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ankina\Desktop\НПА\2024 год\!2024 МЗ и НЗ\2 Уточнение зп+ком.усл 2024-2026\НЗ\"/>
    </mc:Choice>
  </mc:AlternateContent>
  <bookViews>
    <workbookView xWindow="0" yWindow="0" windowWidth="28800" windowHeight="11535"/>
  </bookViews>
  <sheets>
    <sheet name="Лист1" sheetId="1" r:id="rId1"/>
    <sheet name="Лист2" sheetId="2" state="hidden" r:id="rId2"/>
  </sheets>
  <definedNames>
    <definedName name="_xlnm.Print_Area" localSheetId="0">Лист1!$A$1:$N$41</definedName>
  </definedNames>
  <calcPr calcId="152511"/>
</workbook>
</file>

<file path=xl/calcChain.xml><?xml version="1.0" encoding="utf-8"?>
<calcChain xmlns="http://schemas.openxmlformats.org/spreadsheetml/2006/main">
  <c r="M14" i="1" l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F14" i="1" l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F35" i="1"/>
  <c r="G35" i="1" s="1"/>
  <c r="F36" i="1"/>
  <c r="F37" i="1"/>
  <c r="G37" i="1" s="1"/>
  <c r="F38" i="1"/>
  <c r="G38" i="1" s="1"/>
  <c r="F39" i="1"/>
  <c r="G39" i="1" s="1"/>
  <c r="F40" i="1"/>
  <c r="F13" i="1"/>
  <c r="G13" i="1" s="1"/>
  <c r="D40" i="1"/>
  <c r="D36" i="1"/>
  <c r="D35" i="1"/>
  <c r="D34" i="1"/>
  <c r="D33" i="1"/>
  <c r="G40" i="1" l="1"/>
  <c r="G36" i="1"/>
  <c r="G34" i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17" i="1"/>
  <c r="K17" i="1" s="1"/>
  <c r="G41" i="1" l="1"/>
  <c r="J13" i="1"/>
  <c r="K13" i="1" s="1"/>
  <c r="M13" i="1"/>
  <c r="N13" i="1" s="1"/>
  <c r="N41" i="1" l="1"/>
  <c r="J14" i="1"/>
  <c r="K14" i="1" s="1"/>
  <c r="J15" i="1"/>
  <c r="K15" i="1" s="1"/>
  <c r="J16" i="1"/>
  <c r="K16" i="1" s="1"/>
  <c r="K41" i="1" l="1"/>
</calcChain>
</file>

<file path=xl/sharedStrings.xml><?xml version="1.0" encoding="utf-8"?>
<sst xmlns="http://schemas.openxmlformats.org/spreadsheetml/2006/main" count="118" uniqueCount="111">
  <si>
    <t>(наименование муниципального учреждения)</t>
  </si>
  <si>
    <t>№ п/п</t>
  </si>
  <si>
    <t>Уникальный номер реестровой записи</t>
  </si>
  <si>
    <t xml:space="preserve">Наименование
муниципальной услуги (работы)
</t>
  </si>
  <si>
    <t>тыс.руб.</t>
  </si>
  <si>
    <t xml:space="preserve">руб. </t>
  </si>
  <si>
    <t>руб.</t>
  </si>
  <si>
    <t xml:space="preserve">Итого </t>
  </si>
  <si>
    <t xml:space="preserve">Значение базового норматива затрат на оказание муниципальных услуг (выполнение работ) на 2024 год       </t>
  </si>
  <si>
    <t>Значение нормативных затрат на оказание муниципальных услуг (выполнение работ) на 2024 год</t>
  </si>
  <si>
    <t>Объем субсидии на финансовое обеспечение выполнения муниципального задания на 2024 год</t>
  </si>
  <si>
    <t xml:space="preserve">Значение базового норматива затрат на оказание муниципальных услуг (выполнение работ) на 2025 год       </t>
  </si>
  <si>
    <t>Значение нормативных затрат на оказание муниципальных услуг (выполнение работ) на 2026 год</t>
  </si>
  <si>
    <t>Объем субсидии на финансовое обеспечение выполнения муниципального задания на 2025 год</t>
  </si>
  <si>
    <t>Объем субсидии на финансовое обеспечение выполнения муниципального задания на 2026 год</t>
  </si>
  <si>
    <t xml:space="preserve">к распоряжению администрации </t>
  </si>
  <si>
    <t xml:space="preserve">городского округа Красногорск </t>
  </si>
  <si>
    <t>7=4*6</t>
  </si>
  <si>
    <t>Значение нормативных затрат на оказание муниципальных услуг (выполнение работ) на 2025 год</t>
  </si>
  <si>
    <t>Значения базовых нормативов затрат на оказание муниципальных услуг (выполнение работ) и нормативные затраты на оказание муниципальных услуг (выполнение работ) на 2024 год и на плановый период 2025 и 2026 годов</t>
  </si>
  <si>
    <t>Приложение №6</t>
  </si>
  <si>
    <t>Муниципальное бюджетное учреждение дополнительного образования Комплексная спортивная школа олимпийского резерва «Зоркий»</t>
  </si>
  <si>
    <t xml:space="preserve">     1</t>
  </si>
  <si>
    <t>Реализация дополнительных образовательных программ спортивной подготовки по олимпийским видам спорта (Этап начальной подготовки). Тхэквондо.</t>
  </si>
  <si>
    <t>854100О.99.0.БО52АБ08001</t>
  </si>
  <si>
    <t xml:space="preserve">     2</t>
  </si>
  <si>
    <t>Реализация дополнительных образовательных программ спортивной подготовки по олимпийским видам спорта (Учебно- тренировочный этап (этап спортивной специализации). Тхэквондо.</t>
  </si>
  <si>
    <t>854100О.99.0.БО52АБ09001</t>
  </si>
  <si>
    <t xml:space="preserve">     3</t>
  </si>
  <si>
    <t>Реализация дополнительных образовательных программ спортивной подготовки по олимпийским видам спорта (Этап начальной подготовки). Лыжные гонки.</t>
  </si>
  <si>
    <t>854100О.99.0.БО52АА72001</t>
  </si>
  <si>
    <t xml:space="preserve">     4</t>
  </si>
  <si>
    <t>Реализация дополнительных образовательных программ спортивной подготовки по олимпийским видам спорта (Учебно- тренировочный этап (этап спортивной специализации). Лыжные гонки.</t>
  </si>
  <si>
    <t>854100О.99.0.БО52АА73001</t>
  </si>
  <si>
    <t xml:space="preserve">     5</t>
  </si>
  <si>
    <t>Реализация дополнительных образовательных программ спортивной подготовки по олимпийским видам спорта (Этап совершенствования спортивного мастерства). Лыжные гонки.</t>
  </si>
  <si>
    <t>854100О.99.0.БО52АА74001</t>
  </si>
  <si>
    <t xml:space="preserve">     6</t>
  </si>
  <si>
    <t>Реализация дополнительных образовательных программ спортивной подготовки по неолимпийским видам спорта (Этап высшего спортивного мастерства) Лыжные гонки.</t>
  </si>
  <si>
    <t>854100О.99.0.БО52АА75001</t>
  </si>
  <si>
    <t xml:space="preserve">     7</t>
  </si>
  <si>
    <t>Реализация дополнительных образовательных программ спортивной подготовки по олимпийским видам спорта (Этап начальной подготовки). Фигурное катание на коньках.</t>
  </si>
  <si>
    <t>854100О.99.0.БО52АБ00001</t>
  </si>
  <si>
    <t xml:space="preserve">     8</t>
  </si>
  <si>
    <t>Реализация дополнительных образовательных программ спортивной подготовки по олимпийским видам спорта (Учебно- тренировочный этап (этап спортивной специализации). Фигурное катание на коньках.</t>
  </si>
  <si>
    <t>854100О.99.0.БО52АБ01001</t>
  </si>
  <si>
    <t xml:space="preserve">     9</t>
  </si>
  <si>
    <t>Реализация дополнительных образовательных программ спортивной подготовки по олимпийским видам спорта (Этап начальной подготовки). Художественная гимнастика.</t>
  </si>
  <si>
    <t>854100О.99.0.БО52АА52001</t>
  </si>
  <si>
    <t xml:space="preserve">     10</t>
  </si>
  <si>
    <t>Реализация дополнительных образовательных программ спортивной подготовки по олимпийским видам спорта  (Учебно- тренировочный этап (этап спортивной специализации). Художественная гимнастика.</t>
  </si>
  <si>
    <t>854100О.99.0.БО52АА53001</t>
  </si>
  <si>
    <t xml:space="preserve">     11</t>
  </si>
  <si>
    <t>Реализация дополнительных образовательных программ спортивной подготовки по олимпийским видам спорта (Этап начальной подготовки). Волейбол.</t>
  </si>
  <si>
    <t>854100О.99.0.БО52АБ88001</t>
  </si>
  <si>
    <t xml:space="preserve">     12</t>
  </si>
  <si>
    <t>Реализация дополнительных образовательных программ спортивной подготовки по олимпийским видам спорта (Учебно- тренировочный этап (этап спортивной специализации). Волейбол.</t>
  </si>
  <si>
    <t>854100О.99.0.БО52АБ89001</t>
  </si>
  <si>
    <t xml:space="preserve">     13</t>
  </si>
  <si>
    <t>Реализация дополнительных образовательных программ спортивной подготовки по неолимпийским видам спорта (Этап начальной подготовки) Хоккей с мячом</t>
  </si>
  <si>
    <t>854100О.99.0.БО53АГ84001</t>
  </si>
  <si>
    <t xml:space="preserve">     14</t>
  </si>
  <si>
    <t>Реализация дополнительных образовательных программ спортивной подготовки по неолимпийским видам спорта (Учебно- тренировочный этап (этап спортивной специализации) Хоккей с мячом</t>
  </si>
  <si>
    <t>854100О.99.0.БО53АГ85001</t>
  </si>
  <si>
    <t xml:space="preserve">     15</t>
  </si>
  <si>
    <t>Реализация дополнительных образовательных программ спортивной подготовки по неолимпийским видам спорта (Этап совершенствования спортивного мастерства) Хоккей с мячом</t>
  </si>
  <si>
    <t>854100О.99.0.БО53АГ86001</t>
  </si>
  <si>
    <t xml:space="preserve">     16</t>
  </si>
  <si>
    <t>Реализация дополнительных образовательных программ спортивной подготовки по неолимпийским видам спорта (Этап высшего спортивного мастерства) Хоккей с мячом</t>
  </si>
  <si>
    <t>854100О.99.0.БО53АГ87001</t>
  </si>
  <si>
    <t xml:space="preserve">     17</t>
  </si>
  <si>
    <t>Реализация дополнительных образовательных программ спортивной подготовки по олимпийским видам спорта  (Этап начальной подготовки) Футбол</t>
  </si>
  <si>
    <t>854100О.99.0.БО52АА48001</t>
  </si>
  <si>
    <t xml:space="preserve">     18</t>
  </si>
  <si>
    <t>Реализация дополнительных образовательных программ спортивной подготовки по олимпийским видам спорта  (Учебно- тренировочный этап (этап спортивной специализации) Футбол</t>
  </si>
  <si>
    <t>854100О.99.0.БО52АА49001</t>
  </si>
  <si>
    <t xml:space="preserve">     19</t>
  </si>
  <si>
    <t>Реализация дополнительных образовательных программ спортивной подготовки по олимпийским видам спорта (Этап совершенствования спортивного мастерства) Футбол</t>
  </si>
  <si>
    <t>854100О.99.0.БО52АА50001</t>
  </si>
  <si>
    <t xml:space="preserve">     20</t>
  </si>
  <si>
    <t>Реализация дополнительных образовательных программ спортивной подготовки по олимпийским видам спорта  (Этап высшего спортивного мастерства) Футбол</t>
  </si>
  <si>
    <t>854100О.99.0.БО52АА51001</t>
  </si>
  <si>
    <t xml:space="preserve">     21</t>
  </si>
  <si>
    <t>Реализация дополнительных образовательных программ спортивной подготовки по олимпийским видам спорта (Этап начальной подготовки). Баскетбол.</t>
  </si>
  <si>
    <t>854100О.99.0.БО52АВ08001</t>
  </si>
  <si>
    <t xml:space="preserve">    22</t>
  </si>
  <si>
    <t>Реализация дополнительных образовательных программ спортивной подготовки по олимпийским видам спорта (Учебно-тренировочный этап (этап спортивной специализации)). Баскетбол.</t>
  </si>
  <si>
    <t>854100О.99.0.БО52АВ09001</t>
  </si>
  <si>
    <t xml:space="preserve">     23</t>
  </si>
  <si>
    <t>Реализация дополнительных образовательных программ спортивной подготовки по олимпийским видам спорта (Этап совершенствования спортивного мастерства). Баскетбол.</t>
  </si>
  <si>
    <t>854100О.99.0.БО52АВ10001</t>
  </si>
  <si>
    <t xml:space="preserve">     24</t>
  </si>
  <si>
    <t>Реализация дополнительных общеразвивающих программ. Баскетбол.</t>
  </si>
  <si>
    <t>804200О.99.0.ББ52АЗ20000</t>
  </si>
  <si>
    <t xml:space="preserve">     25</t>
  </si>
  <si>
    <t>Обеспечение участия лиц, проходящих спортивную подготовку, в спортивных соревнованиях (всероссийские)</t>
  </si>
  <si>
    <t>295391008000000010003</t>
  </si>
  <si>
    <t xml:space="preserve">     26</t>
  </si>
  <si>
    <t>Обеспечение участия лиц, проходящих спортивную подготовку, в спортивных соревнованиях (межрегиональные)</t>
  </si>
  <si>
    <t>295391009000000010003</t>
  </si>
  <si>
    <t xml:space="preserve">     27</t>
  </si>
  <si>
    <t>Обеспечение участия лиц, проходящих спортивную подготовку, в спортивных соревнованиях (региональные)</t>
  </si>
  <si>
    <t>295391010000000010003</t>
  </si>
  <si>
    <t xml:space="preserve">     28</t>
  </si>
  <si>
    <t>Обеспечение участия лиц, проходящих спортивную подготовку, в спортивных соревнованиях (межмуниципальные)</t>
  </si>
  <si>
    <t>295392011000000010002</t>
  </si>
  <si>
    <t>от "01" июля 2024 г. №398</t>
  </si>
  <si>
    <t>Объем муниципальной услуги (работы) на 2024 год</t>
  </si>
  <si>
    <t>Объем муниципальной услуги (работы) на 2025-2026 год</t>
  </si>
  <si>
    <t>14=8*13</t>
  </si>
  <si>
    <t>11=8*10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</si>
</sst>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Tahoma"/>
      <family val="2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ahoma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horizontal="fill" vertical="center"/>
    </xf>
  </cellStyleXfs>
  <cellXfs count="63">
    <xf numFmtId="0" fontId="0" fillId="0" borderId="0" xfId="0">
      <alignment horizontal="fill" vertical="center"/>
    </xf>
    <xf numFmtId="0" fontId="1" fillId="0" borderId="0" xfId="0" applyFont="1">
      <alignment horizontal="fill" vertical="center"/>
    </xf>
    <xf numFmtId="4" fontId="2" fillId="0" borderId="2" xfId="0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center" vertical="center"/>
    </xf>
    <xf numFmtId="0" fontId="5" fillId="0" borderId="0" xfId="0" applyFont="1">
      <alignment horizontal="fill" vertical="center"/>
    </xf>
    <xf numFmtId="0" fontId="1" fillId="0" borderId="0" xfId="0" applyFont="1" applyAlignment="1">
      <alignment horizontal="fill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>
      <alignment horizontal="fill" vertical="center"/>
    </xf>
    <xf numFmtId="0" fontId="5" fillId="0" borderId="2" xfId="0" applyFont="1" applyBorder="1">
      <alignment horizontal="fill" vertical="center"/>
    </xf>
    <xf numFmtId="0" fontId="2" fillId="0" borderId="2" xfId="0" applyNumberFormat="1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>
      <alignment horizontal="fill" vertical="center"/>
    </xf>
    <xf numFmtId="0" fontId="6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164" fontId="16" fillId="0" borderId="2" xfId="0" applyNumberFormat="1" applyFont="1" applyBorder="1" applyAlignment="1">
      <alignment horizontal="center" vertical="top"/>
    </xf>
    <xf numFmtId="49" fontId="8" fillId="2" borderId="2" xfId="0" applyNumberFormat="1" applyFont="1" applyFill="1" applyBorder="1" applyAlignment="1">
      <alignment horizontal="fill" vertical="center"/>
    </xf>
    <xf numFmtId="0" fontId="8" fillId="2" borderId="2" xfId="0" applyNumberFormat="1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 wrapText="1"/>
    </xf>
    <xf numFmtId="1" fontId="17" fillId="2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fill" vertical="center"/>
    </xf>
    <xf numFmtId="0" fontId="8" fillId="0" borderId="2" xfId="0" applyNumberFormat="1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/>
    </xf>
    <xf numFmtId="1" fontId="12" fillId="2" borderId="2" xfId="0" applyNumberFormat="1" applyFont="1" applyFill="1" applyBorder="1" applyAlignment="1">
      <alignment horizontal="center" vertical="center"/>
    </xf>
    <xf numFmtId="0" fontId="10" fillId="3" borderId="0" xfId="0" applyFont="1" applyFill="1">
      <alignment horizontal="fill" vertical="center"/>
    </xf>
    <xf numFmtId="0" fontId="1" fillId="3" borderId="0" xfId="0" applyFont="1" applyFill="1">
      <alignment horizontal="fill" vertical="center"/>
    </xf>
    <xf numFmtId="0" fontId="1" fillId="2" borderId="0" xfId="0" applyFont="1" applyFill="1">
      <alignment horizontal="fill" vertical="center"/>
    </xf>
    <xf numFmtId="0" fontId="2" fillId="2" borderId="0" xfId="0" applyFont="1" applyFill="1">
      <alignment horizontal="fill" vertical="center"/>
    </xf>
    <xf numFmtId="0" fontId="8" fillId="2" borderId="0" xfId="0" applyFont="1" applyFill="1">
      <alignment horizontal="fill" vertical="center"/>
    </xf>
    <xf numFmtId="0" fontId="13" fillId="2" borderId="0" xfId="0" applyFont="1" applyFill="1">
      <alignment horizontal="fill" vertical="center"/>
    </xf>
    <xf numFmtId="0" fontId="2" fillId="2" borderId="0" xfId="0" applyFont="1" applyFill="1" applyAlignment="1">
      <alignment horizontal="left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>
      <alignment horizontal="fill" vertical="center"/>
    </xf>
    <xf numFmtId="0" fontId="1" fillId="2" borderId="0" xfId="0" applyFont="1" applyFill="1" applyAlignment="1">
      <alignment horizontal="fill" vertical="center"/>
    </xf>
    <xf numFmtId="0" fontId="8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1" fontId="17" fillId="0" borderId="2" xfId="0" applyNumberFormat="1" applyFont="1" applyFill="1" applyBorder="1" applyAlignment="1">
      <alignment horizontal="center" vertical="center"/>
    </xf>
    <xf numFmtId="164" fontId="15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3" fontId="12" fillId="0" borderId="2" xfId="0" applyNumberFormat="1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/>
    </xf>
    <xf numFmtId="1" fontId="12" fillId="0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right" vertical="top" wrapText="1"/>
    </xf>
    <xf numFmtId="164" fontId="16" fillId="0" borderId="2" xfId="0" applyNumberFormat="1" applyFont="1" applyFill="1" applyBorder="1" applyAlignment="1">
      <alignment horizontal="center" vertical="top"/>
    </xf>
    <xf numFmtId="164" fontId="8" fillId="0" borderId="2" xfId="0" applyNumberFormat="1" applyFont="1" applyFill="1" applyBorder="1" applyAlignment="1">
      <alignment horizontal="center" vertical="top"/>
    </xf>
    <xf numFmtId="164" fontId="15" fillId="0" borderId="2" xfId="0" applyNumberFormat="1" applyFont="1" applyBorder="1" applyAlignment="1">
      <alignment horizontal="center" vertical="center"/>
    </xf>
    <xf numFmtId="4" fontId="17" fillId="0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wrapText="1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</cellXfs>
  <cellStyles count="1"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tabSelected="1" view="pageBreakPreview" zoomScale="80" zoomScaleNormal="100" zoomScaleSheetLayoutView="80" workbookViewId="0">
      <selection activeCell="P10" sqref="P10"/>
    </sheetView>
  </sheetViews>
  <sheetFormatPr defaultColWidth="9.140625" defaultRowHeight="14.25" x14ac:dyDescent="0.25"/>
  <cols>
    <col min="1" max="1" width="9.140625" style="1"/>
    <col min="2" max="2" width="26.5703125" style="1" customWidth="1"/>
    <col min="3" max="3" width="20.5703125" style="1" customWidth="1"/>
    <col min="4" max="4" width="19.42578125" style="1" customWidth="1"/>
    <col min="5" max="5" width="19.28515625" style="28" customWidth="1"/>
    <col min="6" max="6" width="19.140625" style="1" customWidth="1"/>
    <col min="7" max="8" width="19.85546875" style="14" customWidth="1"/>
    <col min="9" max="9" width="19.140625" style="29" customWidth="1"/>
    <col min="10" max="10" width="19.5703125" style="1" customWidth="1"/>
    <col min="11" max="11" width="19.28515625" style="14" customWidth="1"/>
    <col min="12" max="12" width="17.5703125" style="29" customWidth="1"/>
    <col min="13" max="13" width="17.5703125" style="1" customWidth="1"/>
    <col min="14" max="14" width="19.42578125" style="14" customWidth="1"/>
    <col min="15" max="16384" width="9.140625" style="1"/>
  </cols>
  <sheetData>
    <row r="1" spans="1:14" s="30" customFormat="1" ht="18.75" customHeight="1" x14ac:dyDescent="0.3">
      <c r="B1" s="31"/>
      <c r="C1" s="31"/>
      <c r="D1" s="31"/>
      <c r="E1" s="32"/>
      <c r="F1" s="31"/>
      <c r="G1" s="33"/>
      <c r="H1" s="33"/>
      <c r="J1" s="57" t="s">
        <v>20</v>
      </c>
      <c r="K1" s="57"/>
      <c r="L1" s="57"/>
      <c r="M1" s="57"/>
      <c r="N1" s="57"/>
    </row>
    <row r="2" spans="1:14" s="30" customFormat="1" ht="18.75" x14ac:dyDescent="0.3">
      <c r="B2" s="62"/>
      <c r="C2" s="62"/>
      <c r="D2" s="34"/>
      <c r="E2" s="32"/>
      <c r="F2" s="31"/>
      <c r="G2" s="33"/>
      <c r="H2" s="33"/>
      <c r="J2" s="58" t="s">
        <v>15</v>
      </c>
      <c r="K2" s="58"/>
      <c r="L2" s="58"/>
      <c r="M2" s="58"/>
      <c r="N2" s="58"/>
    </row>
    <row r="3" spans="1:14" s="30" customFormat="1" ht="18.75" x14ac:dyDescent="0.3">
      <c r="B3" s="61"/>
      <c r="C3" s="61"/>
      <c r="D3" s="61"/>
      <c r="E3" s="61"/>
      <c r="F3" s="31"/>
      <c r="G3" s="33"/>
      <c r="H3" s="33"/>
      <c r="J3" s="58" t="s">
        <v>16</v>
      </c>
      <c r="K3" s="58"/>
      <c r="L3" s="58"/>
      <c r="M3" s="58"/>
      <c r="N3" s="58"/>
    </row>
    <row r="4" spans="1:14" s="30" customFormat="1" ht="18.75" customHeight="1" x14ac:dyDescent="0.25">
      <c r="B4" s="31"/>
      <c r="C4" s="31"/>
      <c r="D4" s="31"/>
      <c r="E4" s="32"/>
      <c r="F4" s="31"/>
      <c r="G4" s="35"/>
      <c r="H4" s="35"/>
      <c r="J4" s="59" t="s">
        <v>106</v>
      </c>
      <c r="K4" s="59"/>
      <c r="L4" s="59"/>
      <c r="M4" s="59"/>
      <c r="N4" s="59"/>
    </row>
    <row r="5" spans="1:14" s="30" customFormat="1" ht="18.75" x14ac:dyDescent="0.25">
      <c r="B5" s="31"/>
      <c r="C5" s="31"/>
      <c r="D5" s="31"/>
      <c r="E5" s="32"/>
      <c r="F5" s="31"/>
      <c r="G5" s="36"/>
      <c r="H5" s="36"/>
      <c r="K5" s="33"/>
      <c r="N5" s="33"/>
    </row>
    <row r="6" spans="1:14" s="37" customFormat="1" ht="54.75" customHeight="1" x14ac:dyDescent="0.25">
      <c r="A6" s="55" t="s">
        <v>19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4" s="37" customFormat="1" ht="21" customHeight="1" x14ac:dyDescent="0.25">
      <c r="A7" s="56" t="s">
        <v>21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1:14" s="30" customFormat="1" ht="18.75" x14ac:dyDescent="0.25">
      <c r="A8" s="60" t="s">
        <v>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</row>
    <row r="9" spans="1:14" s="30" customFormat="1" ht="18.75" x14ac:dyDescent="0.25">
      <c r="B9" s="31"/>
      <c r="C9" s="54"/>
      <c r="D9" s="54"/>
      <c r="E9" s="54"/>
      <c r="F9" s="54"/>
      <c r="G9" s="36"/>
      <c r="H9" s="36"/>
      <c r="K9" s="33"/>
      <c r="N9" s="33"/>
    </row>
    <row r="10" spans="1:14" ht="210.75" customHeight="1" x14ac:dyDescent="0.25">
      <c r="A10" s="6" t="s">
        <v>1</v>
      </c>
      <c r="B10" s="6" t="s">
        <v>3</v>
      </c>
      <c r="C10" s="6" t="s">
        <v>2</v>
      </c>
      <c r="D10" s="13" t="s">
        <v>107</v>
      </c>
      <c r="E10" s="38" t="s">
        <v>8</v>
      </c>
      <c r="F10" s="38" t="s">
        <v>9</v>
      </c>
      <c r="G10" s="39" t="s">
        <v>10</v>
      </c>
      <c r="H10" s="38" t="s">
        <v>108</v>
      </c>
      <c r="I10" s="38" t="s">
        <v>11</v>
      </c>
      <c r="J10" s="38" t="s">
        <v>18</v>
      </c>
      <c r="K10" s="39" t="s">
        <v>13</v>
      </c>
      <c r="L10" s="38" t="s">
        <v>12</v>
      </c>
      <c r="M10" s="38" t="s">
        <v>12</v>
      </c>
      <c r="N10" s="15" t="s">
        <v>14</v>
      </c>
    </row>
    <row r="11" spans="1:14" s="4" customFormat="1" ht="13.5" customHeight="1" x14ac:dyDescent="0.25">
      <c r="A11" s="8"/>
      <c r="B11" s="3"/>
      <c r="C11" s="3"/>
      <c r="D11" s="11"/>
      <c r="E11" s="40" t="s">
        <v>5</v>
      </c>
      <c r="F11" s="40" t="s">
        <v>6</v>
      </c>
      <c r="G11" s="41" t="s">
        <v>4</v>
      </c>
      <c r="H11" s="41"/>
      <c r="I11" s="40" t="s">
        <v>5</v>
      </c>
      <c r="J11" s="40" t="s">
        <v>6</v>
      </c>
      <c r="K11" s="41" t="s">
        <v>4</v>
      </c>
      <c r="L11" s="40" t="s">
        <v>6</v>
      </c>
      <c r="M11" s="3" t="s">
        <v>6</v>
      </c>
      <c r="N11" s="16" t="s">
        <v>4</v>
      </c>
    </row>
    <row r="12" spans="1:14" s="4" customFormat="1" ht="13.5" customHeight="1" x14ac:dyDescent="0.25">
      <c r="A12" s="10">
        <v>1</v>
      </c>
      <c r="B12" s="3">
        <v>2</v>
      </c>
      <c r="C12" s="3">
        <v>3</v>
      </c>
      <c r="D12" s="3">
        <v>4</v>
      </c>
      <c r="E12" s="40">
        <v>5</v>
      </c>
      <c r="F12" s="40">
        <v>6</v>
      </c>
      <c r="G12" s="41" t="s">
        <v>17</v>
      </c>
      <c r="H12" s="40">
        <v>8</v>
      </c>
      <c r="I12" s="40">
        <v>9</v>
      </c>
      <c r="J12" s="40">
        <v>10</v>
      </c>
      <c r="K12" s="41" t="s">
        <v>110</v>
      </c>
      <c r="L12" s="40">
        <v>12</v>
      </c>
      <c r="M12" s="3">
        <v>13</v>
      </c>
      <c r="N12" s="16" t="s">
        <v>109</v>
      </c>
    </row>
    <row r="13" spans="1:14" s="5" customFormat="1" ht="206.25" x14ac:dyDescent="0.25">
      <c r="A13" s="18" t="s">
        <v>22</v>
      </c>
      <c r="B13" s="19" t="s">
        <v>23</v>
      </c>
      <c r="C13" s="20" t="s">
        <v>24</v>
      </c>
      <c r="D13" s="21">
        <v>25</v>
      </c>
      <c r="E13" s="45">
        <v>28737.87</v>
      </c>
      <c r="F13" s="53">
        <f>E13</f>
        <v>28737.87</v>
      </c>
      <c r="G13" s="44">
        <f>(D13*F13)/1000</f>
        <v>718.44674999999995</v>
      </c>
      <c r="H13" s="43">
        <v>25</v>
      </c>
      <c r="I13" s="45">
        <v>27500.01</v>
      </c>
      <c r="J13" s="45">
        <f>I13</f>
        <v>27500.01</v>
      </c>
      <c r="K13" s="44">
        <f>(H13*J13)/1000</f>
        <v>687.50025000000005</v>
      </c>
      <c r="L13" s="45">
        <v>27500.01</v>
      </c>
      <c r="M13" s="12">
        <f>L13</f>
        <v>27500.01</v>
      </c>
      <c r="N13" s="52">
        <f>(H13*M13)/1000</f>
        <v>687.50025000000005</v>
      </c>
    </row>
    <row r="14" spans="1:14" s="5" customFormat="1" ht="225" x14ac:dyDescent="0.25">
      <c r="A14" s="18" t="s">
        <v>25</v>
      </c>
      <c r="B14" s="19" t="s">
        <v>26</v>
      </c>
      <c r="C14" s="20" t="s">
        <v>27</v>
      </c>
      <c r="D14" s="21">
        <v>12</v>
      </c>
      <c r="E14" s="45">
        <v>68588.69</v>
      </c>
      <c r="F14" s="53">
        <f t="shared" ref="F14:F40" si="0">E14</f>
        <v>68588.69</v>
      </c>
      <c r="G14" s="44">
        <f t="shared" ref="G14:G40" si="1">(D14*F14)/1000</f>
        <v>823.06428000000005</v>
      </c>
      <c r="H14" s="43">
        <v>12</v>
      </c>
      <c r="I14" s="45">
        <v>66445.539999999994</v>
      </c>
      <c r="J14" s="45">
        <f t="shared" ref="J14:J16" si="2">I14</f>
        <v>66445.539999999994</v>
      </c>
      <c r="K14" s="44">
        <f t="shared" ref="K14:K40" si="3">(H14*J14)/1000</f>
        <v>797.34647999999993</v>
      </c>
      <c r="L14" s="45">
        <v>66445.539999999994</v>
      </c>
      <c r="M14" s="12">
        <f t="shared" ref="M14:M40" si="4">L14</f>
        <v>66445.539999999994</v>
      </c>
      <c r="N14" s="52">
        <f t="shared" ref="N14:N40" si="5">(H14*M14)/1000</f>
        <v>797.34647999999993</v>
      </c>
    </row>
    <row r="15" spans="1:14" ht="171" customHeight="1" x14ac:dyDescent="0.25">
      <c r="A15" s="18" t="s">
        <v>28</v>
      </c>
      <c r="B15" s="19" t="s">
        <v>29</v>
      </c>
      <c r="C15" s="20" t="s">
        <v>30</v>
      </c>
      <c r="D15" s="21">
        <v>127</v>
      </c>
      <c r="E15" s="45">
        <v>30454.3</v>
      </c>
      <c r="F15" s="53">
        <f t="shared" si="0"/>
        <v>30454.3</v>
      </c>
      <c r="G15" s="44">
        <f t="shared" si="1"/>
        <v>3867.6961000000001</v>
      </c>
      <c r="H15" s="43">
        <v>127</v>
      </c>
      <c r="I15" s="45">
        <v>30454.3</v>
      </c>
      <c r="J15" s="45">
        <f t="shared" si="2"/>
        <v>30454.3</v>
      </c>
      <c r="K15" s="44">
        <f t="shared" si="3"/>
        <v>3867.6961000000001</v>
      </c>
      <c r="L15" s="45">
        <v>30454.3</v>
      </c>
      <c r="M15" s="12">
        <f t="shared" si="4"/>
        <v>30454.3</v>
      </c>
      <c r="N15" s="52">
        <f t="shared" si="5"/>
        <v>3867.6961000000001</v>
      </c>
    </row>
    <row r="16" spans="1:14" ht="225" x14ac:dyDescent="0.25">
      <c r="A16" s="18" t="s">
        <v>31</v>
      </c>
      <c r="B16" s="19" t="s">
        <v>32</v>
      </c>
      <c r="C16" s="20" t="s">
        <v>33</v>
      </c>
      <c r="D16" s="21">
        <v>154</v>
      </c>
      <c r="E16" s="45">
        <v>97944.24</v>
      </c>
      <c r="F16" s="53">
        <f t="shared" si="0"/>
        <v>97944.24</v>
      </c>
      <c r="G16" s="44">
        <f t="shared" si="1"/>
        <v>15083.412960000001</v>
      </c>
      <c r="H16" s="43">
        <v>154</v>
      </c>
      <c r="I16" s="45">
        <v>95186.72</v>
      </c>
      <c r="J16" s="45">
        <f t="shared" si="2"/>
        <v>95186.72</v>
      </c>
      <c r="K16" s="44">
        <f t="shared" si="3"/>
        <v>14658.75488</v>
      </c>
      <c r="L16" s="45">
        <v>95186.72</v>
      </c>
      <c r="M16" s="12">
        <f t="shared" si="4"/>
        <v>95186.72</v>
      </c>
      <c r="N16" s="52">
        <f t="shared" si="5"/>
        <v>14658.75488</v>
      </c>
    </row>
    <row r="17" spans="1:14" ht="225" x14ac:dyDescent="0.25">
      <c r="A17" s="18" t="s">
        <v>34</v>
      </c>
      <c r="B17" s="19" t="s">
        <v>35</v>
      </c>
      <c r="C17" s="20" t="s">
        <v>36</v>
      </c>
      <c r="D17" s="21">
        <v>4</v>
      </c>
      <c r="E17" s="45">
        <v>185931.08</v>
      </c>
      <c r="F17" s="53">
        <f t="shared" si="0"/>
        <v>185931.08</v>
      </c>
      <c r="G17" s="44">
        <f t="shared" si="1"/>
        <v>743.72431999999992</v>
      </c>
      <c r="H17" s="43">
        <v>4</v>
      </c>
      <c r="I17" s="45">
        <v>180182.72</v>
      </c>
      <c r="J17" s="45">
        <f>I17</f>
        <v>180182.72</v>
      </c>
      <c r="K17" s="44">
        <f t="shared" si="3"/>
        <v>720.73087999999996</v>
      </c>
      <c r="L17" s="45">
        <v>180182.72</v>
      </c>
      <c r="M17" s="12">
        <f t="shared" si="4"/>
        <v>180182.72</v>
      </c>
      <c r="N17" s="52">
        <f t="shared" si="5"/>
        <v>720.73087999999996</v>
      </c>
    </row>
    <row r="18" spans="1:14" ht="225" x14ac:dyDescent="0.25">
      <c r="A18" s="18" t="s">
        <v>37</v>
      </c>
      <c r="B18" s="19" t="s">
        <v>38</v>
      </c>
      <c r="C18" s="20" t="s">
        <v>39</v>
      </c>
      <c r="D18" s="21">
        <v>1</v>
      </c>
      <c r="E18" s="45">
        <v>289514.15999999997</v>
      </c>
      <c r="F18" s="53">
        <f t="shared" si="0"/>
        <v>289514.15999999997</v>
      </c>
      <c r="G18" s="44">
        <f t="shared" si="1"/>
        <v>289.51415999999995</v>
      </c>
      <c r="H18" s="43">
        <v>1</v>
      </c>
      <c r="I18" s="45">
        <v>280419.49</v>
      </c>
      <c r="J18" s="45">
        <f t="shared" ref="J18:J40" si="6">I18</f>
        <v>280419.49</v>
      </c>
      <c r="K18" s="44">
        <f t="shared" si="3"/>
        <v>280.41949</v>
      </c>
      <c r="L18" s="45">
        <v>280419.49</v>
      </c>
      <c r="M18" s="12">
        <f t="shared" si="4"/>
        <v>280419.49</v>
      </c>
      <c r="N18" s="52">
        <f t="shared" si="5"/>
        <v>280.41949</v>
      </c>
    </row>
    <row r="19" spans="1:14" ht="225" x14ac:dyDescent="0.25">
      <c r="A19" s="18" t="s">
        <v>40</v>
      </c>
      <c r="B19" s="19" t="s">
        <v>41</v>
      </c>
      <c r="C19" s="20" t="s">
        <v>42</v>
      </c>
      <c r="D19" s="21">
        <v>33</v>
      </c>
      <c r="E19" s="45">
        <v>41483.279999999999</v>
      </c>
      <c r="F19" s="53">
        <f t="shared" si="0"/>
        <v>41483.279999999999</v>
      </c>
      <c r="G19" s="44">
        <f t="shared" si="1"/>
        <v>1368.9482399999999</v>
      </c>
      <c r="H19" s="43">
        <v>33</v>
      </c>
      <c r="I19" s="45">
        <v>40192.21</v>
      </c>
      <c r="J19" s="45">
        <f t="shared" si="6"/>
        <v>40192.21</v>
      </c>
      <c r="K19" s="44">
        <f t="shared" si="3"/>
        <v>1326.34293</v>
      </c>
      <c r="L19" s="45">
        <v>40192.21</v>
      </c>
      <c r="M19" s="12">
        <f t="shared" si="4"/>
        <v>40192.21</v>
      </c>
      <c r="N19" s="52">
        <f t="shared" si="5"/>
        <v>1326.34293</v>
      </c>
    </row>
    <row r="20" spans="1:14" ht="243.75" x14ac:dyDescent="0.25">
      <c r="A20" s="18" t="s">
        <v>43</v>
      </c>
      <c r="B20" s="19" t="s">
        <v>44</v>
      </c>
      <c r="C20" s="20" t="s">
        <v>45</v>
      </c>
      <c r="D20" s="21">
        <v>12</v>
      </c>
      <c r="E20" s="45">
        <v>65028</v>
      </c>
      <c r="F20" s="53">
        <f t="shared" si="0"/>
        <v>65028</v>
      </c>
      <c r="G20" s="44">
        <f t="shared" si="1"/>
        <v>780.33600000000001</v>
      </c>
      <c r="H20" s="43">
        <v>12</v>
      </c>
      <c r="I20" s="45">
        <v>62993.61</v>
      </c>
      <c r="J20" s="45">
        <f t="shared" si="6"/>
        <v>62993.61</v>
      </c>
      <c r="K20" s="44">
        <f t="shared" si="3"/>
        <v>755.9233200000001</v>
      </c>
      <c r="L20" s="45">
        <v>62993.61</v>
      </c>
      <c r="M20" s="12">
        <f t="shared" si="4"/>
        <v>62993.61</v>
      </c>
      <c r="N20" s="52">
        <f t="shared" si="5"/>
        <v>755.9233200000001</v>
      </c>
    </row>
    <row r="21" spans="1:14" ht="225" x14ac:dyDescent="0.25">
      <c r="A21" s="18" t="s">
        <v>46</v>
      </c>
      <c r="B21" s="19" t="s">
        <v>47</v>
      </c>
      <c r="C21" s="20" t="s">
        <v>48</v>
      </c>
      <c r="D21" s="21">
        <v>24</v>
      </c>
      <c r="E21" s="45">
        <v>33049.919999999998</v>
      </c>
      <c r="F21" s="53">
        <f t="shared" si="0"/>
        <v>33049.919999999998</v>
      </c>
      <c r="G21" s="44">
        <f t="shared" si="1"/>
        <v>793.19808</v>
      </c>
      <c r="H21" s="43">
        <v>24</v>
      </c>
      <c r="I21" s="45">
        <v>33576</v>
      </c>
      <c r="J21" s="45">
        <f t="shared" si="6"/>
        <v>33576</v>
      </c>
      <c r="K21" s="44">
        <f t="shared" si="3"/>
        <v>805.82399999999996</v>
      </c>
      <c r="L21" s="45">
        <v>33576</v>
      </c>
      <c r="M21" s="12">
        <f t="shared" si="4"/>
        <v>33576</v>
      </c>
      <c r="N21" s="52">
        <f t="shared" si="5"/>
        <v>805.82399999999996</v>
      </c>
    </row>
    <row r="22" spans="1:14" ht="243.75" x14ac:dyDescent="0.25">
      <c r="A22" s="18" t="s">
        <v>49</v>
      </c>
      <c r="B22" s="19" t="s">
        <v>50</v>
      </c>
      <c r="C22" s="20" t="s">
        <v>51</v>
      </c>
      <c r="D22" s="21">
        <v>26</v>
      </c>
      <c r="E22" s="45">
        <v>76933.98</v>
      </c>
      <c r="F22" s="53">
        <f t="shared" si="0"/>
        <v>76933.98</v>
      </c>
      <c r="G22" s="44">
        <f t="shared" si="1"/>
        <v>2000.2834800000001</v>
      </c>
      <c r="H22" s="43">
        <v>26</v>
      </c>
      <c r="I22" s="45">
        <v>75200.23</v>
      </c>
      <c r="J22" s="45">
        <f t="shared" si="6"/>
        <v>75200.23</v>
      </c>
      <c r="K22" s="44">
        <f t="shared" si="3"/>
        <v>1955.20598</v>
      </c>
      <c r="L22" s="45">
        <v>75200.23</v>
      </c>
      <c r="M22" s="12">
        <f t="shared" si="4"/>
        <v>75200.23</v>
      </c>
      <c r="N22" s="52">
        <f t="shared" si="5"/>
        <v>1955.20598</v>
      </c>
    </row>
    <row r="23" spans="1:14" ht="206.25" x14ac:dyDescent="0.25">
      <c r="A23" s="18" t="s">
        <v>52</v>
      </c>
      <c r="B23" s="19" t="s">
        <v>53</v>
      </c>
      <c r="C23" s="20" t="s">
        <v>54</v>
      </c>
      <c r="D23" s="21">
        <v>34</v>
      </c>
      <c r="E23" s="45">
        <v>21339.98</v>
      </c>
      <c r="F23" s="53">
        <f t="shared" si="0"/>
        <v>21339.98</v>
      </c>
      <c r="G23" s="44">
        <f t="shared" si="1"/>
        <v>725.55931999999996</v>
      </c>
      <c r="H23" s="43">
        <v>34</v>
      </c>
      <c r="I23" s="45">
        <v>21038.33</v>
      </c>
      <c r="J23" s="45">
        <f t="shared" si="6"/>
        <v>21038.33</v>
      </c>
      <c r="K23" s="44">
        <f t="shared" si="3"/>
        <v>715.30322000000012</v>
      </c>
      <c r="L23" s="45">
        <v>21038.33</v>
      </c>
      <c r="M23" s="12">
        <f t="shared" si="4"/>
        <v>21038.33</v>
      </c>
      <c r="N23" s="52">
        <f t="shared" si="5"/>
        <v>715.30322000000012</v>
      </c>
    </row>
    <row r="24" spans="1:14" ht="225" x14ac:dyDescent="0.25">
      <c r="A24" s="18" t="s">
        <v>55</v>
      </c>
      <c r="B24" s="19" t="s">
        <v>56</v>
      </c>
      <c r="C24" s="20" t="s">
        <v>57</v>
      </c>
      <c r="D24" s="21">
        <v>38</v>
      </c>
      <c r="E24" s="45">
        <v>65225</v>
      </c>
      <c r="F24" s="53">
        <f t="shared" si="0"/>
        <v>65225</v>
      </c>
      <c r="G24" s="44">
        <f t="shared" si="1"/>
        <v>2478.5500000000002</v>
      </c>
      <c r="H24" s="43">
        <v>38</v>
      </c>
      <c r="I24" s="45">
        <v>63589.91</v>
      </c>
      <c r="J24" s="45">
        <f t="shared" si="6"/>
        <v>63589.91</v>
      </c>
      <c r="K24" s="44">
        <f t="shared" si="3"/>
        <v>2416.4165800000001</v>
      </c>
      <c r="L24" s="45">
        <v>63589.91</v>
      </c>
      <c r="M24" s="12">
        <f t="shared" si="4"/>
        <v>63589.91</v>
      </c>
      <c r="N24" s="52">
        <f t="shared" si="5"/>
        <v>2416.4165800000001</v>
      </c>
    </row>
    <row r="25" spans="1:14" ht="206.25" x14ac:dyDescent="0.25">
      <c r="A25" s="18" t="s">
        <v>58</v>
      </c>
      <c r="B25" s="19" t="s">
        <v>59</v>
      </c>
      <c r="C25" s="20" t="s">
        <v>60</v>
      </c>
      <c r="D25" s="21">
        <v>62</v>
      </c>
      <c r="E25" s="45">
        <v>23667.43</v>
      </c>
      <c r="F25" s="53">
        <f t="shared" si="0"/>
        <v>23667.43</v>
      </c>
      <c r="G25" s="44">
        <f t="shared" si="1"/>
        <v>1467.3806599999998</v>
      </c>
      <c r="H25" s="43">
        <v>62</v>
      </c>
      <c r="I25" s="45">
        <v>23292.3</v>
      </c>
      <c r="J25" s="45">
        <f t="shared" si="6"/>
        <v>23292.3</v>
      </c>
      <c r="K25" s="44">
        <f t="shared" si="3"/>
        <v>1444.1225999999999</v>
      </c>
      <c r="L25" s="45">
        <v>23292.3</v>
      </c>
      <c r="M25" s="12">
        <f t="shared" si="4"/>
        <v>23292.3</v>
      </c>
      <c r="N25" s="52">
        <f t="shared" si="5"/>
        <v>1444.1225999999999</v>
      </c>
    </row>
    <row r="26" spans="1:14" ht="243.75" x14ac:dyDescent="0.25">
      <c r="A26" s="18" t="s">
        <v>61</v>
      </c>
      <c r="B26" s="19" t="s">
        <v>62</v>
      </c>
      <c r="C26" s="20" t="s">
        <v>63</v>
      </c>
      <c r="D26" s="21">
        <v>118</v>
      </c>
      <c r="E26" s="45">
        <v>74384.490000000005</v>
      </c>
      <c r="F26" s="53">
        <f t="shared" si="0"/>
        <v>74384.490000000005</v>
      </c>
      <c r="G26" s="44">
        <f t="shared" si="1"/>
        <v>8777.3698199999999</v>
      </c>
      <c r="H26" s="43">
        <v>118</v>
      </c>
      <c r="I26" s="45">
        <v>72443.899999999994</v>
      </c>
      <c r="J26" s="45">
        <f t="shared" si="6"/>
        <v>72443.899999999994</v>
      </c>
      <c r="K26" s="44">
        <f t="shared" si="3"/>
        <v>8548.3801999999996</v>
      </c>
      <c r="L26" s="45">
        <v>72443.899999999994</v>
      </c>
      <c r="M26" s="12">
        <f t="shared" si="4"/>
        <v>72443.899999999994</v>
      </c>
      <c r="N26" s="52">
        <f t="shared" si="5"/>
        <v>8548.3801999999996</v>
      </c>
    </row>
    <row r="27" spans="1:14" ht="225" x14ac:dyDescent="0.25">
      <c r="A27" s="18" t="s">
        <v>64</v>
      </c>
      <c r="B27" s="19" t="s">
        <v>65</v>
      </c>
      <c r="C27" s="20" t="s">
        <v>66</v>
      </c>
      <c r="D27" s="21">
        <v>12</v>
      </c>
      <c r="E27" s="45">
        <v>138040.28</v>
      </c>
      <c r="F27" s="53">
        <f t="shared" si="0"/>
        <v>138040.28</v>
      </c>
      <c r="G27" s="44">
        <f t="shared" si="1"/>
        <v>1656.4833599999999</v>
      </c>
      <c r="H27" s="43">
        <v>12</v>
      </c>
      <c r="I27" s="45">
        <v>134081.14000000001</v>
      </c>
      <c r="J27" s="45">
        <f t="shared" si="6"/>
        <v>134081.14000000001</v>
      </c>
      <c r="K27" s="44">
        <f t="shared" si="3"/>
        <v>1608.9736800000001</v>
      </c>
      <c r="L27" s="45">
        <v>134081.14000000001</v>
      </c>
      <c r="M27" s="12">
        <f t="shared" si="4"/>
        <v>134081.14000000001</v>
      </c>
      <c r="N27" s="52">
        <f t="shared" si="5"/>
        <v>1608.9736800000001</v>
      </c>
    </row>
    <row r="28" spans="1:14" ht="225" x14ac:dyDescent="0.25">
      <c r="A28" s="18" t="s">
        <v>67</v>
      </c>
      <c r="B28" s="19" t="s">
        <v>68</v>
      </c>
      <c r="C28" s="20" t="s">
        <v>69</v>
      </c>
      <c r="D28" s="21">
        <v>7</v>
      </c>
      <c r="E28" s="45">
        <v>266020.53000000003</v>
      </c>
      <c r="F28" s="53">
        <f t="shared" si="0"/>
        <v>266020.53000000003</v>
      </c>
      <c r="G28" s="44">
        <f t="shared" si="1"/>
        <v>1862.1437100000003</v>
      </c>
      <c r="H28" s="43">
        <v>7</v>
      </c>
      <c r="I28" s="45">
        <v>258020.96</v>
      </c>
      <c r="J28" s="45">
        <f t="shared" si="6"/>
        <v>258020.96</v>
      </c>
      <c r="K28" s="44">
        <f t="shared" si="3"/>
        <v>1806.14672</v>
      </c>
      <c r="L28" s="45">
        <v>258020.96</v>
      </c>
      <c r="M28" s="12">
        <f t="shared" si="4"/>
        <v>258020.96</v>
      </c>
      <c r="N28" s="52">
        <f t="shared" si="5"/>
        <v>1806.14672</v>
      </c>
    </row>
    <row r="29" spans="1:14" ht="187.5" x14ac:dyDescent="0.25">
      <c r="A29" s="18" t="s">
        <v>70</v>
      </c>
      <c r="B29" s="19" t="s">
        <v>71</v>
      </c>
      <c r="C29" s="20" t="s">
        <v>72</v>
      </c>
      <c r="D29" s="21">
        <v>142</v>
      </c>
      <c r="E29" s="45">
        <v>29654.62</v>
      </c>
      <c r="F29" s="53">
        <f t="shared" si="0"/>
        <v>29654.62</v>
      </c>
      <c r="G29" s="44">
        <f t="shared" si="1"/>
        <v>4210.95604</v>
      </c>
      <c r="H29" s="43">
        <v>142</v>
      </c>
      <c r="I29" s="45">
        <v>29090.47</v>
      </c>
      <c r="J29" s="45">
        <f t="shared" si="6"/>
        <v>29090.47</v>
      </c>
      <c r="K29" s="44">
        <f t="shared" si="3"/>
        <v>4130.84674</v>
      </c>
      <c r="L29" s="45">
        <v>29090.47</v>
      </c>
      <c r="M29" s="12">
        <f t="shared" si="4"/>
        <v>29090.47</v>
      </c>
      <c r="N29" s="52">
        <f t="shared" si="5"/>
        <v>4130.84674</v>
      </c>
    </row>
    <row r="30" spans="1:14" ht="225" x14ac:dyDescent="0.25">
      <c r="A30" s="18" t="s">
        <v>73</v>
      </c>
      <c r="B30" s="19" t="s">
        <v>74</v>
      </c>
      <c r="C30" s="20" t="s">
        <v>75</v>
      </c>
      <c r="D30" s="21">
        <v>401</v>
      </c>
      <c r="E30" s="45">
        <v>74174.23</v>
      </c>
      <c r="F30" s="53">
        <f t="shared" si="0"/>
        <v>74174.23</v>
      </c>
      <c r="G30" s="44">
        <f t="shared" si="1"/>
        <v>29743.866229999996</v>
      </c>
      <c r="H30" s="43">
        <v>401</v>
      </c>
      <c r="I30" s="45">
        <v>72235.320000000007</v>
      </c>
      <c r="J30" s="45">
        <f t="shared" si="6"/>
        <v>72235.320000000007</v>
      </c>
      <c r="K30" s="44">
        <f t="shared" si="3"/>
        <v>28966.363320000004</v>
      </c>
      <c r="L30" s="45">
        <v>72235.320000000007</v>
      </c>
      <c r="M30" s="12">
        <f t="shared" si="4"/>
        <v>72235.320000000007</v>
      </c>
      <c r="N30" s="52">
        <f t="shared" si="5"/>
        <v>28966.363320000004</v>
      </c>
    </row>
    <row r="31" spans="1:14" ht="206.25" x14ac:dyDescent="0.25">
      <c r="A31" s="18" t="s">
        <v>76</v>
      </c>
      <c r="B31" s="19" t="s">
        <v>77</v>
      </c>
      <c r="C31" s="20" t="s">
        <v>78</v>
      </c>
      <c r="D31" s="21">
        <v>32</v>
      </c>
      <c r="E31" s="45">
        <v>183609.17</v>
      </c>
      <c r="F31" s="53">
        <f t="shared" si="0"/>
        <v>183609.17</v>
      </c>
      <c r="G31" s="44">
        <f t="shared" si="1"/>
        <v>5875.4934400000002</v>
      </c>
      <c r="H31" s="43">
        <v>32</v>
      </c>
      <c r="I31" s="45">
        <v>178211.39</v>
      </c>
      <c r="J31" s="45">
        <f t="shared" si="6"/>
        <v>178211.39</v>
      </c>
      <c r="K31" s="44">
        <f t="shared" si="3"/>
        <v>5702.7644800000007</v>
      </c>
      <c r="L31" s="45">
        <v>178211.39</v>
      </c>
      <c r="M31" s="12">
        <f t="shared" si="4"/>
        <v>178211.39</v>
      </c>
      <c r="N31" s="52">
        <f t="shared" si="5"/>
        <v>5702.7644800000007</v>
      </c>
    </row>
    <row r="32" spans="1:14" ht="206.25" x14ac:dyDescent="0.25">
      <c r="A32" s="18" t="s">
        <v>79</v>
      </c>
      <c r="B32" s="19" t="s">
        <v>80</v>
      </c>
      <c r="C32" s="20" t="s">
        <v>81</v>
      </c>
      <c r="D32" s="21">
        <v>2</v>
      </c>
      <c r="E32" s="45">
        <v>251501.68</v>
      </c>
      <c r="F32" s="53">
        <f t="shared" si="0"/>
        <v>251501.68</v>
      </c>
      <c r="G32" s="44">
        <f t="shared" si="1"/>
        <v>503.00335999999999</v>
      </c>
      <c r="H32" s="43">
        <v>2</v>
      </c>
      <c r="I32" s="45">
        <v>243960.47</v>
      </c>
      <c r="J32" s="45">
        <f t="shared" si="6"/>
        <v>243960.47</v>
      </c>
      <c r="K32" s="44">
        <f t="shared" si="3"/>
        <v>487.92094000000003</v>
      </c>
      <c r="L32" s="45">
        <v>243960.47</v>
      </c>
      <c r="M32" s="12">
        <f t="shared" si="4"/>
        <v>243960.47</v>
      </c>
      <c r="N32" s="52">
        <f t="shared" si="5"/>
        <v>487.92094000000003</v>
      </c>
    </row>
    <row r="33" spans="1:14" ht="206.25" x14ac:dyDescent="0.25">
      <c r="A33" s="22" t="s">
        <v>82</v>
      </c>
      <c r="B33" s="23" t="s">
        <v>83</v>
      </c>
      <c r="C33" s="24" t="s">
        <v>84</v>
      </c>
      <c r="D33" s="25">
        <f>205-85</f>
        <v>120</v>
      </c>
      <c r="E33" s="45">
        <v>22375.57</v>
      </c>
      <c r="F33" s="53">
        <f t="shared" si="0"/>
        <v>22375.57</v>
      </c>
      <c r="G33" s="44">
        <f t="shared" si="1"/>
        <v>2685.0684000000001</v>
      </c>
      <c r="H33" s="46">
        <v>205</v>
      </c>
      <c r="I33" s="45">
        <v>21771.72</v>
      </c>
      <c r="J33" s="45">
        <f t="shared" si="6"/>
        <v>21771.72</v>
      </c>
      <c r="K33" s="44">
        <f t="shared" si="3"/>
        <v>4463.2026000000005</v>
      </c>
      <c r="L33" s="45">
        <v>21771.72</v>
      </c>
      <c r="M33" s="12">
        <f t="shared" si="4"/>
        <v>21771.72</v>
      </c>
      <c r="N33" s="52">
        <f t="shared" si="5"/>
        <v>4463.2026000000005</v>
      </c>
    </row>
    <row r="34" spans="1:14" ht="225" x14ac:dyDescent="0.25">
      <c r="A34" s="22" t="s">
        <v>85</v>
      </c>
      <c r="B34" s="23" t="s">
        <v>86</v>
      </c>
      <c r="C34" s="24" t="s">
        <v>87</v>
      </c>
      <c r="D34" s="25">
        <f>257-107</f>
        <v>150</v>
      </c>
      <c r="E34" s="45">
        <v>85533.23</v>
      </c>
      <c r="F34" s="53">
        <f t="shared" si="0"/>
        <v>85533.23</v>
      </c>
      <c r="G34" s="44">
        <f t="shared" si="1"/>
        <v>12829.9845</v>
      </c>
      <c r="H34" s="46">
        <v>257</v>
      </c>
      <c r="I34" s="45">
        <v>82925.149999999994</v>
      </c>
      <c r="J34" s="45">
        <f t="shared" si="6"/>
        <v>82925.149999999994</v>
      </c>
      <c r="K34" s="44">
        <f t="shared" si="3"/>
        <v>21311.763549999996</v>
      </c>
      <c r="L34" s="45">
        <v>82925.149999999994</v>
      </c>
      <c r="M34" s="12">
        <f t="shared" si="4"/>
        <v>82925.149999999994</v>
      </c>
      <c r="N34" s="52">
        <f t="shared" si="5"/>
        <v>21311.763549999996</v>
      </c>
    </row>
    <row r="35" spans="1:14" ht="225" x14ac:dyDescent="0.25">
      <c r="A35" s="22" t="s">
        <v>88</v>
      </c>
      <c r="B35" s="23" t="s">
        <v>89</v>
      </c>
      <c r="C35" s="24" t="s">
        <v>90</v>
      </c>
      <c r="D35" s="25">
        <f>10-4</f>
        <v>6</v>
      </c>
      <c r="E35" s="45">
        <v>195921.73</v>
      </c>
      <c r="F35" s="53">
        <f t="shared" si="0"/>
        <v>195921.73</v>
      </c>
      <c r="G35" s="44">
        <f t="shared" si="1"/>
        <v>1175.5303800000002</v>
      </c>
      <c r="H35" s="46">
        <v>10</v>
      </c>
      <c r="I35" s="45">
        <v>187052.18</v>
      </c>
      <c r="J35" s="45">
        <f t="shared" si="6"/>
        <v>187052.18</v>
      </c>
      <c r="K35" s="44">
        <f t="shared" si="3"/>
        <v>1870.5217999999998</v>
      </c>
      <c r="L35" s="45">
        <v>187052.18</v>
      </c>
      <c r="M35" s="12">
        <f t="shared" si="4"/>
        <v>187052.18</v>
      </c>
      <c r="N35" s="52">
        <f t="shared" si="5"/>
        <v>1870.5217999999998</v>
      </c>
    </row>
    <row r="36" spans="1:14" ht="93.75" x14ac:dyDescent="0.25">
      <c r="A36" s="22" t="s">
        <v>91</v>
      </c>
      <c r="B36" s="23" t="s">
        <v>92</v>
      </c>
      <c r="C36" s="24" t="s">
        <v>93</v>
      </c>
      <c r="D36" s="26">
        <f>16848-7020</f>
        <v>9828</v>
      </c>
      <c r="E36" s="45">
        <v>75.819999999999993</v>
      </c>
      <c r="F36" s="53">
        <f t="shared" si="0"/>
        <v>75.819999999999993</v>
      </c>
      <c r="G36" s="44">
        <f t="shared" si="1"/>
        <v>745.15895999999998</v>
      </c>
      <c r="H36" s="47">
        <v>16848</v>
      </c>
      <c r="I36" s="45">
        <v>73.56</v>
      </c>
      <c r="J36" s="45">
        <f t="shared" si="6"/>
        <v>73.56</v>
      </c>
      <c r="K36" s="44">
        <f t="shared" si="3"/>
        <v>1239.33888</v>
      </c>
      <c r="L36" s="45">
        <v>73.56</v>
      </c>
      <c r="M36" s="12">
        <f t="shared" si="4"/>
        <v>73.56</v>
      </c>
      <c r="N36" s="52">
        <f t="shared" si="5"/>
        <v>1239.33888</v>
      </c>
    </row>
    <row r="37" spans="1:14" ht="144" customHeight="1" x14ac:dyDescent="0.25">
      <c r="A37" s="18" t="s">
        <v>94</v>
      </c>
      <c r="B37" s="19" t="s">
        <v>95</v>
      </c>
      <c r="C37" s="20" t="s">
        <v>96</v>
      </c>
      <c r="D37" s="27">
        <v>9</v>
      </c>
      <c r="E37" s="45">
        <v>174377.8</v>
      </c>
      <c r="F37" s="53">
        <f t="shared" si="0"/>
        <v>174377.8</v>
      </c>
      <c r="G37" s="44">
        <f t="shared" si="1"/>
        <v>1569.4002</v>
      </c>
      <c r="H37" s="48">
        <v>9</v>
      </c>
      <c r="I37" s="45">
        <v>154377.78</v>
      </c>
      <c r="J37" s="45">
        <f t="shared" si="6"/>
        <v>154377.78</v>
      </c>
      <c r="K37" s="44">
        <f t="shared" si="3"/>
        <v>1389.40002</v>
      </c>
      <c r="L37" s="45">
        <v>154377.78</v>
      </c>
      <c r="M37" s="12">
        <f t="shared" si="4"/>
        <v>154377.78</v>
      </c>
      <c r="N37" s="52">
        <f t="shared" si="5"/>
        <v>1389.40002</v>
      </c>
    </row>
    <row r="38" spans="1:14" ht="145.5" customHeight="1" x14ac:dyDescent="0.25">
      <c r="A38" s="18" t="s">
        <v>97</v>
      </c>
      <c r="B38" s="19" t="s">
        <v>98</v>
      </c>
      <c r="C38" s="20" t="s">
        <v>99</v>
      </c>
      <c r="D38" s="27">
        <v>2</v>
      </c>
      <c r="E38" s="45">
        <v>48950.080000000002</v>
      </c>
      <c r="F38" s="53">
        <f t="shared" si="0"/>
        <v>48950.080000000002</v>
      </c>
      <c r="G38" s="44">
        <f t="shared" si="1"/>
        <v>97.90016</v>
      </c>
      <c r="H38" s="48">
        <v>2</v>
      </c>
      <c r="I38" s="45">
        <v>48949.8</v>
      </c>
      <c r="J38" s="45">
        <f t="shared" si="6"/>
        <v>48949.8</v>
      </c>
      <c r="K38" s="44">
        <f t="shared" si="3"/>
        <v>97.899600000000007</v>
      </c>
      <c r="L38" s="45">
        <v>48949.8</v>
      </c>
      <c r="M38" s="12">
        <f t="shared" si="4"/>
        <v>48949.8</v>
      </c>
      <c r="N38" s="52">
        <f t="shared" si="5"/>
        <v>97.899600000000007</v>
      </c>
    </row>
    <row r="39" spans="1:14" ht="140.25" customHeight="1" x14ac:dyDescent="0.25">
      <c r="A39" s="18" t="s">
        <v>100</v>
      </c>
      <c r="B39" s="19" t="s">
        <v>101</v>
      </c>
      <c r="C39" s="20" t="s">
        <v>102</v>
      </c>
      <c r="D39" s="27">
        <v>58</v>
      </c>
      <c r="E39" s="45">
        <v>82575.600000000006</v>
      </c>
      <c r="F39" s="53">
        <f t="shared" si="0"/>
        <v>82575.600000000006</v>
      </c>
      <c r="G39" s="44">
        <f t="shared" si="1"/>
        <v>4789.3848000000007</v>
      </c>
      <c r="H39" s="48">
        <v>58</v>
      </c>
      <c r="I39" s="45">
        <v>79102.2</v>
      </c>
      <c r="J39" s="45">
        <f t="shared" si="6"/>
        <v>79102.2</v>
      </c>
      <c r="K39" s="44">
        <f t="shared" si="3"/>
        <v>4587.9276</v>
      </c>
      <c r="L39" s="45">
        <v>79102.2</v>
      </c>
      <c r="M39" s="12">
        <f t="shared" si="4"/>
        <v>79102.2</v>
      </c>
      <c r="N39" s="52">
        <f t="shared" si="5"/>
        <v>4587.9276</v>
      </c>
    </row>
    <row r="40" spans="1:14" ht="140.25" customHeight="1" x14ac:dyDescent="0.25">
      <c r="A40" s="18" t="s">
        <v>103</v>
      </c>
      <c r="B40" s="19" t="s">
        <v>104</v>
      </c>
      <c r="C40" s="20" t="s">
        <v>105</v>
      </c>
      <c r="D40" s="27">
        <f>14+310-220</f>
        <v>104</v>
      </c>
      <c r="E40" s="45">
        <v>53021.59</v>
      </c>
      <c r="F40" s="53">
        <f t="shared" si="0"/>
        <v>53021.59</v>
      </c>
      <c r="G40" s="44">
        <f t="shared" si="1"/>
        <v>5514.245359999999</v>
      </c>
      <c r="H40" s="48">
        <v>324</v>
      </c>
      <c r="I40" s="45">
        <v>45263.11</v>
      </c>
      <c r="J40" s="45">
        <f t="shared" si="6"/>
        <v>45263.11</v>
      </c>
      <c r="K40" s="44">
        <f t="shared" si="3"/>
        <v>14665.247640000001</v>
      </c>
      <c r="L40" s="45">
        <v>45263.11</v>
      </c>
      <c r="M40" s="12">
        <f t="shared" si="4"/>
        <v>45263.11</v>
      </c>
      <c r="N40" s="52">
        <f t="shared" si="5"/>
        <v>14665.247640000001</v>
      </c>
    </row>
    <row r="41" spans="1:14" ht="23.25" customHeight="1" x14ac:dyDescent="0.25">
      <c r="A41" s="7"/>
      <c r="B41" s="9" t="s">
        <v>7</v>
      </c>
      <c r="C41" s="2"/>
      <c r="D41" s="2"/>
      <c r="E41" s="42"/>
      <c r="F41" s="49"/>
      <c r="G41" s="50">
        <f>SUM(G13:G40)</f>
        <v>113176.10307000001</v>
      </c>
      <c r="H41" s="50"/>
      <c r="I41" s="42"/>
      <c r="J41" s="51"/>
      <c r="K41" s="50">
        <f>SUM(K13:K40)</f>
        <v>131308.28448</v>
      </c>
      <c r="L41" s="42"/>
      <c r="M41" s="7"/>
      <c r="N41" s="17">
        <f>SUM(N13:N40)</f>
        <v>131308.28448</v>
      </c>
    </row>
  </sheetData>
  <mergeCells count="10">
    <mergeCell ref="C9:F9"/>
    <mergeCell ref="A6:N6"/>
    <mergeCell ref="A7:N7"/>
    <mergeCell ref="J1:N1"/>
    <mergeCell ref="J2:N2"/>
    <mergeCell ref="J3:N3"/>
    <mergeCell ref="J4:N4"/>
    <mergeCell ref="A8:N8"/>
    <mergeCell ref="B3:E3"/>
    <mergeCell ref="B2:C2"/>
  </mergeCells>
  <pageMargins left="1.1811023622047245" right="0.39370078740157483" top="0.39370078740157483" bottom="0.39370078740157483" header="0" footer="0"/>
  <pageSetup paperSize="9" scale="48" orientation="landscape" r:id="rId1"/>
  <rowBreaks count="2" manualBreakCount="2">
    <brk id="30" max="13" man="1"/>
    <brk id="35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Баналист Денис Вячеславович</dc:creator>
  <cp:lastModifiedBy>Мария Викторовна Варанкина</cp:lastModifiedBy>
  <cp:lastPrinted>2024-08-06T07:17:15Z</cp:lastPrinted>
  <dcterms:created xsi:type="dcterms:W3CDTF">2011-01-17T00:29:43Z</dcterms:created>
  <dcterms:modified xsi:type="dcterms:W3CDTF">2024-09-19T13:58:15Z</dcterms:modified>
</cp:coreProperties>
</file>