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2019 г\1 Бюджет округа 2019-2021\2 Уточнения бюджета 2019\Уточнение 3 от 2019-03-28\В СД уточнение 28.03.2019\"/>
    </mc:Choice>
  </mc:AlternateContent>
  <bookViews>
    <workbookView xWindow="-60" yWindow="-60" windowWidth="28920" windowHeight="15660"/>
  </bookViews>
  <sheets>
    <sheet name="2019" sheetId="1" r:id="rId1"/>
  </sheets>
  <definedNames>
    <definedName name="_xlnm._FilterDatabase" localSheetId="0" hidden="1">'2019'!$A$4:$D$1773</definedName>
    <definedName name="_xlnm.Print_Titles" localSheetId="0">'2019'!$4:$4</definedName>
    <definedName name="_xlnm.Print_Area" localSheetId="0">'2019'!$A$1:$D$1775</definedName>
  </definedNames>
  <calcPr calcId="152511"/>
  <fileRecoveryPr autoRecover="0"/>
</workbook>
</file>

<file path=xl/calcChain.xml><?xml version="1.0" encoding="utf-8"?>
<calcChain xmlns="http://schemas.openxmlformats.org/spreadsheetml/2006/main">
  <c r="D715" i="1" l="1"/>
  <c r="D1248" i="1" l="1"/>
  <c r="D1247" i="1" s="1"/>
  <c r="D1258" i="1" l="1"/>
  <c r="D1257" i="1" s="1"/>
  <c r="D1256" i="1" s="1"/>
  <c r="D305" i="1" l="1"/>
  <c r="D1288" i="1" l="1"/>
  <c r="D301" i="1" l="1"/>
  <c r="D20" i="1" l="1"/>
  <c r="D1690" i="1" l="1"/>
  <c r="D1567" i="1"/>
  <c r="D1620" i="1"/>
  <c r="D1563" i="1"/>
  <c r="D1681" i="1"/>
  <c r="D1591" i="1"/>
  <c r="D1588" i="1"/>
  <c r="D1587" i="1"/>
  <c r="D1586" i="1"/>
  <c r="D1474" i="1"/>
  <c r="D1471" i="1"/>
  <c r="D1470" i="1"/>
  <c r="D1469" i="1"/>
  <c r="D1663" i="1"/>
  <c r="D1662" i="1" s="1"/>
  <c r="D1661" i="1" s="1"/>
  <c r="D1660" i="1" s="1"/>
  <c r="D1675" i="1"/>
  <c r="D1457" i="1"/>
  <c r="D1452" i="1"/>
  <c r="D1716" i="1"/>
  <c r="D1686" i="1"/>
  <c r="D1570" i="1"/>
  <c r="D1581" i="1"/>
  <c r="D1580" i="1" s="1"/>
  <c r="D1579" i="1" s="1"/>
  <c r="D1577" i="1"/>
  <c r="D1576" i="1" s="1"/>
  <c r="D1575" i="1" s="1"/>
  <c r="D1549" i="1"/>
  <c r="D1694" i="1"/>
  <c r="D1574" i="1"/>
  <c r="D1573" i="1" s="1"/>
  <c r="D1572" i="1" s="1"/>
  <c r="D1571" i="1" s="1"/>
  <c r="D1545" i="1"/>
  <c r="D1642" i="1"/>
  <c r="D514" i="1"/>
  <c r="D513" i="1" s="1"/>
  <c r="D512" i="1" s="1"/>
  <c r="D566" i="1"/>
  <c r="D565" i="1" s="1"/>
  <c r="D564" i="1" s="1"/>
  <c r="D511" i="1"/>
  <c r="D525" i="1"/>
  <c r="D529" i="1"/>
  <c r="D535" i="1"/>
  <c r="D562" i="1"/>
  <c r="D561" i="1" s="1"/>
  <c r="D560" i="1" s="1"/>
  <c r="D583" i="1"/>
  <c r="D587" i="1"/>
  <c r="D591" i="1"/>
  <c r="D503" i="1"/>
  <c r="D502" i="1" s="1"/>
  <c r="D501" i="1" s="1"/>
  <c r="D500" i="1" s="1"/>
  <c r="D547" i="1"/>
  <c r="D546" i="1" s="1"/>
  <c r="D545" i="1" s="1"/>
  <c r="D544" i="1" s="1"/>
  <c r="D551" i="1" l="1"/>
  <c r="D1636" i="1"/>
  <c r="D1650" i="1"/>
  <c r="D1654" i="1"/>
  <c r="D950" i="1"/>
  <c r="D953" i="1"/>
  <c r="D955" i="1"/>
  <c r="D927" i="1"/>
  <c r="D1020" i="1"/>
  <c r="D1017" i="1"/>
  <c r="D966" i="1"/>
  <c r="D994" i="1"/>
  <c r="D1004" i="1"/>
  <c r="D998" i="1"/>
  <c r="D1036" i="1"/>
  <c r="D983" i="1"/>
  <c r="D990" i="1"/>
  <c r="D989" i="1"/>
  <c r="D988" i="1"/>
  <c r="D977" i="1"/>
  <c r="D1707" i="1"/>
  <c r="D1410" i="1" l="1"/>
  <c r="D130" i="1" l="1"/>
  <c r="D322" i="1" l="1"/>
  <c r="D321" i="1" s="1"/>
  <c r="D320" i="1" s="1"/>
  <c r="D319" i="1" s="1"/>
  <c r="B322" i="1"/>
  <c r="B321" i="1" s="1"/>
  <c r="B320" i="1" s="1"/>
  <c r="B242" i="1" l="1"/>
  <c r="B241" i="1" s="1"/>
  <c r="B240" i="1" s="1"/>
  <c r="D243" i="1"/>
  <c r="D242" i="1" s="1"/>
  <c r="D241" i="1" s="1"/>
  <c r="D240" i="1" s="1"/>
  <c r="B246" i="1"/>
  <c r="B245" i="1" s="1"/>
  <c r="B244" i="1" s="1"/>
  <c r="D247" i="1"/>
  <c r="D246" i="1" s="1"/>
  <c r="D245" i="1" s="1"/>
  <c r="D244" i="1" s="1"/>
  <c r="B238" i="1"/>
  <c r="B237" i="1" s="1"/>
  <c r="B236" i="1" s="1"/>
  <c r="D239" i="1"/>
  <c r="D238" i="1" s="1"/>
  <c r="D237" i="1" s="1"/>
  <c r="D236" i="1" s="1"/>
  <c r="D221" i="1"/>
  <c r="D220" i="1" s="1"/>
  <c r="D219" i="1" s="1"/>
  <c r="D218" i="1" s="1"/>
  <c r="D217" i="1" s="1"/>
  <c r="D226" i="1"/>
  <c r="D225" i="1" s="1"/>
  <c r="D224" i="1" s="1"/>
  <c r="D223" i="1" s="1"/>
  <c r="D230" i="1"/>
  <c r="D229" i="1" s="1"/>
  <c r="D228" i="1" s="1"/>
  <c r="D227" i="1" s="1"/>
  <c r="D235" i="1" l="1"/>
  <c r="D95" i="1"/>
  <c r="D296" i="1"/>
  <c r="D157" i="1"/>
  <c r="D83" i="1"/>
  <c r="D52" i="1" l="1"/>
  <c r="D51" i="1" s="1"/>
  <c r="B51" i="1"/>
  <c r="B50" i="1" s="1"/>
  <c r="B49" i="1" s="1"/>
  <c r="D58" i="1"/>
  <c r="D48" i="1"/>
  <c r="D50" i="1" l="1"/>
  <c r="D49" i="1" s="1"/>
  <c r="D825" i="1" l="1"/>
  <c r="D1245" i="1" l="1"/>
  <c r="D1244" i="1" s="1"/>
  <c r="D1198" i="1" l="1"/>
  <c r="D1169" i="1"/>
  <c r="D1154" i="1"/>
  <c r="D1153" i="1"/>
  <c r="D1152" i="1"/>
  <c r="D1139" i="1"/>
  <c r="D1186" i="1"/>
  <c r="D1185" i="1"/>
  <c r="D1182" i="1"/>
  <c r="D1180" i="1"/>
  <c r="D1128" i="1"/>
  <c r="D1760" i="1" l="1"/>
  <c r="D1732" i="1" l="1"/>
  <c r="D1729" i="1"/>
  <c r="D1767" i="1"/>
  <c r="D1403" i="1" l="1"/>
  <c r="D1402" i="1" s="1"/>
  <c r="D1401" i="1" s="1"/>
  <c r="D1400" i="1" s="1"/>
  <c r="D1399" i="1" s="1"/>
  <c r="D772" i="1" l="1"/>
  <c r="D756" i="1"/>
  <c r="D709" i="1" l="1"/>
  <c r="D712" i="1" l="1"/>
  <c r="D803" i="1"/>
  <c r="D798" i="1"/>
  <c r="D800" i="1"/>
  <c r="D822" i="1"/>
  <c r="D830" i="1"/>
  <c r="D829" i="1" s="1"/>
  <c r="D827" i="1"/>
  <c r="D835" i="1"/>
  <c r="D764" i="1"/>
  <c r="D768" i="1"/>
  <c r="D752" i="1"/>
  <c r="D689" i="1"/>
  <c r="D684" i="1"/>
  <c r="D643" i="1"/>
  <c r="D640" i="1"/>
  <c r="D824" i="1" l="1"/>
  <c r="D823" i="1" s="1"/>
  <c r="D1499" i="1" l="1"/>
  <c r="D424" i="1" l="1"/>
  <c r="D1518" i="1" l="1"/>
  <c r="D1507" i="1"/>
  <c r="D1506" i="1"/>
  <c r="D1494" i="1"/>
  <c r="D1492" i="1"/>
  <c r="D1488" i="1"/>
  <c r="D1487" i="1"/>
  <c r="D1059" i="1"/>
  <c r="D1051" i="1"/>
  <c r="D1042" i="1"/>
  <c r="D1272" i="1" l="1"/>
  <c r="D1348" i="1"/>
  <c r="D1345" i="1"/>
  <c r="D1341" i="1"/>
  <c r="D1324" i="1"/>
  <c r="D1320" i="1"/>
  <c r="D1316" i="1"/>
  <c r="D1312" i="1"/>
  <c r="D1308" i="1"/>
  <c r="D1300" i="1"/>
  <c r="D1296" i="1"/>
  <c r="D1292" i="1"/>
  <c r="D1284" i="1"/>
  <c r="D1280" i="1"/>
  <c r="D1267" i="1"/>
  <c r="D858" i="1" l="1"/>
  <c r="D861" i="1"/>
  <c r="D883" i="1"/>
  <c r="D880" i="1"/>
  <c r="D849" i="1"/>
  <c r="D851" i="1"/>
  <c r="D891" i="1"/>
  <c r="D402" i="1"/>
  <c r="D406" i="1"/>
  <c r="D451" i="1"/>
  <c r="D412" i="1"/>
  <c r="D410" i="1"/>
  <c r="D369" i="1"/>
  <c r="D373" i="1"/>
  <c r="D467" i="1"/>
  <c r="D491" i="1"/>
  <c r="D377" i="1"/>
  <c r="D1238" i="1" l="1"/>
  <c r="D1120" i="1" l="1"/>
  <c r="D1123" i="1"/>
  <c r="D1397" i="1" l="1"/>
  <c r="D1384" i="1"/>
  <c r="D1090" i="1" l="1"/>
  <c r="D1070" i="1" l="1"/>
  <c r="D1363" i="1" l="1"/>
  <c r="D1359" i="1" l="1"/>
  <c r="D1371" i="1" l="1"/>
  <c r="D1375" i="1"/>
  <c r="D1538" i="1"/>
  <c r="D1391" i="1"/>
  <c r="D1390" i="1" s="1"/>
  <c r="D1389" i="1" s="1"/>
  <c r="D1422" i="1" l="1"/>
  <c r="D1763" i="1" l="1"/>
  <c r="D1242" i="1" l="1"/>
  <c r="D1253" i="1" l="1"/>
  <c r="D1252" i="1" s="1"/>
  <c r="D1251" i="1" s="1"/>
  <c r="D1250" i="1" s="1"/>
  <c r="D1241" i="1"/>
  <c r="D1240" i="1" s="1"/>
  <c r="D1239" i="1" l="1"/>
  <c r="D1750" i="1" l="1"/>
  <c r="D1746" i="1"/>
  <c r="D1745" i="1"/>
  <c r="D1727" i="1"/>
  <c r="D982" i="1" l="1"/>
  <c r="D981" i="1" s="1"/>
  <c r="D980" i="1" s="1"/>
  <c r="D330" i="1" l="1"/>
  <c r="D1181" i="1" l="1"/>
  <c r="D472" i="1" l="1"/>
  <c r="D473" i="1"/>
  <c r="D474" i="1"/>
  <c r="D1354" i="1" l="1"/>
  <c r="D1166" i="1" l="1"/>
  <c r="D1168" i="1"/>
  <c r="D1167" i="1" s="1"/>
  <c r="D1087" i="1"/>
  <c r="D1086" i="1"/>
  <c r="D1085" i="1"/>
  <c r="D1135" i="1" l="1"/>
  <c r="D1134" i="1"/>
  <c r="D1133" i="1"/>
  <c r="D1741" i="1"/>
  <c r="D1740" i="1"/>
  <c r="D1751" i="1"/>
  <c r="D1726" i="1"/>
  <c r="D1148" i="1"/>
  <c r="D1147" i="1"/>
  <c r="D142" i="1" l="1"/>
  <c r="D141" i="1" s="1"/>
  <c r="D140" i="1" s="1"/>
  <c r="D139" i="1" s="1"/>
  <c r="D138" i="1" s="1"/>
  <c r="D149" i="1" l="1"/>
  <c r="D146" i="1"/>
  <c r="D145" i="1" s="1"/>
  <c r="D144" i="1" s="1"/>
  <c r="D129" i="1"/>
  <c r="D80" i="1"/>
  <c r="D79" i="1"/>
  <c r="D78" i="1"/>
  <c r="D331" i="1"/>
  <c r="D329" i="1"/>
  <c r="D284" i="1"/>
  <c r="D188" i="1" l="1"/>
  <c r="D1445" i="1" l="1"/>
  <c r="D1444" i="1" s="1"/>
  <c r="D1443" i="1" s="1"/>
  <c r="D1441" i="1"/>
  <c r="D853" i="1"/>
  <c r="D387" i="1"/>
  <c r="D386" i="1" s="1"/>
  <c r="D392" i="1"/>
  <c r="D1440" i="1" l="1"/>
  <c r="D1439" i="1" s="1"/>
  <c r="D385" i="1"/>
  <c r="D920" i="1" l="1"/>
  <c r="D919" i="1" s="1"/>
  <c r="D918" i="1" s="1"/>
  <c r="D916" i="1"/>
  <c r="D915" i="1" s="1"/>
  <c r="D903" i="1"/>
  <c r="D203" i="1"/>
  <c r="D202" i="1" s="1"/>
  <c r="D201" i="1" s="1"/>
  <c r="D200" i="1" s="1"/>
  <c r="D199" i="1"/>
  <c r="D198" i="1" s="1"/>
  <c r="D197" i="1" s="1"/>
  <c r="D196" i="1" s="1"/>
  <c r="D161" i="1"/>
  <c r="D160" i="1" s="1"/>
  <c r="D159" i="1" s="1"/>
  <c r="D158" i="1" s="1"/>
  <c r="D136" i="1"/>
  <c r="D135" i="1" s="1"/>
  <c r="D134" i="1" s="1"/>
  <c r="D133" i="1"/>
  <c r="D132" i="1" s="1"/>
  <c r="D131" i="1" s="1"/>
  <c r="D128" i="1"/>
  <c r="D914" i="1" l="1"/>
  <c r="D127" i="1"/>
  <c r="D126" i="1" s="1"/>
  <c r="D125" i="1" s="1"/>
  <c r="D1328" i="1" l="1"/>
  <c r="D1331" i="1"/>
  <c r="D1330" i="1" s="1"/>
  <c r="D1329" i="1" s="1"/>
  <c r="D1631" i="1" l="1"/>
  <c r="D1630" i="1" s="1"/>
  <c r="D1629" i="1" s="1"/>
  <c r="D1217" i="1" l="1"/>
  <c r="D1216" i="1" s="1"/>
  <c r="D1379" i="1" l="1"/>
  <c r="D1078" i="1" l="1"/>
  <c r="D1077" i="1" s="1"/>
  <c r="D1076" i="1"/>
  <c r="D720" i="1" l="1"/>
  <c r="D719" i="1" s="1"/>
  <c r="D718" i="1" s="1"/>
  <c r="D717" i="1" s="1"/>
  <c r="D1670" i="1" l="1"/>
  <c r="D1669" i="1" s="1"/>
  <c r="D1668" i="1" s="1"/>
  <c r="D528" i="1" l="1"/>
  <c r="D527" i="1" s="1"/>
  <c r="D526" i="1" s="1"/>
  <c r="D1658" i="1" l="1"/>
  <c r="D1657" i="1" s="1"/>
  <c r="D1656" i="1" s="1"/>
  <c r="D1655" i="1" s="1"/>
  <c r="D1653" i="1"/>
  <c r="D1652" i="1" s="1"/>
  <c r="D1651" i="1" s="1"/>
  <c r="D24" i="1" l="1"/>
  <c r="D233" i="1" l="1"/>
  <c r="D232" i="1" s="1"/>
  <c r="D231" i="1" s="1"/>
  <c r="D222" i="1" s="1"/>
  <c r="D90" i="1"/>
  <c r="D89" i="1" s="1"/>
  <c r="D88" i="1" s="1"/>
  <c r="D87" i="1" s="1"/>
  <c r="D771" i="1" l="1"/>
  <c r="D770" i="1" s="1"/>
  <c r="D769" i="1" s="1"/>
  <c r="D1667" i="1" l="1"/>
  <c r="D417" i="1" l="1"/>
  <c r="D415" i="1"/>
  <c r="D495" i="1"/>
  <c r="D494" i="1" s="1"/>
  <c r="D493" i="1" s="1"/>
  <c r="D492" i="1" s="1"/>
  <c r="D414" i="1" l="1"/>
  <c r="D413" i="1" s="1"/>
  <c r="D270" i="1"/>
  <c r="D269" i="1" s="1"/>
  <c r="D268" i="1" s="1"/>
  <c r="D1336" i="1" l="1"/>
  <c r="D1335" i="1" s="1"/>
  <c r="D1334" i="1" s="1"/>
  <c r="D1333" i="1" s="1"/>
  <c r="D1327" i="1"/>
  <c r="D1326" i="1" s="1"/>
  <c r="D1325" i="1" s="1"/>
  <c r="D192" i="1" l="1"/>
  <c r="D191" i="1" s="1"/>
  <c r="D190" i="1" s="1"/>
  <c r="D189" i="1" s="1"/>
  <c r="D184" i="1"/>
  <c r="D175" i="1"/>
  <c r="D174" i="1" l="1"/>
  <c r="D173" i="1" s="1"/>
  <c r="D172" i="1" s="1"/>
  <c r="D1702" i="1" l="1"/>
  <c r="D554" i="1" l="1"/>
  <c r="D553" i="1" s="1"/>
  <c r="D552" i="1" s="1"/>
  <c r="D1624" i="1"/>
  <c r="D507" i="1"/>
  <c r="D71" i="1" l="1"/>
  <c r="D70" i="1" s="1"/>
  <c r="D69" i="1" s="1"/>
  <c r="D68" i="1" s="1"/>
  <c r="D67" i="1" s="1"/>
  <c r="D23" i="1"/>
  <c r="D22" i="1" s="1"/>
  <c r="D21" i="1" s="1"/>
  <c r="D755" i="1" l="1"/>
  <c r="D754" i="1" s="1"/>
  <c r="D753" i="1" s="1"/>
  <c r="D579" i="1" l="1"/>
  <c r="D575" i="1"/>
  <c r="D571" i="1"/>
  <c r="D1674" i="1" l="1"/>
  <c r="D1673" i="1" s="1"/>
  <c r="D1672" i="1" s="1"/>
  <c r="D1666" i="1"/>
  <c r="D1665" i="1" s="1"/>
  <c r="D1664" i="1" s="1"/>
  <c r="D1659" i="1" l="1"/>
  <c r="D590" i="1" l="1"/>
  <c r="D589" i="1" s="1"/>
  <c r="D588" i="1" s="1"/>
  <c r="D586" i="1"/>
  <c r="D585" i="1" s="1"/>
  <c r="D584" i="1" s="1"/>
  <c r="D582" i="1"/>
  <c r="D581" i="1" s="1"/>
  <c r="D580" i="1" s="1"/>
  <c r="D578" i="1"/>
  <c r="D577" i="1" s="1"/>
  <c r="D576" i="1" s="1"/>
  <c r="D574" i="1"/>
  <c r="D573" i="1" s="1"/>
  <c r="D572" i="1" s="1"/>
  <c r="D570" i="1"/>
  <c r="D569" i="1" s="1"/>
  <c r="D568" i="1" s="1"/>
  <c r="D1522" i="1" l="1"/>
  <c r="D1521" i="1" s="1"/>
  <c r="D1520" i="1" s="1"/>
  <c r="D1519" i="1" s="1"/>
  <c r="D1511" i="1"/>
  <c r="D1510" i="1" s="1"/>
  <c r="D1509" i="1" s="1"/>
  <c r="D1508" i="1" s="1"/>
  <c r="D1323" i="1" l="1"/>
  <c r="D1322" i="1" s="1"/>
  <c r="D1321" i="1" s="1"/>
  <c r="D425" i="1" l="1"/>
  <c r="D434" i="1"/>
  <c r="D462" i="1"/>
  <c r="D461" i="1" s="1"/>
  <c r="D460" i="1" s="1"/>
  <c r="D454" i="1"/>
  <c r="D453" i="1" s="1"/>
  <c r="D452" i="1" s="1"/>
  <c r="D447" i="1"/>
  <c r="D1435" i="1" l="1"/>
  <c r="D1437" i="1"/>
  <c r="D1436" i="1" s="1"/>
  <c r="D815" i="1" l="1"/>
  <c r="D816" i="1"/>
  <c r="D793" i="1"/>
  <c r="D792" i="1" s="1"/>
  <c r="D791" i="1" s="1"/>
  <c r="D745" i="1"/>
  <c r="D744" i="1" s="1"/>
  <c r="D743" i="1" s="1"/>
  <c r="D742" i="1" s="1"/>
  <c r="D1505" i="1" l="1"/>
  <c r="D1504" i="1" s="1"/>
  <c r="D1503" i="1" s="1"/>
  <c r="D1276" i="1" l="1"/>
  <c r="D1234" i="1" l="1"/>
  <c r="D1233" i="1"/>
  <c r="D1231" i="1" l="1"/>
  <c r="D1733" i="1"/>
  <c r="D1731" i="1" s="1"/>
  <c r="D1722" i="1"/>
  <c r="D1749" i="1" l="1"/>
  <c r="D1748" i="1" s="1"/>
  <c r="D1747" i="1" s="1"/>
  <c r="D1552" i="1" l="1"/>
  <c r="D1551" i="1" s="1"/>
  <c r="D1550" i="1" s="1"/>
  <c r="D779" i="1" l="1"/>
  <c r="D777" i="1"/>
  <c r="D292" i="1" l="1"/>
  <c r="D760" i="1" l="1"/>
  <c r="D1501" i="1" l="1"/>
  <c r="D1500" i="1" s="1"/>
  <c r="D1497" i="1"/>
  <c r="D1496" i="1" s="1"/>
  <c r="D1491" i="1"/>
  <c r="D1490" i="1" s="1"/>
  <c r="D1489" i="1" s="1"/>
  <c r="D1486" i="1"/>
  <c r="D1485" i="1" s="1"/>
  <c r="D1484" i="1" s="1"/>
  <c r="D1299" i="1"/>
  <c r="D1298" i="1" s="1"/>
  <c r="D1297" i="1" s="1"/>
  <c r="D1495" i="1" l="1"/>
  <c r="D1483" i="1" s="1"/>
  <c r="D1482" i="1" s="1"/>
  <c r="D429" i="1"/>
  <c r="D871" i="1"/>
  <c r="D1115" i="1" l="1"/>
  <c r="D1533" i="1" l="1"/>
  <c r="D1532" i="1" s="1"/>
  <c r="D1531" i="1" s="1"/>
  <c r="D1530" i="1" s="1"/>
  <c r="D1715" i="1" l="1"/>
  <c r="D1714" i="1" s="1"/>
  <c r="D1713" i="1" s="1"/>
  <c r="D1711" i="1"/>
  <c r="D1710" i="1" s="1"/>
  <c r="D1709" i="1" s="1"/>
  <c r="D1708" i="1" l="1"/>
  <c r="D1706" i="1" l="1"/>
  <c r="D1705" i="1" s="1"/>
  <c r="D1704" i="1" s="1"/>
  <c r="D1703" i="1" s="1"/>
  <c r="D1701" i="1"/>
  <c r="D1700" i="1" s="1"/>
  <c r="D1699" i="1" s="1"/>
  <c r="D1697" i="1"/>
  <c r="D1696" i="1" s="1"/>
  <c r="D1695" i="1" s="1"/>
  <c r="D1693" i="1"/>
  <c r="D1692" i="1" s="1"/>
  <c r="D1691" i="1" s="1"/>
  <c r="D1689" i="1"/>
  <c r="D1688" i="1" s="1"/>
  <c r="D1687" i="1" s="1"/>
  <c r="D1685" i="1"/>
  <c r="D1684" i="1" s="1"/>
  <c r="D1683" i="1" s="1"/>
  <c r="D1680" i="1"/>
  <c r="D1649" i="1"/>
  <c r="D1648" i="1" s="1"/>
  <c r="D1647" i="1" s="1"/>
  <c r="D1645" i="1"/>
  <c r="D1644" i="1" s="1"/>
  <c r="D1643" i="1" s="1"/>
  <c r="D1641" i="1"/>
  <c r="D1640" i="1" s="1"/>
  <c r="D1639" i="1" s="1"/>
  <c r="D1635" i="1"/>
  <c r="D1634" i="1" s="1"/>
  <c r="D1627" i="1"/>
  <c r="D1626" i="1" s="1"/>
  <c r="D1625" i="1" s="1"/>
  <c r="D1623" i="1"/>
  <c r="D1622" i="1" s="1"/>
  <c r="D1621" i="1" s="1"/>
  <c r="D1619" i="1"/>
  <c r="D1618" i="1" s="1"/>
  <c r="D1617" i="1" s="1"/>
  <c r="D1615" i="1"/>
  <c r="D1614" i="1" s="1"/>
  <c r="D1613" i="1" s="1"/>
  <c r="D1608" i="1"/>
  <c r="D1607" i="1" s="1"/>
  <c r="D1606" i="1" s="1"/>
  <c r="D1604" i="1"/>
  <c r="D1603" i="1" s="1"/>
  <c r="D1599" i="1"/>
  <c r="D1598" i="1" s="1"/>
  <c r="D1594" i="1"/>
  <c r="D1593" i="1" s="1"/>
  <c r="D1590" i="1"/>
  <c r="D1589" i="1" s="1"/>
  <c r="D1585" i="1"/>
  <c r="D1584" i="1" s="1"/>
  <c r="D1569" i="1"/>
  <c r="D1568" i="1" s="1"/>
  <c r="D1566" i="1"/>
  <c r="D1565" i="1" s="1"/>
  <c r="D1562" i="1"/>
  <c r="D1561" i="1" s="1"/>
  <c r="D1560" i="1" s="1"/>
  <c r="D1557" i="1"/>
  <c r="D1556" i="1" s="1"/>
  <c r="D1555" i="1" s="1"/>
  <c r="D1554" i="1" s="1"/>
  <c r="D1548" i="1"/>
  <c r="D1547" i="1" s="1"/>
  <c r="D1546" i="1" s="1"/>
  <c r="D1544" i="1"/>
  <c r="D1543" i="1" s="1"/>
  <c r="D1542" i="1" s="1"/>
  <c r="D1541" i="1" s="1"/>
  <c r="D1612" i="1" l="1"/>
  <c r="D1633" i="1"/>
  <c r="D1679" i="1"/>
  <c r="D1678" i="1" s="1"/>
  <c r="D1677" i="1" s="1"/>
  <c r="D1682" i="1"/>
  <c r="D1564" i="1"/>
  <c r="D1597" i="1"/>
  <c r="D1583" i="1"/>
  <c r="D1559" i="1" l="1"/>
  <c r="D1540" i="1" s="1"/>
  <c r="D1676" i="1"/>
  <c r="D1291" i="1"/>
  <c r="D1290" i="1" s="1"/>
  <c r="D1289" i="1" s="1"/>
  <c r="D1275" i="1"/>
  <c r="D1274" i="1" s="1"/>
  <c r="D1273" i="1" s="1"/>
  <c r="D1539" i="1" l="1"/>
  <c r="D1347" i="1"/>
  <c r="D1346" i="1" s="1"/>
  <c r="D1344" i="1"/>
  <c r="D1343" i="1" s="1"/>
  <c r="D1340" i="1"/>
  <c r="D1339" i="1" s="1"/>
  <c r="D1338" i="1" s="1"/>
  <c r="D1319" i="1"/>
  <c r="D1318" i="1" s="1"/>
  <c r="D1317" i="1" s="1"/>
  <c r="D1315" i="1"/>
  <c r="D1314" i="1" s="1"/>
  <c r="D1313" i="1" s="1"/>
  <c r="D1311" i="1"/>
  <c r="D1310" i="1" s="1"/>
  <c r="D1309" i="1" s="1"/>
  <c r="D1307" i="1"/>
  <c r="D1306" i="1" s="1"/>
  <c r="D1305" i="1" s="1"/>
  <c r="D1303" i="1"/>
  <c r="D1302" i="1" s="1"/>
  <c r="D1301" i="1" s="1"/>
  <c r="D1295" i="1"/>
  <c r="D1294" i="1" s="1"/>
  <c r="D1293" i="1" s="1"/>
  <c r="D1287" i="1"/>
  <c r="D1286" i="1" s="1"/>
  <c r="D1285" i="1" s="1"/>
  <c r="D1283" i="1"/>
  <c r="D1282" i="1" s="1"/>
  <c r="D1281" i="1" s="1"/>
  <c r="D1279" i="1"/>
  <c r="D1278" i="1" s="1"/>
  <c r="D1277" i="1" s="1"/>
  <c r="D1271" i="1"/>
  <c r="D1270" i="1" s="1"/>
  <c r="D1269" i="1" s="1"/>
  <c r="D1266" i="1"/>
  <c r="D1265" i="1" s="1"/>
  <c r="D1264" i="1" s="1"/>
  <c r="D1262" i="1"/>
  <c r="D1261" i="1" s="1"/>
  <c r="D1260" i="1" s="1"/>
  <c r="D1255" i="1" l="1"/>
  <c r="D1268" i="1"/>
  <c r="D1342" i="1"/>
  <c r="D1337" i="1" s="1"/>
  <c r="D1254" i="1" l="1"/>
  <c r="D1517" i="1" l="1"/>
  <c r="D1516" i="1" s="1"/>
  <c r="D1515" i="1" s="1"/>
  <c r="D1514" i="1" s="1"/>
  <c r="D1513" i="1" l="1"/>
  <c r="D1481" i="1" l="1"/>
  <c r="D1480" i="1" s="1"/>
  <c r="D1477" i="1"/>
  <c r="D1476" i="1" s="1"/>
  <c r="D1473" i="1"/>
  <c r="D1472" i="1" s="1"/>
  <c r="D1468" i="1"/>
  <c r="D1467" i="1" s="1"/>
  <c r="D1464" i="1"/>
  <c r="D1463" i="1" s="1"/>
  <c r="D1462" i="1" s="1"/>
  <c r="D1460" i="1"/>
  <c r="D1459" i="1" s="1"/>
  <c r="D1458" i="1" s="1"/>
  <c r="D1456" i="1"/>
  <c r="D1455" i="1" s="1"/>
  <c r="D1454" i="1" s="1"/>
  <c r="D1451" i="1"/>
  <c r="D1450" i="1" s="1"/>
  <c r="D1449" i="1" s="1"/>
  <c r="D1448" i="1" s="1"/>
  <c r="D1466" i="1" l="1"/>
  <c r="D1453" i="1" s="1"/>
  <c r="D1447" i="1" s="1"/>
  <c r="D1035" i="1"/>
  <c r="D1034" i="1" s="1"/>
  <c r="D1033" i="1" s="1"/>
  <c r="D1032" i="1" s="1"/>
  <c r="D1031" i="1" s="1"/>
  <c r="D1029" i="1"/>
  <c r="D1028" i="1" s="1"/>
  <c r="D1027" i="1" s="1"/>
  <c r="D1025" i="1"/>
  <c r="D1024" i="1" s="1"/>
  <c r="D1023" i="1" s="1"/>
  <c r="D1021" i="1"/>
  <c r="D1019" i="1"/>
  <c r="D1016" i="1"/>
  <c r="D1015" i="1" s="1"/>
  <c r="D1009" i="1"/>
  <c r="D1008" i="1" s="1"/>
  <c r="D1007" i="1" s="1"/>
  <c r="D1006" i="1" s="1"/>
  <c r="D1005" i="1" s="1"/>
  <c r="D1003" i="1"/>
  <c r="D1002" i="1" s="1"/>
  <c r="D1001" i="1" s="1"/>
  <c r="D1000" i="1" s="1"/>
  <c r="D996" i="1"/>
  <c r="D995" i="1" s="1"/>
  <c r="D992" i="1"/>
  <c r="D991" i="1" s="1"/>
  <c r="D987" i="1"/>
  <c r="D986" i="1" s="1"/>
  <c r="D976" i="1"/>
  <c r="D975" i="1" s="1"/>
  <c r="D973" i="1"/>
  <c r="D972" i="1" s="1"/>
  <c r="D971" i="1" s="1"/>
  <c r="D968" i="1"/>
  <c r="D967" i="1" s="1"/>
  <c r="D965" i="1"/>
  <c r="D964" i="1" s="1"/>
  <c r="D963" i="1" s="1"/>
  <c r="D959" i="1"/>
  <c r="D958" i="1" s="1"/>
  <c r="D957" i="1" s="1"/>
  <c r="D956" i="1" s="1"/>
  <c r="D954" i="1"/>
  <c r="D952" i="1"/>
  <c r="D949" i="1"/>
  <c r="D948" i="1" s="1"/>
  <c r="D944" i="1"/>
  <c r="D943" i="1" s="1"/>
  <c r="D941" i="1"/>
  <c r="D940" i="1" s="1"/>
  <c r="D936" i="1"/>
  <c r="D935" i="1"/>
  <c r="D934" i="1" s="1"/>
  <c r="D932" i="1"/>
  <c r="D931" i="1" s="1"/>
  <c r="D930" i="1" s="1"/>
  <c r="D926" i="1"/>
  <c r="D925" i="1" s="1"/>
  <c r="D924" i="1" s="1"/>
  <c r="D923" i="1" s="1"/>
  <c r="D985" i="1" l="1"/>
  <c r="D984" i="1" s="1"/>
  <c r="D933" i="1"/>
  <c r="D929" i="1" s="1"/>
  <c r="D928" i="1" s="1"/>
  <c r="D962" i="1"/>
  <c r="D939" i="1"/>
  <c r="D938" i="1" s="1"/>
  <c r="D951" i="1"/>
  <c r="D947" i="1" s="1"/>
  <c r="D946" i="1" s="1"/>
  <c r="D1018" i="1"/>
  <c r="D1014" i="1" s="1"/>
  <c r="D1013" i="1" s="1"/>
  <c r="D1012" i="1" s="1"/>
  <c r="D970" i="1"/>
  <c r="D961" i="1" l="1"/>
  <c r="D922" i="1"/>
  <c r="D617" i="1"/>
  <c r="D615" i="1"/>
  <c r="D611" i="1"/>
  <c r="D610" i="1" s="1"/>
  <c r="D609" i="1" s="1"/>
  <c r="D607" i="1"/>
  <c r="D605" i="1"/>
  <c r="D602" i="1"/>
  <c r="D601" i="1" s="1"/>
  <c r="D598" i="1"/>
  <c r="D596" i="1"/>
  <c r="D558" i="1"/>
  <c r="D557" i="1" s="1"/>
  <c r="D556" i="1" s="1"/>
  <c r="D550" i="1"/>
  <c r="D549" i="1" s="1"/>
  <c r="D548" i="1" s="1"/>
  <c r="D543" i="1"/>
  <c r="D542" i="1" s="1"/>
  <c r="D541" i="1" s="1"/>
  <c r="D540" i="1" s="1"/>
  <c r="D538" i="1"/>
  <c r="D537" i="1" s="1"/>
  <c r="D536" i="1" s="1"/>
  <c r="D534" i="1"/>
  <c r="D533" i="1" s="1"/>
  <c r="D532" i="1" s="1"/>
  <c r="D524" i="1"/>
  <c r="D523" i="1" s="1"/>
  <c r="D522" i="1" s="1"/>
  <c r="D520" i="1"/>
  <c r="D519" i="1" s="1"/>
  <c r="D518" i="1" s="1"/>
  <c r="D517" i="1" s="1"/>
  <c r="D510" i="1"/>
  <c r="D509" i="1" s="1"/>
  <c r="D508" i="1" s="1"/>
  <c r="D506" i="1"/>
  <c r="D505" i="1" s="1"/>
  <c r="D504" i="1" s="1"/>
  <c r="D531" i="1" l="1"/>
  <c r="D530" i="1" s="1"/>
  <c r="D499" i="1"/>
  <c r="D498" i="1" s="1"/>
  <c r="D516" i="1"/>
  <c r="D921" i="1"/>
  <c r="D604" i="1"/>
  <c r="D600" i="1" s="1"/>
  <c r="D614" i="1"/>
  <c r="D613" i="1" s="1"/>
  <c r="D595" i="1"/>
  <c r="D594" i="1" s="1"/>
  <c r="D593" i="1" l="1"/>
  <c r="D592" i="1" s="1"/>
  <c r="D497" i="1" s="1"/>
  <c r="D1226" i="1" l="1"/>
  <c r="D1225" i="1" s="1"/>
  <c r="D1173" i="1" l="1"/>
  <c r="D1172" i="1" s="1"/>
  <c r="D1171" i="1" s="1"/>
  <c r="D1175" i="1"/>
  <c r="D1174" i="1" s="1"/>
  <c r="D1170" i="1" l="1"/>
  <c r="D650" i="1" l="1"/>
  <c r="D647" i="1"/>
  <c r="D357" i="1" l="1"/>
  <c r="D356" i="1" s="1"/>
  <c r="D355" i="1" s="1"/>
  <c r="D354" i="1" s="1"/>
  <c r="D353" i="1" s="1"/>
  <c r="D350" i="1"/>
  <c r="D349" i="1" s="1"/>
  <c r="D346" i="1"/>
  <c r="D345" i="1" s="1"/>
  <c r="D341" i="1"/>
  <c r="D340" i="1" s="1"/>
  <c r="D337" i="1"/>
  <c r="D336" i="1" s="1"/>
  <c r="D333" i="1"/>
  <c r="D332" i="1" s="1"/>
  <c r="D328" i="1"/>
  <c r="D327" i="1" s="1"/>
  <c r="D317" i="1"/>
  <c r="D316" i="1" s="1"/>
  <c r="D315" i="1" s="1"/>
  <c r="D313" i="1"/>
  <c r="D312" i="1" s="1"/>
  <c r="D310" i="1"/>
  <c r="D309" i="1" s="1"/>
  <c r="D304" i="1"/>
  <c r="D303" i="1" s="1"/>
  <c r="D302" i="1" s="1"/>
  <c r="D300" i="1"/>
  <c r="D299" i="1" s="1"/>
  <c r="D298" i="1" s="1"/>
  <c r="D295" i="1"/>
  <c r="D294" i="1" s="1"/>
  <c r="D293" i="1" s="1"/>
  <c r="D291" i="1"/>
  <c r="D290" i="1" s="1"/>
  <c r="D289" i="1" s="1"/>
  <c r="D287" i="1"/>
  <c r="D286" i="1" s="1"/>
  <c r="D285" i="1" s="1"/>
  <c r="D283" i="1"/>
  <c r="D282" i="1" s="1"/>
  <c r="D281" i="1" s="1"/>
  <c r="D279" i="1"/>
  <c r="D278" i="1" s="1"/>
  <c r="D277" i="1" s="1"/>
  <c r="D275" i="1"/>
  <c r="D274" i="1" s="1"/>
  <c r="D273" i="1" s="1"/>
  <c r="D265" i="1"/>
  <c r="D264" i="1" s="1"/>
  <c r="D263" i="1" s="1"/>
  <c r="D261" i="1"/>
  <c r="D260" i="1" s="1"/>
  <c r="D259" i="1" s="1"/>
  <c r="D256" i="1"/>
  <c r="D255" i="1" s="1"/>
  <c r="D253" i="1"/>
  <c r="D252" i="1" s="1"/>
  <c r="D215" i="1"/>
  <c r="D214" i="1" s="1"/>
  <c r="D213" i="1" s="1"/>
  <c r="D211" i="1"/>
  <c r="D210" i="1" s="1"/>
  <c r="D208" i="1"/>
  <c r="D207" i="1" s="1"/>
  <c r="D194" i="1"/>
  <c r="D193" i="1" s="1"/>
  <c r="D187" i="1"/>
  <c r="D186" i="1" s="1"/>
  <c r="D185" i="1" s="1"/>
  <c r="D183" i="1"/>
  <c r="D182" i="1" s="1"/>
  <c r="D181" i="1" s="1"/>
  <c r="D180" i="1"/>
  <c r="D179" i="1" s="1"/>
  <c r="D178" i="1" s="1"/>
  <c r="D177" i="1" s="1"/>
  <c r="D169" i="1"/>
  <c r="D168" i="1" s="1"/>
  <c r="D166" i="1"/>
  <c r="D165" i="1" s="1"/>
  <c r="D156" i="1"/>
  <c r="D155" i="1" s="1"/>
  <c r="D154" i="1" s="1"/>
  <c r="D152" i="1"/>
  <c r="D151" i="1" s="1"/>
  <c r="D150" i="1" s="1"/>
  <c r="D148" i="1"/>
  <c r="D147" i="1"/>
  <c r="D143" i="1" s="1"/>
  <c r="D123" i="1"/>
  <c r="D122" i="1" s="1"/>
  <c r="D121" i="1" s="1"/>
  <c r="D119" i="1"/>
  <c r="D117" i="1"/>
  <c r="D111" i="1"/>
  <c r="D110" i="1" s="1"/>
  <c r="D109" i="1" s="1"/>
  <c r="D107" i="1"/>
  <c r="D106" i="1" s="1"/>
  <c r="D105" i="1"/>
  <c r="D104" i="1" s="1"/>
  <c r="D103" i="1"/>
  <c r="D102" i="1" s="1"/>
  <c r="D101" i="1" s="1"/>
  <c r="D98" i="1"/>
  <c r="D97" i="1" s="1"/>
  <c r="D96" i="1" s="1"/>
  <c r="D94" i="1"/>
  <c r="D93" i="1" s="1"/>
  <c r="D92" i="1" s="1"/>
  <c r="D85" i="1"/>
  <c r="D84" i="1" s="1"/>
  <c r="D82" i="1"/>
  <c r="D81" i="1" s="1"/>
  <c r="D77" i="1"/>
  <c r="D76" i="1" s="1"/>
  <c r="D66" i="1"/>
  <c r="D65" i="1" s="1"/>
  <c r="D64" i="1" s="1"/>
  <c r="D62" i="1"/>
  <c r="D61" i="1" s="1"/>
  <c r="D57" i="1"/>
  <c r="D56" i="1" s="1"/>
  <c r="D55" i="1" s="1"/>
  <c r="D54" i="1" s="1"/>
  <c r="D53" i="1" s="1"/>
  <c r="D47" i="1"/>
  <c r="D46" i="1" s="1"/>
  <c r="D45" i="1" s="1"/>
  <c r="D43" i="1"/>
  <c r="D42" i="1" s="1"/>
  <c r="D40" i="1"/>
  <c r="D39" i="1" s="1"/>
  <c r="D36" i="1"/>
  <c r="D35" i="1" s="1"/>
  <c r="D32" i="1"/>
  <c r="D31" i="1" s="1"/>
  <c r="D30" i="1" s="1"/>
  <c r="D28" i="1"/>
  <c r="D27" i="1" s="1"/>
  <c r="D26" i="1" s="1"/>
  <c r="D19" i="1"/>
  <c r="D18" i="1" s="1"/>
  <c r="D17" i="1" s="1"/>
  <c r="D16" i="1" s="1"/>
  <c r="D14" i="1"/>
  <c r="D13" i="1" s="1"/>
  <c r="D11" i="1"/>
  <c r="D10" i="1" s="1"/>
  <c r="D176" i="1" l="1"/>
  <c r="D171" i="1" s="1"/>
  <c r="D137" i="1"/>
  <c r="D206" i="1"/>
  <c r="D205" i="1" s="1"/>
  <c r="D204" i="1" s="1"/>
  <c r="D308" i="1"/>
  <c r="D307" i="1" s="1"/>
  <c r="D306" i="1" s="1"/>
  <c r="D34" i="1"/>
  <c r="D25" i="1" s="1"/>
  <c r="D251" i="1"/>
  <c r="D250" i="1" s="1"/>
  <c r="D75" i="1"/>
  <c r="D74" i="1" s="1"/>
  <c r="D100" i="1"/>
  <c r="D91" i="1" s="1"/>
  <c r="D116" i="1"/>
  <c r="D115" i="1" s="1"/>
  <c r="D272" i="1"/>
  <c r="D258" i="1"/>
  <c r="D297" i="1"/>
  <c r="D339" i="1"/>
  <c r="D326" i="1"/>
  <c r="D9" i="1"/>
  <c r="D8" i="1" s="1"/>
  <c r="D7" i="1" s="1"/>
  <c r="D60" i="1"/>
  <c r="D59" i="1" s="1"/>
  <c r="D164" i="1"/>
  <c r="D163" i="1" s="1"/>
  <c r="D162" i="1" s="1"/>
  <c r="D73" i="1" l="1"/>
  <c r="D267" i="1"/>
  <c r="D6" i="1"/>
  <c r="D249" i="1"/>
  <c r="D325" i="1"/>
  <c r="D324" i="1" s="1"/>
  <c r="D1736" i="1"/>
  <c r="D248" i="1" l="1"/>
  <c r="D72" i="1"/>
  <c r="D1739" i="1"/>
  <c r="D5" i="1" l="1"/>
  <c r="D1735" i="1"/>
  <c r="D437" i="1" l="1"/>
  <c r="D436" i="1" s="1"/>
  <c r="D435" i="1" s="1"/>
  <c r="D1189" i="1" l="1"/>
  <c r="D1188" i="1" s="1"/>
  <c r="D1237" i="1" l="1"/>
  <c r="D1197" i="1" l="1"/>
  <c r="D1196" i="1" s="1"/>
  <c r="D1194" i="1"/>
  <c r="D1193" i="1" s="1"/>
  <c r="D1202" i="1"/>
  <c r="D1192" i="1" l="1"/>
  <c r="D1165" i="1" l="1"/>
  <c r="D1164" i="1" s="1"/>
  <c r="D1163" i="1" s="1"/>
  <c r="D1114" i="1"/>
  <c r="D1102" i="1"/>
  <c r="D405" i="1" l="1"/>
  <c r="D1396" i="1" l="1"/>
  <c r="D1395" i="1" s="1"/>
  <c r="D1394" i="1" s="1"/>
  <c r="D1393" i="1" s="1"/>
  <c r="D1383" i="1" l="1"/>
  <c r="D1382" i="1" s="1"/>
  <c r="D1381" i="1" s="1"/>
  <c r="D1387" i="1"/>
  <c r="D1386" i="1" s="1"/>
  <c r="D1385" i="1" s="1"/>
  <c r="D1380" i="1" l="1"/>
  <c r="D1204" i="1"/>
  <c r="D1203" i="1" s="1"/>
  <c r="D735" i="1" l="1"/>
  <c r="D734" i="1" s="1"/>
  <c r="D732" i="1"/>
  <c r="D731" i="1" s="1"/>
  <c r="D730" i="1" l="1"/>
  <c r="D404" i="1" l="1"/>
  <c r="D403" i="1" s="1"/>
  <c r="D1105" i="1" l="1"/>
  <c r="D1104" i="1" s="1"/>
  <c r="D1103" i="1" s="1"/>
  <c r="D1093" i="1" l="1"/>
  <c r="D1236" i="1" l="1"/>
  <c r="D1235" i="1" s="1"/>
  <c r="D1528" i="1" l="1"/>
  <c r="D1527" i="1" s="1"/>
  <c r="D1526" i="1" s="1"/>
  <c r="D1525" i="1" s="1"/>
  <c r="D1409" i="1" l="1"/>
  <c r="D1408" i="1" s="1"/>
  <c r="D1407" i="1" s="1"/>
  <c r="D1406" i="1" s="1"/>
  <c r="D1405" i="1" s="1"/>
  <c r="D1759" i="1" l="1"/>
  <c r="D1758" i="1" s="1"/>
  <c r="D1041" i="1" l="1"/>
  <c r="D789" i="1" l="1"/>
  <c r="D788" i="1" s="1"/>
  <c r="D787" i="1" s="1"/>
  <c r="D711" i="1" l="1"/>
  <c r="D908" i="1" l="1"/>
  <c r="D907" i="1" s="1"/>
  <c r="D906" i="1" s="1"/>
  <c r="D1101" i="1" l="1"/>
  <c r="D1099" i="1"/>
  <c r="D1098" i="1" s="1"/>
  <c r="D1097" i="1" l="1"/>
  <c r="D1096" i="1" s="1"/>
  <c r="D431" i="1" l="1"/>
  <c r="D708" i="1" l="1"/>
  <c r="D707" i="1" s="1"/>
  <c r="D1160" i="1" l="1"/>
  <c r="D1159" i="1" s="1"/>
  <c r="D1156" i="1"/>
  <c r="D1155" i="1" s="1"/>
  <c r="D1151" i="1"/>
  <c r="D1150" i="1" s="1"/>
  <c r="D1149" i="1" l="1"/>
  <c r="D1221" i="1" l="1"/>
  <c r="D1220" i="1" s="1"/>
  <c r="D1219" i="1" s="1"/>
  <c r="D1212" i="1"/>
  <c r="D1211" i="1" s="1"/>
  <c r="D1210" i="1" s="1"/>
  <c r="D1073" i="1"/>
  <c r="D1072" i="1" s="1"/>
  <c r="D1071" i="1" s="1"/>
  <c r="D700" i="1"/>
  <c r="D699" i="1" s="1"/>
  <c r="D698" i="1" s="1"/>
  <c r="D802" i="1" l="1"/>
  <c r="D801" i="1" s="1"/>
  <c r="D1208" i="1" l="1"/>
  <c r="D1207" i="1" s="1"/>
  <c r="D1206" i="1" s="1"/>
  <c r="D1201" i="1"/>
  <c r="D1200" i="1" s="1"/>
  <c r="D1199" i="1" s="1"/>
  <c r="D1141" i="1" l="1"/>
  <c r="D1140" i="1" s="1"/>
  <c r="D1137" i="1"/>
  <c r="D1136" i="1" s="1"/>
  <c r="D1132" i="1" l="1"/>
  <c r="D1131" i="1" s="1"/>
  <c r="D1130" i="1" s="1"/>
  <c r="D1230" i="1" l="1"/>
  <c r="D1229" i="1" s="1"/>
  <c r="D1228" i="1" l="1"/>
  <c r="D1063" i="1"/>
  <c r="D1062" i="1" s="1"/>
  <c r="D1061" i="1" s="1"/>
  <c r="D683" i="1" l="1"/>
  <c r="D682" i="1" s="1"/>
  <c r="D681" i="1"/>
  <c r="D680" i="1" s="1"/>
  <c r="D679" i="1" s="1"/>
  <c r="D678" i="1" l="1"/>
  <c r="D838" i="1" l="1"/>
  <c r="D837" i="1" s="1"/>
  <c r="D836" i="1" s="1"/>
  <c r="D834" i="1"/>
  <c r="D833" i="1" s="1"/>
  <c r="D832" i="1" s="1"/>
  <c r="D821" i="1"/>
  <c r="D819" i="1"/>
  <c r="D814" i="1"/>
  <c r="D813" i="1" s="1"/>
  <c r="D809" i="1"/>
  <c r="D807" i="1"/>
  <c r="D799" i="1"/>
  <c r="D797" i="1"/>
  <c r="D785" i="1"/>
  <c r="D784" i="1" s="1"/>
  <c r="D783" i="1" s="1"/>
  <c r="D781" i="1"/>
  <c r="D778" i="1" s="1"/>
  <c r="D776" i="1"/>
  <c r="D775" i="1" s="1"/>
  <c r="D767" i="1"/>
  <c r="D766" i="1" s="1"/>
  <c r="D765" i="1" s="1"/>
  <c r="D763" i="1"/>
  <c r="D762" i="1" s="1"/>
  <c r="D761" i="1" s="1"/>
  <c r="D759" i="1"/>
  <c r="D758" i="1" s="1"/>
  <c r="D757" i="1" s="1"/>
  <c r="D751" i="1"/>
  <c r="D750" i="1" s="1"/>
  <c r="D749" i="1" s="1"/>
  <c r="D748" i="1" l="1"/>
  <c r="D831" i="1"/>
  <c r="D774" i="1"/>
  <c r="D818" i="1"/>
  <c r="D806" i="1"/>
  <c r="D805" i="1" s="1"/>
  <c r="D804" i="1" s="1"/>
  <c r="D796" i="1"/>
  <c r="D795" i="1" s="1"/>
  <c r="D812" i="1" l="1"/>
  <c r="D811" i="1" s="1"/>
  <c r="D773" i="1"/>
  <c r="D458" i="1"/>
  <c r="D457" i="1" s="1"/>
  <c r="D456" i="1" s="1"/>
  <c r="D747" i="1" l="1"/>
  <c r="D450" i="1"/>
  <c r="D466" i="1"/>
  <c r="D449" i="1" l="1"/>
  <c r="D448" i="1" s="1"/>
  <c r="D1374" i="1"/>
  <c r="D1378" i="1"/>
  <c r="D486" i="1" l="1"/>
  <c r="D485" i="1" s="1"/>
  <c r="D484" i="1" s="1"/>
  <c r="D1734" i="1" l="1"/>
  <c r="D1730" i="1" l="1"/>
  <c r="D490" i="1" l="1"/>
  <c r="D489" i="1" s="1"/>
  <c r="D488" i="1" s="1"/>
  <c r="D483" i="1" s="1"/>
  <c r="D482" i="1" s="1"/>
  <c r="D401" i="1" l="1"/>
  <c r="D400" i="1" s="1"/>
  <c r="D381" i="1"/>
  <c r="D383" i="1"/>
  <c r="D380" i="1" l="1"/>
  <c r="D379" i="1" s="1"/>
  <c r="D399" i="1"/>
  <c r="D1766" i="1" l="1"/>
  <c r="D1765" i="1" s="1"/>
  <c r="D1764" i="1" s="1"/>
  <c r="D397" i="1" l="1"/>
  <c r="D391" i="1"/>
  <c r="D390" i="1" s="1"/>
  <c r="D389" i="1" s="1"/>
  <c r="D395" i="1" l="1"/>
  <c r="D394" i="1" s="1"/>
  <c r="D393" i="1" s="1"/>
  <c r="D372" i="1"/>
  <c r="D371" i="1" s="1"/>
  <c r="D370" i="1" s="1"/>
  <c r="D1058" i="1" l="1"/>
  <c r="D1057" i="1" s="1"/>
  <c r="D1056" i="1" s="1"/>
  <c r="D1054" i="1"/>
  <c r="D1053" i="1" s="1"/>
  <c r="D1052" i="1" s="1"/>
  <c r="D1050" i="1"/>
  <c r="D1049" i="1" s="1"/>
  <c r="D1048" i="1" s="1"/>
  <c r="D1045" i="1"/>
  <c r="D1044" i="1" s="1"/>
  <c r="D1043" i="1" s="1"/>
  <c r="D1040" i="1"/>
  <c r="D1039" i="1" s="1"/>
  <c r="D1038" i="1" l="1"/>
  <c r="D1047" i="1"/>
  <c r="D1037" i="1" l="1"/>
  <c r="D884" i="1" l="1"/>
  <c r="D879" i="1"/>
  <c r="D878" i="1" s="1"/>
  <c r="D873" i="1"/>
  <c r="D862" i="1"/>
  <c r="D857" i="1"/>
  <c r="D856" i="1" s="1"/>
  <c r="D850" i="1"/>
  <c r="D845" i="1"/>
  <c r="D844" i="1" s="1"/>
  <c r="D1421" i="1" l="1"/>
  <c r="D1420" i="1" s="1"/>
  <c r="D1419" i="1" s="1"/>
  <c r="D652" i="1" l="1"/>
  <c r="D1415" i="1" l="1"/>
  <c r="D1414" i="1" l="1"/>
  <c r="D1413" i="1" s="1"/>
  <c r="D1412" i="1" s="1"/>
  <c r="D1429" i="1"/>
  <c r="D1428" i="1" s="1"/>
  <c r="D1427" i="1" s="1"/>
  <c r="D1362" i="1" l="1"/>
  <c r="D1361" i="1" s="1"/>
  <c r="D1360" i="1" s="1"/>
  <c r="D1762" i="1" l="1"/>
  <c r="D1761" i="1" s="1"/>
  <c r="D1757" i="1" s="1"/>
  <c r="D1366" i="1" l="1"/>
  <c r="D1119" i="1" l="1"/>
  <c r="D1118" i="1" s="1"/>
  <c r="D904" i="1" l="1"/>
  <c r="D886" i="1"/>
  <c r="D875" i="1"/>
  <c r="D870" i="1" s="1"/>
  <c r="D864" i="1"/>
  <c r="D852" i="1"/>
  <c r="D688" i="1"/>
  <c r="D433" i="1"/>
  <c r="D428" i="1" s="1"/>
  <c r="D676" i="1" l="1"/>
  <c r="D675" i="1" s="1"/>
  <c r="D1425" i="1" l="1"/>
  <c r="D1424" i="1" s="1"/>
  <c r="D1423" i="1" s="1"/>
  <c r="D1418" i="1" s="1"/>
  <c r="D1434" i="1"/>
  <c r="D1433" i="1" l="1"/>
  <c r="D1432" i="1"/>
  <c r="D1431" i="1" s="1"/>
  <c r="D1721" i="1"/>
  <c r="D1417" i="1" l="1"/>
  <c r="D1089" i="1" l="1"/>
  <c r="D480" i="1" l="1"/>
  <c r="D479" i="1" s="1"/>
  <c r="D476" i="1"/>
  <c r="D475" i="1" s="1"/>
  <c r="D471" i="1"/>
  <c r="D470" i="1" s="1"/>
  <c r="D465" i="1"/>
  <c r="D464" i="1" s="1"/>
  <c r="D446" i="1"/>
  <c r="D445" i="1" s="1"/>
  <c r="D444" i="1" s="1"/>
  <c r="D443" i="1" s="1"/>
  <c r="D441" i="1"/>
  <c r="D440" i="1" s="1"/>
  <c r="D439" i="1" s="1"/>
  <c r="D423" i="1"/>
  <c r="D422" i="1" s="1"/>
  <c r="D411" i="1"/>
  <c r="D409" i="1"/>
  <c r="D376" i="1"/>
  <c r="D375" i="1" s="1"/>
  <c r="D374" i="1" s="1"/>
  <c r="D368" i="1"/>
  <c r="D367" i="1" s="1"/>
  <c r="D366" i="1" s="1"/>
  <c r="D364" i="1"/>
  <c r="D363" i="1" s="1"/>
  <c r="D362" i="1" s="1"/>
  <c r="D421" i="1" l="1"/>
  <c r="D420" i="1" s="1"/>
  <c r="D361" i="1"/>
  <c r="D408" i="1"/>
  <c r="D407" i="1" s="1"/>
  <c r="D378" i="1" s="1"/>
  <c r="D469" i="1"/>
  <c r="D468" i="1" s="1"/>
  <c r="D419" i="1" l="1"/>
  <c r="D360" i="1" l="1"/>
  <c r="D359" i="1" s="1"/>
  <c r="D1537" i="1"/>
  <c r="D1536" i="1" s="1"/>
  <c r="D1535" i="1" s="1"/>
  <c r="D1534" i="1" s="1"/>
  <c r="D1524" i="1" s="1"/>
  <c r="D1184" i="1" l="1"/>
  <c r="D1183" i="1" s="1"/>
  <c r="D1373" i="1" l="1"/>
  <c r="D1372" i="1" s="1"/>
  <c r="D1365" i="1"/>
  <c r="D1364" i="1" s="1"/>
  <c r="D1370" i="1"/>
  <c r="D1369" i="1" s="1"/>
  <c r="D1368" i="1" s="1"/>
  <c r="D1358" i="1"/>
  <c r="D1357" i="1" s="1"/>
  <c r="D1356" i="1" s="1"/>
  <c r="D1377" i="1" l="1"/>
  <c r="D1376" i="1" s="1"/>
  <c r="D1355" i="1" s="1"/>
  <c r="D1179" i="1" l="1"/>
  <c r="D1178" i="1" s="1"/>
  <c r="D1088" i="1"/>
  <c r="D1092" i="1"/>
  <c r="D1146" i="1"/>
  <c r="D1145" i="1" s="1"/>
  <c r="D1144" i="1" s="1"/>
  <c r="D1187" i="1"/>
  <c r="D1177" i="1" l="1"/>
  <c r="D1129" i="1" s="1"/>
  <c r="D1122" i="1" l="1"/>
  <c r="D1121" i="1" s="1"/>
  <c r="D1113" i="1" s="1"/>
  <c r="D1127" i="1"/>
  <c r="D1126" i="1" s="1"/>
  <c r="D1125" i="1" s="1"/>
  <c r="D1124" i="1" s="1"/>
  <c r="D1111" i="1"/>
  <c r="D1110" i="1" s="1"/>
  <c r="D1109" i="1" s="1"/>
  <c r="D1084" i="1"/>
  <c r="D1083" i="1" s="1"/>
  <c r="D1082" i="1" s="1"/>
  <c r="D1069" i="1"/>
  <c r="D1068" i="1" s="1"/>
  <c r="D1067" i="1" s="1"/>
  <c r="D1066" i="1" s="1"/>
  <c r="D1065" i="1" s="1"/>
  <c r="D1108" i="1" l="1"/>
  <c r="D1107" i="1" s="1"/>
  <c r="D1081" i="1"/>
  <c r="D1080" i="1" s="1"/>
  <c r="D1353" i="1"/>
  <c r="D1352" i="1" s="1"/>
  <c r="D1351" i="1" s="1"/>
  <c r="D1350" i="1" s="1"/>
  <c r="D1349" i="1" s="1"/>
  <c r="D882" i="1" l="1"/>
  <c r="D881" i="1" s="1"/>
  <c r="D877" i="1" s="1"/>
  <c r="D868" i="1" l="1"/>
  <c r="D867" i="1" s="1"/>
  <c r="D866" i="1" s="1"/>
  <c r="D740" i="1" l="1"/>
  <c r="D739" i="1" s="1"/>
  <c r="D738" i="1" s="1"/>
  <c r="D737" i="1" s="1"/>
  <c r="D728" i="1"/>
  <c r="D727" i="1" s="1"/>
  <c r="D725" i="1"/>
  <c r="D724" i="1" s="1"/>
  <c r="D723" i="1" l="1"/>
  <c r="D722" i="1" l="1"/>
  <c r="D721" i="1" s="1"/>
  <c r="D696" i="1"/>
  <c r="D695" i="1" s="1"/>
  <c r="D693" i="1"/>
  <c r="D692" i="1" s="1"/>
  <c r="D691" i="1" l="1"/>
  <c r="D690" i="1" s="1"/>
  <c r="D1720" i="1" l="1"/>
  <c r="D1719" i="1" s="1"/>
  <c r="D1725" i="1" l="1"/>
  <c r="D860" i="1" l="1"/>
  <c r="D859" i="1" s="1"/>
  <c r="D855" i="1" s="1"/>
  <c r="D1744" i="1" l="1"/>
  <c r="D899" i="1" l="1"/>
  <c r="D898" i="1" s="1"/>
  <c r="D651" i="1" l="1"/>
  <c r="D1411" i="1" l="1"/>
  <c r="D1398" i="1" s="1"/>
  <c r="D713" i="1"/>
  <c r="D687" i="1"/>
  <c r="D686" i="1" s="1"/>
  <c r="D673" i="1"/>
  <c r="D672" i="1" s="1"/>
  <c r="D671" i="1" s="1"/>
  <c r="D669" i="1"/>
  <c r="D668" i="1"/>
  <c r="D666" i="1"/>
  <c r="D665" i="1" s="1"/>
  <c r="D662" i="1"/>
  <c r="D661" i="1" s="1"/>
  <c r="D660" i="1" s="1"/>
  <c r="D658" i="1"/>
  <c r="D657" i="1" s="1"/>
  <c r="D655" i="1"/>
  <c r="D654" i="1" s="1"/>
  <c r="D649" i="1"/>
  <c r="D648" i="1" s="1"/>
  <c r="D646" i="1"/>
  <c r="D645" i="1" s="1"/>
  <c r="D642" i="1"/>
  <c r="D641" i="1" s="1"/>
  <c r="D639" i="1"/>
  <c r="D638" i="1" s="1"/>
  <c r="D634" i="1"/>
  <c r="D633" i="1" s="1"/>
  <c r="D631" i="1"/>
  <c r="D630" i="1" s="1"/>
  <c r="D627" i="1"/>
  <c r="D626" i="1" s="1"/>
  <c r="D624" i="1"/>
  <c r="D623" i="1" s="1"/>
  <c r="D710" i="1" l="1"/>
  <c r="D706" i="1" s="1"/>
  <c r="D705" i="1" s="1"/>
  <c r="D644" i="1"/>
  <c r="D664" i="1"/>
  <c r="D637" i="1"/>
  <c r="D653" i="1"/>
  <c r="D685" i="1"/>
  <c r="D629" i="1"/>
  <c r="D622" i="1"/>
  <c r="D902" i="1"/>
  <c r="D901" i="1" s="1"/>
  <c r="D896" i="1"/>
  <c r="D912" i="1"/>
  <c r="D704" i="1" l="1"/>
  <c r="D621" i="1"/>
  <c r="D636" i="1"/>
  <c r="D620" i="1" l="1"/>
  <c r="D619" i="1" s="1"/>
  <c r="D890" i="1"/>
  <c r="D889" i="1" s="1"/>
  <c r="D888" i="1" s="1"/>
  <c r="D854" i="1" s="1"/>
  <c r="D848" i="1"/>
  <c r="D847" i="1" s="1"/>
  <c r="D843" i="1" s="1"/>
  <c r="D842" i="1" l="1"/>
  <c r="D841" i="1" s="1"/>
  <c r="D1738" i="1" l="1"/>
  <c r="D1768" i="1"/>
  <c r="D1724" i="1" l="1"/>
  <c r="D1723" i="1" l="1"/>
  <c r="D1743" i="1" l="1"/>
  <c r="D1742" i="1" s="1"/>
  <c r="D1755" i="1" l="1"/>
  <c r="D1754" i="1" l="1"/>
  <c r="D1753" i="1" s="1"/>
  <c r="D1752" i="1" s="1"/>
  <c r="D1737" i="1"/>
  <c r="D1718" i="1" s="1"/>
  <c r="D1060" i="1" l="1"/>
  <c r="D911" i="1"/>
  <c r="D910" i="1" s="1"/>
  <c r="D895" i="1"/>
  <c r="D894" i="1" s="1"/>
  <c r="D893" i="1" s="1"/>
  <c r="D1771" i="1" l="1"/>
  <c r="D892" i="1" l="1"/>
  <c r="D840" i="1" s="1"/>
  <c r="D1717" i="1" l="1"/>
  <c r="D1773" i="1" s="1"/>
</calcChain>
</file>

<file path=xl/sharedStrings.xml><?xml version="1.0" encoding="utf-8"?>
<sst xmlns="http://schemas.openxmlformats.org/spreadsheetml/2006/main" count="4498" uniqueCount="1061">
  <si>
    <t>630</t>
  </si>
  <si>
    <t>Центральный аппарат</t>
  </si>
  <si>
    <t>Резервные средства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</si>
  <si>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</si>
  <si>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Организация предоставления гражданам субсидий на оплату жилого помещения и коммунальных услуг</t>
  </si>
  <si>
    <t>Обеспечение предоставления гражданам субсидий на оплату жилого помещения и коммунальных услуг</t>
  </si>
  <si>
    <t>Подпрограмма  "Дошкольное образование"</t>
  </si>
  <si>
    <t>310</t>
  </si>
  <si>
    <t>Расходы на выплаты персоналу государственных (муниципальных) органов</t>
  </si>
  <si>
    <t xml:space="preserve">Наименования </t>
  </si>
  <si>
    <t>ЦСР</t>
  </si>
  <si>
    <t>ВР</t>
  </si>
  <si>
    <t>810</t>
  </si>
  <si>
    <t>Иные бюджетные ассигнования</t>
  </si>
  <si>
    <t>800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</si>
  <si>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</si>
  <si>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</si>
  <si>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</si>
  <si>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</si>
  <si>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</t>
  </si>
  <si>
    <t>600</t>
  </si>
  <si>
    <t>620</t>
  </si>
  <si>
    <t>Социальное обеспечение и иные выплаты населению</t>
  </si>
  <si>
    <t>300</t>
  </si>
  <si>
    <t xml:space="preserve">Субсидии бюджетным учреждениям </t>
  </si>
  <si>
    <t>610</t>
  </si>
  <si>
    <t xml:space="preserve">Обеспечение деятельности библиотек </t>
  </si>
  <si>
    <t>Субсидии некоммерческим организациям (за исключением государственных (муниципальных) учреждений)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</si>
  <si>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</si>
  <si>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</si>
  <si>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</si>
  <si>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</si>
  <si>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</si>
  <si>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</si>
  <si>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 xml:space="preserve">Бюджетные инвестиции </t>
  </si>
  <si>
    <t>400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</si>
  <si>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</si>
  <si>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Публичные нормативные социальные выплаты гражданам</t>
  </si>
  <si>
    <t xml:space="preserve">В С Е Г О   Р А С Х О Д О В </t>
  </si>
  <si>
    <t>Обеспечение деятельности дворцов и домов культуры</t>
  </si>
  <si>
    <t>Комплектование книжных фондов</t>
  </si>
  <si>
    <t>Совершенствование и развитие библиотечного дела</t>
  </si>
  <si>
    <t xml:space="preserve">Мероприятия в сфере культуры </t>
  </si>
  <si>
    <t>Оказание финансовой поддержки социально-ориентированным некоммерческим организациям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</si>
  <si>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</si>
  <si>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</si>
  <si>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 xml:space="preserve">Председатель Контрольно-счетной палаты </t>
  </si>
  <si>
    <t xml:space="preserve">Итого по муниципальным программам </t>
  </si>
  <si>
    <t xml:space="preserve">Мероприятия в рамках реализации наказов избирателей 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</si>
  <si>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</si>
  <si>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Организация и проведение мероприятий в сфере культуры</t>
  </si>
  <si>
    <t>Обеспечение деятельности МКУ "Многофункциональный центр предоставления государственных и муниципальных услуг"</t>
  </si>
  <si>
    <t>Организация безопасности детского и молодёжного отдыха</t>
  </si>
  <si>
    <t>Подпрограмма "Молодое поколение"</t>
  </si>
  <si>
    <t>Единовременное пособие при рождении ребёнка</t>
  </si>
  <si>
    <t>Бюджетные инвестиции</t>
  </si>
  <si>
    <t>Организация отдыха детей и молодежи</t>
  </si>
  <si>
    <t>Организация занятости детей и молодежи</t>
  </si>
  <si>
    <t xml:space="preserve">Другие непрограммные расходы  </t>
  </si>
  <si>
    <t>Субсидии некоммерческих организациям (за исключением государственных (муниципальных) учреждений)</t>
  </si>
  <si>
    <t>120</t>
  </si>
  <si>
    <t>Создание и обеспечение условий для деятельности организаций, образующих инфраструктуру поддержки субъектов малого и среднего предпринимательства</t>
  </si>
  <si>
    <t>Премии и гранты</t>
  </si>
  <si>
    <t>350</t>
  </si>
  <si>
    <t>Доплаты к пенсии неработающим гражданам, занимавшим высшие руководящие должности в исполкоме Красногорского горсовета более 5 лет, ушедшим на пенсию по старости до 01.09.1995г.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</si>
  <si>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</si>
  <si>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Начальник финансового управления</t>
  </si>
  <si>
    <t>Н.А.Гереш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</si>
  <si>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</si>
  <si>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</si>
  <si>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</si>
  <si>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</si>
  <si>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</si>
  <si>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</si>
  <si>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</si>
  <si>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</si>
  <si>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Субсидии бюджетным учреждениям на иные цели</t>
  </si>
  <si>
    <t>612</t>
  </si>
  <si>
    <t>Субсидии автономным учреждениям на иные цели</t>
  </si>
  <si>
    <t>622</t>
  </si>
  <si>
    <t>Подпрограмма "Развитие архивного дела"</t>
  </si>
  <si>
    <t>111</t>
  </si>
  <si>
    <t>112</t>
  </si>
  <si>
    <t>Иные выплаты персоналу казенных учреждений, за исключением фонда оплаты труда</t>
  </si>
  <si>
    <t>870</t>
  </si>
  <si>
    <t>Содержание кладбищ</t>
  </si>
  <si>
    <t>Ремонт зданий, благоустройство территорий и укрепление материально-технической базы  муниципальных дошкольных образовательных учреждений</t>
  </si>
  <si>
    <t>Прочие мероприятия в области образования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</si>
  <si>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</si>
  <si>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</si>
  <si>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Финансовое обеспечение получения гражданами дошкольного образования в частных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</si>
  <si>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деятельности дошкольных образовательных учреждений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</si>
  <si>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</si>
  <si>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</si>
  <si>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Итого внепрограммных расходов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</si>
  <si>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</si>
  <si>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</si>
  <si>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Иные выплаты персоналу государственных (муниципальных) органов за исключением фонда оплаты труда</t>
  </si>
  <si>
    <t>Обеспечение деятельности объектов культурного наследия</t>
  </si>
  <si>
    <t>Подпрограмма  "Общее образование"</t>
  </si>
  <si>
    <t>Мероприятия в области общего образования</t>
  </si>
  <si>
    <t>Ремонт зданий, благоустройство территорий и укрепление материально-технической базы  муниципальных образовательных учреждений</t>
  </si>
  <si>
    <t xml:space="preserve">Обеспечение учащихся питанием </t>
  </si>
  <si>
    <t>Прочие мероприятия в области общего образования</t>
  </si>
  <si>
    <t xml:space="preserve">Обеспечение деятельности школ-детских садов, школ начальных, неполных средних и средних     </t>
  </si>
  <si>
    <t>Подпрограмма "Дополнительное образование, воспитание и социализация детей в сфере образования"</t>
  </si>
  <si>
    <t>Мероприятия в области дополнительного образования</t>
  </si>
  <si>
    <t>Прочие мероприятия в области дополнительного образования</t>
  </si>
  <si>
    <t>Обеспечение деятельности учреждений по внешкольной работе с детьми, подведомственных Управлению образования</t>
  </si>
  <si>
    <t>Подпрограмма "Обеспечение реализации программы"</t>
  </si>
  <si>
    <t>Мероприятия в области образования</t>
  </si>
  <si>
    <t>Иные пенсии, социальные доплаты к пенсиям</t>
  </si>
  <si>
    <t>Оказание материальной помощи отдельным категориям граждан на возмещение расходов по зубопротезированию</t>
  </si>
  <si>
    <t>Социальные выплаты гражданам, кроме публичных нормативных социальных выплат</t>
  </si>
  <si>
    <t>313</t>
  </si>
  <si>
    <t>Размещение информации о деятельности органов местного самоуправления в СМИ</t>
  </si>
  <si>
    <t>Социальная реклама</t>
  </si>
  <si>
    <t>Обеспечение деятельности  МКУ "ЕДДС"</t>
  </si>
  <si>
    <t>Подпрограмма "Обеспечение жильём детей-сирот и детей, оставшихся без попечения родителей, а также лиц из их числа"</t>
  </si>
  <si>
    <t>Бюджетные инвестиции на приобретение объектов недвижимого имущества в государственную (муниципальную) собственность</t>
  </si>
  <si>
    <t>Ремонт и развитие материально-технической базы в муниципальных спортивно-оздоровительных учреждениях</t>
  </si>
  <si>
    <t>Субсидии автономным учреждениям</t>
  </si>
  <si>
    <t>Пособия, компенсации и иные социальные выплаты гражданам, кроме публичных нормативных обязательств</t>
  </si>
  <si>
    <t>Подпрограмма "Профилактика преступлений и иных правонарушений"</t>
  </si>
  <si>
    <t>Содержание автомобильных дорог общего пользования</t>
  </si>
  <si>
    <t>Содержание внутриквартальных дорог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</si>
  <si>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</si>
  <si>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Пособия, компенсации, меры социальной поддержки по публичным нормативным обязательствам</t>
  </si>
  <si>
    <t>Использование и сохранение объектов культурного наследия</t>
  </si>
  <si>
    <t>Мероприятия по развитию информационно-коммуникационных технологий</t>
  </si>
  <si>
    <t>Бюджетные инвестиции в строительство общеобразовательных учреждений муниципальной собственности</t>
  </si>
  <si>
    <t>Мероприятия по предупреждению чрезвычайных ситуаций</t>
  </si>
  <si>
    <t>320</t>
  </si>
  <si>
    <t>321</t>
  </si>
  <si>
    <t xml:space="preserve">Осуществление государственных полномочий в соответствии с Законом МО №107/2014-ОЗ </t>
  </si>
  <si>
    <t>410</t>
  </si>
  <si>
    <t>Социальная поддержка беременных женщин, кормящих матерей, детей в  возрасте до трех лет</t>
  </si>
  <si>
    <t>Подпрограмма "Содействие развитию предпринимательства и привлечению инвестиций"</t>
  </si>
  <si>
    <t>Нормативно-правовое и организационное обеспечение развития малого и среднего предпринимательства</t>
  </si>
  <si>
    <t>Обеспечение деятельности МКУ "Красногорский центр торгов"</t>
  </si>
  <si>
    <t>10 2 00 00000</t>
  </si>
  <si>
    <t>Транспортировка умерших в морг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</si>
  <si>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</si>
  <si>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</si>
  <si>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"Совершенствование профессионального развития сотрудников"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</si>
  <si>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</si>
  <si>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</si>
  <si>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11 0 00 00000</t>
  </si>
  <si>
    <t>11 0 01 00000</t>
  </si>
  <si>
    <t>11 0 02 00000</t>
  </si>
  <si>
    <t>11 0 02 00020</t>
  </si>
  <si>
    <t>11 0 02 00030</t>
  </si>
  <si>
    <t>11 0 02 00040</t>
  </si>
  <si>
    <t>11 0 03 00000</t>
  </si>
  <si>
    <t>11 0 03 00010</t>
  </si>
  <si>
    <t>Мероприятия по обеспечению безопасности дорожного движения</t>
  </si>
  <si>
    <t>11 0 03 00020</t>
  </si>
  <si>
    <t>Организация транспортного обслуживания по маршрутам регулярных перевозок</t>
  </si>
  <si>
    <t>11 0 01 00030</t>
  </si>
  <si>
    <t>Обновление парка "школьных" автобусов</t>
  </si>
  <si>
    <t>11 0 01 00040</t>
  </si>
  <si>
    <t>Предоставление транспортных услуг по перевозке организованных групп населения для участия в общественных, праздничных мероприятиях</t>
  </si>
  <si>
    <t>10 0 00 00000</t>
  </si>
  <si>
    <t>95 0 00 00000</t>
  </si>
  <si>
    <t>95 0 00 04000</t>
  </si>
  <si>
    <t>95 0 00 05000</t>
  </si>
  <si>
    <t>95 0 00 10000</t>
  </si>
  <si>
    <t>99 0 00 00000</t>
  </si>
  <si>
    <t>99 0 00 20000</t>
  </si>
  <si>
    <t>08 0 00 00000</t>
  </si>
  <si>
    <t>08 0 01 00000</t>
  </si>
  <si>
    <t>08 0 01 00010</t>
  </si>
  <si>
    <t>08 0 02 00000</t>
  </si>
  <si>
    <t>08 0 02 00020</t>
  </si>
  <si>
    <t>08 0 02 00030</t>
  </si>
  <si>
    <t>13 0 00 00000</t>
  </si>
  <si>
    <t>10 3 00 00000</t>
  </si>
  <si>
    <t>Основное мероприятие "Внедрение и использование информационно-коммуникационных технологий"</t>
  </si>
  <si>
    <t>14 0 00 00000</t>
  </si>
  <si>
    <t>Основное мероприятие "Предоставление жилых помещений детям-сиротам и детям, оставшимся без попечения родителей, а также лиц из их числа"</t>
  </si>
  <si>
    <t>14 4 01 00000</t>
  </si>
  <si>
    <t>14 4 00 00000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</si>
  <si>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</si>
  <si>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99 0 00 01000</t>
  </si>
  <si>
    <t xml:space="preserve">Финансово - имущественная поддержка субъектов малого и среднего предпринимательства </t>
  </si>
  <si>
    <t>04 0 00 00000</t>
  </si>
  <si>
    <t>02 0 00 00000</t>
  </si>
  <si>
    <t>06 0 00 00000</t>
  </si>
  <si>
    <t>06 1 00 00000</t>
  </si>
  <si>
    <t>06 2 00 00000</t>
  </si>
  <si>
    <t>06 2 01 00000</t>
  </si>
  <si>
    <t>06 1 01 00010</t>
  </si>
  <si>
    <t>Основное мероприятие "Поддержка молодёжных творческих инициатив "</t>
  </si>
  <si>
    <t>Мероприятия по поддержке молодёжных творческих инициатив</t>
  </si>
  <si>
    <t>06 2 01 00010</t>
  </si>
  <si>
    <t>06 2 01 00040</t>
  </si>
  <si>
    <t>Основное мероприятие "Организация свободного времени детей и молодёжи через различные формы отдыха и занятости"</t>
  </si>
  <si>
    <t>06 2 01 00020</t>
  </si>
  <si>
    <t>Основное мероприятие "Организация досуга и предоставление услуг в сфере культуры"</t>
  </si>
  <si>
    <t>02 0 01 01000</t>
  </si>
  <si>
    <t>02 0 01 01010</t>
  </si>
  <si>
    <t>02 0 01 01020</t>
  </si>
  <si>
    <t>02 0 01 01590</t>
  </si>
  <si>
    <t>02 0 01 02000</t>
  </si>
  <si>
    <t>02 0 01 02590</t>
  </si>
  <si>
    <t>Основное мероприятие "Сохранение и развитие народной культуры, использование и популяризация объектов культурного наследия"</t>
  </si>
  <si>
    <t>02 0 02 00000</t>
  </si>
  <si>
    <t>02 0 01 00000</t>
  </si>
  <si>
    <t>Создание условий для обеспечения населения услугами культуры и организация досуга</t>
  </si>
  <si>
    <t>Развитие библиотечного дела</t>
  </si>
  <si>
    <t>02 0 02 03000</t>
  </si>
  <si>
    <t>02 0 02 03010</t>
  </si>
  <si>
    <t>02 0 02 05000</t>
  </si>
  <si>
    <t>02 0 02 05010</t>
  </si>
  <si>
    <t>02 0 02 05890</t>
  </si>
  <si>
    <t>06 1 01 00000</t>
  </si>
  <si>
    <t>15 0 00 00000</t>
  </si>
  <si>
    <t>15 0 01 00000</t>
  </si>
  <si>
    <t>15 0 01 00010</t>
  </si>
  <si>
    <t>15 0 02 00000</t>
  </si>
  <si>
    <t>06 1 02 00000</t>
  </si>
  <si>
    <t>01 0 00 00000</t>
  </si>
  <si>
    <t>01 1 00 00000</t>
  </si>
  <si>
    <t>01 1 01 00000</t>
  </si>
  <si>
    <t>01 1 01 21020</t>
  </si>
  <si>
    <t>01 1 01 40000</t>
  </si>
  <si>
    <t>01 1 02 00000</t>
  </si>
  <si>
    <t>01 1 02 62110</t>
  </si>
  <si>
    <t>01 1 02 62120</t>
  </si>
  <si>
    <t>01 1 02 71590</t>
  </si>
  <si>
    <t>01 1 02 62140</t>
  </si>
  <si>
    <t>Фонд оплаты труда казенных учреждений</t>
  </si>
  <si>
    <t>Фонд оплаты труда государственных (муниципальных) органов</t>
  </si>
  <si>
    <t>01 2 01 00000</t>
  </si>
  <si>
    <t>01 2 01 21000</t>
  </si>
  <si>
    <t>01 2 01 21010</t>
  </si>
  <si>
    <t>01 2 01 21020</t>
  </si>
  <si>
    <t>01 2 01 21110</t>
  </si>
  <si>
    <t>01 2 01 62220</t>
  </si>
  <si>
    <t>01 2 02 00000</t>
  </si>
  <si>
    <t>01 2 02 21000</t>
  </si>
  <si>
    <t>01 3 00 00000</t>
  </si>
  <si>
    <t>01 3 01 00000</t>
  </si>
  <si>
    <t>01 3 01 21000</t>
  </si>
  <si>
    <t>01 3 01 21110</t>
  </si>
  <si>
    <t xml:space="preserve">Фонд оплаты труда казенных учреждений </t>
  </si>
  <si>
    <t>Содержание учреждений по внешкольной работе с детьми в области культуры</t>
  </si>
  <si>
    <t>01 3 01 77000</t>
  </si>
  <si>
    <t>Мероприятия в учреждениях по внешкольной работе с детьми в области культуры</t>
  </si>
  <si>
    <t>01 3 01 77010</t>
  </si>
  <si>
    <t>Обеспечение деятельности учреждений по внешкольной работе с детьми в области культуры</t>
  </si>
  <si>
    <t>01 3 02 00000</t>
  </si>
  <si>
    <t xml:space="preserve">Фонд оплаты труда государственных (муниципальных) органов </t>
  </si>
  <si>
    <t>01 3 02 21000</t>
  </si>
  <si>
    <t>01 3 02 21110</t>
  </si>
  <si>
    <t>01 4 00 00000</t>
  </si>
  <si>
    <t>01 4 01 04000</t>
  </si>
  <si>
    <t>01 4 01 75590</t>
  </si>
  <si>
    <t>01 2 00 00000</t>
  </si>
  <si>
    <t>Основное мероприятие "Социальная поддержка беременных женщин, кормящих матерей, детей в возрасте до трех лет"</t>
  </si>
  <si>
    <t>05 0 00 00000</t>
  </si>
  <si>
    <t>Основное мероприятие "Укрепление материально-технической базы для занятий физической культурой и спортом"</t>
  </si>
  <si>
    <t>05 0 01 00000</t>
  </si>
  <si>
    <t>05 0 01 00010</t>
  </si>
  <si>
    <t>Основное мероприятие "Создание условий для привлечения жителей к занятиям физической культуры и спортом"</t>
  </si>
  <si>
    <t>05 0 02 00000</t>
  </si>
  <si>
    <t>05 0 02 00010</t>
  </si>
  <si>
    <t>05 0 02 00590</t>
  </si>
  <si>
    <t>Основное мероприятие "Создание условий для занятий физической культурой и спортом для граждан с ограниченными возможностями здоровья"</t>
  </si>
  <si>
    <t>05 0 03 00000</t>
  </si>
  <si>
    <t>Поддержка и обеспечение подготовки спортивных команд, проведение соревнований для граждан с ограниченными возможностями здоровья</t>
  </si>
  <si>
    <t>05 0 03 00010</t>
  </si>
  <si>
    <t>Основное мероприятие "Содействие развитию спорта высших достижений"</t>
  </si>
  <si>
    <t>05 0 05 00000</t>
  </si>
  <si>
    <t>Поддержка и обеспечение подготовки спортивных команд, поддержка спортсменов, участие в областных, российских, международных соревнованиях</t>
  </si>
  <si>
    <t>05 0 05 00010</t>
  </si>
  <si>
    <t>07 0 00 00000</t>
  </si>
  <si>
    <t xml:space="preserve">07 1 00 00000 </t>
  </si>
  <si>
    <t>Основное мероприятие "Профилактика преступлений и иных правонарушений"</t>
  </si>
  <si>
    <t>07 1 01 00000</t>
  </si>
  <si>
    <t>Внедрение современных средств наблюдения и оповещения, обеспечение оперативного принятия решения</t>
  </si>
  <si>
    <t>07 1 01 00010</t>
  </si>
  <si>
    <t>Основное мероприятие "Профилактика безнадзорности, наркомании, токсикомании, алкоголизма, правонарушений, преступлений среди несовершеннолетних"</t>
  </si>
  <si>
    <t>07 1 03 00000</t>
  </si>
  <si>
    <t>Обеспечение занятости и проведение профилактических мероприятий среди несовершеннолетних</t>
  </si>
  <si>
    <t>07 1 03 00010</t>
  </si>
  <si>
    <t>07 1 04 00000</t>
  </si>
  <si>
    <t>Обеспечение антитеррористической защищенности объектов с массовым пребыванием людей</t>
  </si>
  <si>
    <t>07 1 04 00010</t>
  </si>
  <si>
    <t>07 2 00 00000</t>
  </si>
  <si>
    <t>07 2 01 00000</t>
  </si>
  <si>
    <t>07 2 01 00010</t>
  </si>
  <si>
    <t>07 2 01 00020</t>
  </si>
  <si>
    <t>07 2 02 00000</t>
  </si>
  <si>
    <t>07 2 03 00000</t>
  </si>
  <si>
    <t>01 4 01 00000</t>
  </si>
  <si>
    <t>Разработка проектов организации дорожного движения на дорогах общего пользования</t>
  </si>
  <si>
    <t>Выплата компенсации родителям в связи со снятием с очереди в дошкольные образовательные учреждения</t>
  </si>
  <si>
    <t>Обеспечение деятельности учреждений в области физической культуры и спорта</t>
  </si>
  <si>
    <t>Основное мероприятие "Гражданско-патриотическое и духовно-нравственное воспитание детей и молодёжи "</t>
  </si>
  <si>
    <t>Основное мероприятие "Профилактика терроризма и экстремизма"</t>
  </si>
  <si>
    <t>01 1 03 00000</t>
  </si>
  <si>
    <t>Ремонт внутриквартальных дорог</t>
  </si>
  <si>
    <t>11 0 02 00060</t>
  </si>
  <si>
    <t>Обеспечение деятельности МКУ "Красногорская похоронная служба"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</si>
  <si>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 (выполнение работ)</t>
  </si>
  <si>
    <t>07 2 02 00010</t>
  </si>
  <si>
    <t xml:space="preserve"> Капитальные вложения в объекты государственной (муниципальной) собственности</t>
  </si>
  <si>
    <t>Субсидии юридическим лицам (кроме некоммерческих организаций), индивидуальным предпринимателям, физическим лицам -  производителям товаров, работ, услуг</t>
  </si>
  <si>
    <t>123</t>
  </si>
  <si>
    <t>Представительские расходы</t>
  </si>
  <si>
    <t>95 0 00 02000</t>
  </si>
  <si>
    <t>Обеспечение безопасности людей на водных объектах</t>
  </si>
  <si>
    <t>01 2 01 62230</t>
  </si>
  <si>
    <t xml:space="preserve">Пособия, компенсации и иные социальные выплаты гражданам, кроме публичных нормативных обязательств </t>
  </si>
  <si>
    <t>Компенсация части арендной платы за наем жилых помещений педагогическим работникам</t>
  </si>
  <si>
    <t>Бюджетные инвестиции в строительство и приобретение детских дошкольных учреждений муниципальной собственности</t>
  </si>
  <si>
    <t>853</t>
  </si>
  <si>
    <t>Уплата иных платежей</t>
  </si>
  <si>
    <t>Погребение по гарантированному перечню услуг</t>
  </si>
  <si>
    <t>Основное мероприятие "Оказание материальной помощи гражданам"</t>
  </si>
  <si>
    <t>04 1 00 00000</t>
  </si>
  <si>
    <t>04 1 01 00000</t>
  </si>
  <si>
    <t>04 1 01 00010</t>
  </si>
  <si>
    <t>04 1 01 00020</t>
  </si>
  <si>
    <t>04 1 02 00000</t>
  </si>
  <si>
    <t>Основное мероприятие "Предоставление мер социальной поддержки"</t>
  </si>
  <si>
    <t>04 1 02 00010</t>
  </si>
  <si>
    <t>04 1 02 00020</t>
  </si>
  <si>
    <t>04 1 02 00030</t>
  </si>
  <si>
    <t>04 1 02 00040</t>
  </si>
  <si>
    <t>04 1 02 00050</t>
  </si>
  <si>
    <t>04 1 02 00060</t>
  </si>
  <si>
    <t>Основное мероприятие "Поддержка общественных организаций, объединяющих граждан социально незащищенных категорий"</t>
  </si>
  <si>
    <t>04 1 04 00000</t>
  </si>
  <si>
    <t>04 1 05 00000</t>
  </si>
  <si>
    <t>Основное мероприятие "Предоставление субсидий по оплате жилого помещения и коммунальных услуг"</t>
  </si>
  <si>
    <t>04 1 05 61410</t>
  </si>
  <si>
    <t>04 1 05 61420</t>
  </si>
  <si>
    <t>Подпрограмма "Доступная среда"</t>
  </si>
  <si>
    <t>04 2 01 00000</t>
  </si>
  <si>
    <t>04 2 00 00000</t>
  </si>
  <si>
    <t>Основное мероприятие "Повышение уровня доступности и качества приоритетных объектов и услуг в приоритетных сферах жизнедеятельности инвалидов и других маломобильных групп населения"</t>
  </si>
  <si>
    <t>04 2 01 00010</t>
  </si>
  <si>
    <t>04 3 00 00000</t>
  </si>
  <si>
    <t>04 1 04 00010</t>
  </si>
  <si>
    <t>06 1 02 00010</t>
  </si>
  <si>
    <t>Мероприятия по вовлечению молодых граждан в работу молодёжных общественных организаций и добровольческую деятельность</t>
  </si>
  <si>
    <t>Обеспечение деятельности учреждения по работе с молодёжью</t>
  </si>
  <si>
    <t>Мероприятия по увеличению числа специалистов занятых в сфере работы с молодёжью</t>
  </si>
  <si>
    <t>16 0 00 00000</t>
  </si>
  <si>
    <t>17 0 00 00000</t>
  </si>
  <si>
    <t>18 0 00 00000</t>
  </si>
  <si>
    <t>Обеспечение деятельности архивного отдела</t>
  </si>
  <si>
    <t>10 2 01 00000</t>
  </si>
  <si>
    <t>10 2 01 00010</t>
  </si>
  <si>
    <t>10 2 01 60690</t>
  </si>
  <si>
    <t>10 3 05 00000</t>
  </si>
  <si>
    <t>10 3 05 00590</t>
  </si>
  <si>
    <t>Подпрограмма "Муниципальное управление"</t>
  </si>
  <si>
    <t>10 4 00 00000</t>
  </si>
  <si>
    <t>10 4 04 00000</t>
  </si>
  <si>
    <t>10 4 03 00000</t>
  </si>
  <si>
    <t>10 4 03 00010</t>
  </si>
  <si>
    <t>Организация работы по повышению квалификации кадров</t>
  </si>
  <si>
    <t>10 4 03 00020</t>
  </si>
  <si>
    <t>10 4 04 00010</t>
  </si>
  <si>
    <t>10 4 06 00000</t>
  </si>
  <si>
    <t>10 4 06 01000</t>
  </si>
  <si>
    <t>10 4 06 04000</t>
  </si>
  <si>
    <t>10 4 06 60700</t>
  </si>
  <si>
    <t>Развитие социального партнерства</t>
  </si>
  <si>
    <t>Основное мероприятие "Обеспечение деятельности органов местного самоуправления"</t>
  </si>
  <si>
    <t>Центральный аппарат администрации</t>
  </si>
  <si>
    <t>06 1 02 00020</t>
  </si>
  <si>
    <t>06 1 02 00030</t>
  </si>
  <si>
    <t>06 1 02 01590</t>
  </si>
  <si>
    <t>Подпрограмма "Содействие развитию здравоохранения"</t>
  </si>
  <si>
    <t>Закупка товаров, работ и услуг в сфере информационно-коммуникационных технологий</t>
  </si>
  <si>
    <t>242</t>
  </si>
  <si>
    <t>04 3 02 00000</t>
  </si>
  <si>
    <t>04 3 03 00000</t>
  </si>
  <si>
    <t>04 3 03 62080</t>
  </si>
  <si>
    <t>04 3 02 00010</t>
  </si>
  <si>
    <t>Основное мероприятие "Увеличение количества субъектов малого и среднего предпринимательства, осуществляющих деятельность в сфере обрабатывающих производств и технологических инноваций"</t>
  </si>
  <si>
    <t>08 0 01 00020</t>
  </si>
  <si>
    <t>Основное мероприятие "Увеличение доли оборота малых и средних предприятий в общем обороте по полному кругу предприятий"</t>
  </si>
  <si>
    <t>08 0 02 00010</t>
  </si>
  <si>
    <t>Информационно-консультационная поддержка субъектов малого и среднего предпринимательства</t>
  </si>
  <si>
    <t>Актуализация схем</t>
  </si>
  <si>
    <t>Основное мероприятие "Профилактика экстремизма и национализма"</t>
  </si>
  <si>
    <t>07 1 02 00000</t>
  </si>
  <si>
    <t>Профилактика и предупреждение проявлений экстремизма, расовой и национальной неприязни</t>
  </si>
  <si>
    <t>07 1 02 00010</t>
  </si>
  <si>
    <t>Подпрограмма "Снижение рисков и смягчение последствий чрезвычайных ситуаций природного и техногенного характера "</t>
  </si>
  <si>
    <t>Основное мероприятие "Повышение уровня готовности сил и средств муниципального звена системы предупреждения и ликвидации чрезвычайных ситуаций"</t>
  </si>
  <si>
    <t>Основное мероприятие "Создание комфортного и безопасного отдыха людей в местах массового отдыха на водных объектах"</t>
  </si>
  <si>
    <t>Обеспечение безаварийной эксплуатации гидротехнических сооружений</t>
  </si>
  <si>
    <t>07 2 02 00020</t>
  </si>
  <si>
    <t>Основное мероприятие "Совершенствование механизма реагирования экстренных оперативных служб на обращения населения"</t>
  </si>
  <si>
    <t>07 2 03 00590</t>
  </si>
  <si>
    <t>Закупка товаров, работ, услуг в сфере информационно-коммуникационных технологий</t>
  </si>
  <si>
    <t>Подпрограмма "Развитие и совершенствование систем оповещения и информирования населения"</t>
  </si>
  <si>
    <t>07 3 00 00000</t>
  </si>
  <si>
    <t>Основное мероприятие "Оповещения населения техническими средствами системы централизованного оповещения и информирования"</t>
  </si>
  <si>
    <t>07 3 01 00000</t>
  </si>
  <si>
    <t>Создание и поддержание в постоянной готовности системы оповещения и информирования</t>
  </si>
  <si>
    <t>07 3 01 00010</t>
  </si>
  <si>
    <t>Основное мероприятие "Создание и развитие аппаратно-программного комплекса "Безопасный город""</t>
  </si>
  <si>
    <t>Создание, содержание аппаратно-программного комплекса и мониторинг видеонаблюдения</t>
  </si>
  <si>
    <t>Подпрограмма "Обеспечение пожарной безопасности"</t>
  </si>
  <si>
    <t>07 4 00 00000</t>
  </si>
  <si>
    <t>Основное мероприятие "Профилактика и ликвидация пожаров"</t>
  </si>
  <si>
    <t>07 4 01 00000</t>
  </si>
  <si>
    <t>Обеспечение пожарной безопасности</t>
  </si>
  <si>
    <t>07 4 01 00010</t>
  </si>
  <si>
    <t>Развитие добровольной пожарной охраны</t>
  </si>
  <si>
    <t>07 4 01 00020</t>
  </si>
  <si>
    <t>Подпрограмма "Обеспечение мероприятий гражданской обороны"</t>
  </si>
  <si>
    <t>07 5 00 00000</t>
  </si>
  <si>
    <t>Основное мероприятие "Реализация задач гражданской обороны"</t>
  </si>
  <si>
    <t>07 5 01 00010</t>
  </si>
  <si>
    <t>Мероприятия в области  гражданской обороны</t>
  </si>
  <si>
    <t>05 0 01 00040</t>
  </si>
  <si>
    <t>Проведение массовых мероприятий в области физической культуры и спорта</t>
  </si>
  <si>
    <t>Основное мероприятие "Подготовка спортивного резерва"</t>
  </si>
  <si>
    <t>05 0 06 00000</t>
  </si>
  <si>
    <t>Обеспечение деятельности учреждений по спортивной подготовки</t>
  </si>
  <si>
    <t>05 0 06 00010</t>
  </si>
  <si>
    <t>Мероприятия в учреждениях по спортивной подготовки</t>
  </si>
  <si>
    <t>05 0 06 00020</t>
  </si>
  <si>
    <t>Основное мероприятие "Обеспечение деятельности по развитию культуры"</t>
  </si>
  <si>
    <t>02 0 03 00000</t>
  </si>
  <si>
    <t>02 0 03 04000</t>
  </si>
  <si>
    <t>17 2 00 00000</t>
  </si>
  <si>
    <t>17 2 01 00000</t>
  </si>
  <si>
    <t>17 2 01 00010</t>
  </si>
  <si>
    <t>17 1 00 00000</t>
  </si>
  <si>
    <t>17 1 02 00000</t>
  </si>
  <si>
    <t>17 1 02 00590</t>
  </si>
  <si>
    <t>Обеспечение деятельности АУП</t>
  </si>
  <si>
    <t>17 1 02 01590</t>
  </si>
  <si>
    <t>Обеспечение деятельности отделений и ТОСП(УРМ)</t>
  </si>
  <si>
    <t>17 1 02 02590</t>
  </si>
  <si>
    <t>Общехозяйственные расходы</t>
  </si>
  <si>
    <t>17 1 02 03590</t>
  </si>
  <si>
    <t>Закупка товаров, работ и услуг для обеспечения государственных (муниципальных) нужд</t>
  </si>
  <si>
    <t>Подпрограмма "Социальная поддержка "</t>
  </si>
  <si>
    <t>Ежемесячное вознаграждение лицам, имеющим почётные звания Российской Федерации и ушедшим на заслуженный отдых из учреждений бюджетной сферы</t>
  </si>
  <si>
    <t>Единовременная выплата учащимся и выпускникам общеобразовательных, начальных, средних и высших профессиональных учебных заведений, в отношении которых прекращена опека(попечительство) по возрасту; детям-сиротам, детям, оставшимся без попечения родителей, а также лицам из числа детей-сирот и детей оставшимся без попечения родителей, в возрасте от 18 до 23 лет, являющихся учащимися начальных, средних и высших  профессиональных учебных заведений и выпускниками государственных, учреждений (детских домов, интернатов, приютов, ГОУ НПО и СПО и т.д., прибывших на территорию Красногорского муниципального района для постоянного проживания на обустройство по месту жительства</t>
  </si>
  <si>
    <t>Создание безбарьерной среды на объектах социальной, инженерной и транспортной инфраструктур, повышение доступности и качества образовательных услуг для детей инвалидов и детей с ОВЗ, повышение социокультурной и спортивной реабилитации инвалидов</t>
  </si>
  <si>
    <t>Мероприятия по гражданско-патриотическому и духовно-нравственному воспитанию детей и молодёжи</t>
  </si>
  <si>
    <t xml:space="preserve">Выплата пенсии за выслугу лет </t>
  </si>
  <si>
    <t>16 0 02 00000</t>
  </si>
  <si>
    <t>16 0 02 00010</t>
  </si>
  <si>
    <t>16 0 02 00020</t>
  </si>
  <si>
    <t>16 0 02 00040</t>
  </si>
  <si>
    <t>16 0 02 00590</t>
  </si>
  <si>
    <t>Подписка, доставка и распространение тиражей печатных изданий</t>
  </si>
  <si>
    <t>15 0 01 00020</t>
  </si>
  <si>
    <t>Аппарат управления образования</t>
  </si>
  <si>
    <t>Реконструкция стадиона "Машиностроитель"</t>
  </si>
  <si>
    <t>360</t>
  </si>
  <si>
    <t>Иные выплаты населению</t>
  </si>
  <si>
    <t>Мероприятия в области дошкольного образования</t>
  </si>
  <si>
    <t>01 1 01 20000</t>
  </si>
  <si>
    <t>Муниципальные стипендии для учащихся дополнительного образования детей в области культуры</t>
  </si>
  <si>
    <t>01 3 01 77020</t>
  </si>
  <si>
    <t>243</t>
  </si>
  <si>
    <t>99 0 00 01010</t>
  </si>
  <si>
    <t xml:space="preserve">11 0 02 00070 </t>
  </si>
  <si>
    <t>Другие мероприятия в области государственного и муниципального управления</t>
  </si>
  <si>
    <t>Оплата судебных исков</t>
  </si>
  <si>
    <t xml:space="preserve">Исполнение судебных актов </t>
  </si>
  <si>
    <t>830</t>
  </si>
  <si>
    <t>831</t>
  </si>
  <si>
    <t>15 0 01 01590</t>
  </si>
  <si>
    <t>Обеспечение деятельности телевидения</t>
  </si>
  <si>
    <t>14 4 01 60820</t>
  </si>
  <si>
    <t>Архитектурно-художественное освещение</t>
  </si>
  <si>
    <t>99 0 00 01050</t>
  </si>
  <si>
    <t>Закупка электроэнергии для объектов наружного освещения</t>
  </si>
  <si>
    <t>Эксплуатация наружного освещения</t>
  </si>
  <si>
    <t>Техническое присоединение энергопринимающих устройств</t>
  </si>
  <si>
    <t>Обеспечение деятельности МКУ "ЕСЗ ГО Красногорск"</t>
  </si>
  <si>
    <t>01 2 01 00590</t>
  </si>
  <si>
    <t>Организация сбора и вывоза строительного мусора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</si>
  <si>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</si>
  <si>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</si>
  <si>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632</t>
  </si>
  <si>
    <t>811</t>
  </si>
  <si>
    <t>тыс. рублей</t>
  </si>
  <si>
    <t>2019 год</t>
  </si>
  <si>
    <t>02 0 01 01040</t>
  </si>
  <si>
    <t>Повышение квалификации работников библиотек</t>
  </si>
  <si>
    <t>Повышение квалификации работников дворцов и домов культуры</t>
  </si>
  <si>
    <t>02 0 01 02040</t>
  </si>
  <si>
    <t>02 0 01 02030</t>
  </si>
  <si>
    <t>99 0 00 03000</t>
  </si>
  <si>
    <t>Оплата услуг специальной связи по приему, обработке, хранению, доставке и вручению отправлений специальной корреспонденции</t>
  </si>
  <si>
    <t>02 0 01 02010</t>
  </si>
  <si>
    <t>02 0 01 02050</t>
  </si>
  <si>
    <t>Основное мероприятие "Развитие парковых территорий, парков культуры и отдыха"</t>
  </si>
  <si>
    <t>02 0 04 00000</t>
  </si>
  <si>
    <t>Обеспечение деятельности парковых территорий, парков культуры и отдыха</t>
  </si>
  <si>
    <t>Аренда помещения и переменная плата за коммунальные услуги для МБУ "Центр культуры и досуга"</t>
  </si>
  <si>
    <t>02 0 04 06050</t>
  </si>
  <si>
    <t>Организация и проведение культурно-досуговых мероприятий в сфере культуры</t>
  </si>
  <si>
    <t>Реконструкция площади МАУК "Красногорский культурно-досуговый комплекс "Подмосковье"</t>
  </si>
  <si>
    <t>Реставрация объекта культурного наследия федерального значения «Усадьба Знаменское - Губайлово», Главный дом и его приспособление для предоставления услуг МБУДО «Центр творчества»   по адресу: Московская область, городской округ Красногорск, г. Красногорск, ул. Райцентр, д.8</t>
  </si>
  <si>
    <t>Основное мероприятие "Снижение административных барьеров, повышение качества и доступности предоставления муниципальных услуг, в том числе  по принципу "одного окна""</t>
  </si>
  <si>
    <t>Проведение обследования и строительство филиала МУДО "КДМШ" в мкр. Павшинская пойма, кор. К-16</t>
  </si>
  <si>
    <t>Капитальные вложения в объекты государственной (муниципальной) собственности</t>
  </si>
  <si>
    <t>412</t>
  </si>
  <si>
    <t>Выкуп помещения для детского технопарка "Кванториум"</t>
  </si>
  <si>
    <t>Модернизация и укрепление материально-технической базы МАУК "Знаменское-Губайлово"</t>
  </si>
  <si>
    <t>02 0 02 05020</t>
  </si>
  <si>
    <t>02 0 02 05050</t>
  </si>
  <si>
    <t>Популяризация объектов культурного наследия и музейных ценностей</t>
  </si>
  <si>
    <t>02 0 04 06000</t>
  </si>
  <si>
    <t>Создание условий для развития парковых территорий</t>
  </si>
  <si>
    <t>Закупка товаров, работ, услуг в целях капитального ремонта государственного (муниципального) имущества</t>
  </si>
  <si>
    <t>Исполнение муниципальных гарантий</t>
  </si>
  <si>
    <t>840</t>
  </si>
  <si>
    <t>843</t>
  </si>
  <si>
    <t>Капитальный ремонт общего имущества многоквартирных домов</t>
  </si>
  <si>
    <t>Покрытие убытков управляющих организаций по содержанию домов пониженной капитальности</t>
  </si>
  <si>
    <t>Реконструкция, модернизация и ремонт спортивных плоскостных сооружений</t>
  </si>
  <si>
    <t>05 0 01 00120</t>
  </si>
  <si>
    <t>Приобретение оборудования для муниципальных спортивно-оздоровительных учреждений</t>
  </si>
  <si>
    <t>05 0 01 00130</t>
  </si>
  <si>
    <t>Компенсация затрат по оказанию услуг льготным категориям граждан</t>
  </si>
  <si>
    <t>05 0 02 00020</t>
  </si>
  <si>
    <t>Основное мероприятие "Профилактика преступлений и иных правонарушений, создание условий для деятельности народных дружин"</t>
  </si>
  <si>
    <t>07 1 05 00000</t>
  </si>
  <si>
    <t>Обеспечение деятельности общественных объединений правоохранительной направленности</t>
  </si>
  <si>
    <t>02 0 04 06590</t>
  </si>
  <si>
    <t>04 1 02 00070</t>
  </si>
  <si>
    <t>Подпрограмма  «Обеспечение жильем молодых семей»</t>
  </si>
  <si>
    <t xml:space="preserve">14 3 00 00000 </t>
  </si>
  <si>
    <t>Основное мероприятие "Предоставление молодым семьям социальных выплат на приобретение жилья или строительство индивидуального жилого дома"</t>
  </si>
  <si>
    <t xml:space="preserve">14 3 01 00000 </t>
  </si>
  <si>
    <t>Текущее содержание объектов благоустройства</t>
  </si>
  <si>
    <t>Основное мероприятие "Развитие пассажирского транспорта общего пользования"</t>
  </si>
  <si>
    <t>Основное мероприятие "Увеличение пропускной способности и улучшение функционирования сети автомобильных дорог местного значения"</t>
  </si>
  <si>
    <t>Устройство парковок общего пользования</t>
  </si>
  <si>
    <t>Проектирование, строительство и реконструкция дорог общего пользования</t>
  </si>
  <si>
    <t>11 0 02 00080</t>
  </si>
  <si>
    <t>Обеспечение деятельности (оказание услуг) МБУ "КГС" в области дорожного хозяйства</t>
  </si>
  <si>
    <t>11 0 02 00110</t>
  </si>
  <si>
    <t>Выполнение работ по перемещению и эвакуации транспортных средств</t>
  </si>
  <si>
    <t>11 0 02 00120</t>
  </si>
  <si>
    <t>11 0 02 00130</t>
  </si>
  <si>
    <t>Основное мероприятие "Обеспечение безопасности дорожного движения, снижение смертности от дорожно-транспортных происшествий"</t>
  </si>
  <si>
    <t>Основное мероприятие "Развитие инфраструктуры потребительского рынка и услуг городского округа"</t>
  </si>
  <si>
    <t>16 0 01 00000</t>
  </si>
  <si>
    <t>16 0 01 00010</t>
  </si>
  <si>
    <t>Основное мероприятие "Развитие похоронного дела в городском округе"</t>
  </si>
  <si>
    <t>Выполнение работ по текущему ремонту автомобильных дорог</t>
  </si>
  <si>
    <t>Выполнение работ по уходу за разметкой, нанесение вновь и восстановление изношенной вертикальной и горизонтальной разметки, в том числе на элементах дорожных сооружений, с удалением остатков старой разметки</t>
  </si>
  <si>
    <t>11 0 02 00140</t>
  </si>
  <si>
    <t>Обеспечение проведения выборов и референдумов на территории городского округа Красногорск</t>
  </si>
  <si>
    <t>Подпрограмма "Управление муниципальными финансами"</t>
  </si>
  <si>
    <t>10 1 00 00000</t>
  </si>
  <si>
    <t>10 1 00 00010</t>
  </si>
  <si>
    <t>Обслуживание муниципального долга</t>
  </si>
  <si>
    <t>Обслуживание государственного (муниципального) долга</t>
  </si>
  <si>
    <t>Центральный аппарат избирательной комиссии</t>
  </si>
  <si>
    <t>10 4 06 00590</t>
  </si>
  <si>
    <t>10 4 07 00000</t>
  </si>
  <si>
    <t>10 4 07 04000</t>
  </si>
  <si>
    <t>10 4 08 00000</t>
  </si>
  <si>
    <t>Участие в социальных программах Московской области</t>
  </si>
  <si>
    <t>10 4 06 14000</t>
  </si>
  <si>
    <t>Расходы на содержание прилегающей территории к зданиям администрации</t>
  </si>
  <si>
    <t>10 4 06 24000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</si>
  <si>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Красногорск"</t>
  </si>
  <si>
    <t>Подпрограмма "Снижение административных барьеров, повышение качества и доступности предоставления муниципальных услуг, в том числе организация работы МФЦ"</t>
  </si>
  <si>
    <t>Резерв на функционирование новой сети общеобразовательных учреждений</t>
  </si>
  <si>
    <t>05 0 02 00690</t>
  </si>
  <si>
    <t>Резерв на функционирование новой сети  учреждений в области физической культуры и спорта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</si>
  <si>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</si>
  <si>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01 2 01 00592</t>
  </si>
  <si>
    <t>Основное мероприятие "Социальная поддержка отдельных категорий работников государственных лечебных учреждений Московской области, расположенных на территории городского округа Красногорск"</t>
  </si>
  <si>
    <t>Оказание мер социальной поддержки отдельных категорий работников государственных лечебных учреждений Московской области, расположенных на территории городского округа Красногорск</t>
  </si>
  <si>
    <t>Основное мероприятие "Информирование населения о деятельности органов местного самоуправления городского округа Красногорск, о мероприятиях социально-экономического развития о общественно-политической жизни"</t>
  </si>
  <si>
    <t>Заместитель председателя Совета депутатов городского округа</t>
  </si>
  <si>
    <t>Расходы на содержание помещений администрации</t>
  </si>
  <si>
    <t>ПИР и строительство многофункционального здания МБОУ «Образовательный центр «Созвездие»» по адресу:  Московская область, городской округ Красногорск, г. Красногорск, ул. Большая Комсомольская, д.13</t>
  </si>
  <si>
    <t xml:space="preserve">Единовременная выплата участникам и инвалидам Великой Отечественной Войны;  лицам, награждённым знаком "Жителю блокадного Ленинграда" ;бывшим несовершеннолетним узникам концлагерей, гетто, других мест принудительного содержания, созданных фашистами и их союзниками в период Второй мировой войны; вдовам(вдовцам) участников Великой Отечественной войны, не вступившим в повторный брак, труженикам тыла в связи с празднованием годовщины Победы в Великой Отечественной войне 1941-1945гг. </t>
  </si>
  <si>
    <t xml:space="preserve"> Единовременные  денежные выплаты: лицам, награжденным медалью «За оборону Ленинграда»; лицам, награжденным медалью «За оборону Сталинграда»; ветеранам Великой Отечественной войны (участникам Курской битвы); лицам, награжденным медалью «За оборону Москвы» к Дням воинской славы России; членам семей военнослужащих и сотрудников органов внутренних дел, погибших при исполнении обязанностей военной службы (служебных обязанностей) в Афганистане или при участии в боевых действиях в мирное время на территории Российской Федерации,; членам семей военнослужащих, погибших на атомном подводном ракетном крейсере "Курск"</t>
  </si>
  <si>
    <t>Организация мероприятий, направленных на демонтаж нестационарных торговых объектов, размещение которых не соответствует схеме размещения нестационарных торговых объектов</t>
  </si>
  <si>
    <t>Прочая закупка товаров, работ и услуг</t>
  </si>
  <si>
    <t xml:space="preserve">Прочая закупка товаров, работ и услуг </t>
  </si>
  <si>
    <t xml:space="preserve">Оказание единовременной материальной помощи                                           -малообеспеченным: пенсионерам (старше 60 лет),  инвалидам,  многодетным семьям, неполным семьям, семьям, имеющим детей-инвалидов; -многодетным семьям , неполным семьям , семьям, имеющим детей-инвалидов,  инвалидам, пенсионерам, оказавшимся в трудной жизненной ситуации; </t>
  </si>
  <si>
    <t>Ежемесячные компенсационные выплаты лицам, удостоенным звания "Почетный гражданин городского округа  Красногорск". Пособие  на погребение лиц, удостоенных звания. Оплата  цветов, венков и ритуальных принадлежностей</t>
  </si>
  <si>
    <t>Осуществление государственных полномочий в области земельных отношений</t>
  </si>
  <si>
    <t>10 4 06 60830</t>
  </si>
  <si>
    <t>10 4 06 01590</t>
  </si>
  <si>
    <t>15 0 02 00010</t>
  </si>
  <si>
    <t>Основное мероприятие "Повышение уровня информированности населения городского округа Красногорск посредством наружной рекламы"</t>
  </si>
  <si>
    <t>Приведение в соответствие количества и фактического расположения рекламных конструкций на территории городского округа Красногорск</t>
  </si>
  <si>
    <t>Проведение мероприятий, к которым обеспечено праздничное, тематическое оформление территории городского округа Красногорск</t>
  </si>
  <si>
    <t>Основное мероприятие "Улучшение условий труда"</t>
  </si>
  <si>
    <t>10 3 08 00000</t>
  </si>
  <si>
    <t>10 3 08 00100</t>
  </si>
  <si>
    <t>01 2 01 60680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</si>
  <si>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 центрах предоставления государственных и муниципальных услуг"</t>
  </si>
  <si>
    <t>17 1 03 0000</t>
  </si>
  <si>
    <t>03 0 00 00000</t>
  </si>
  <si>
    <t>Подпрограмма "Чистая вода "</t>
  </si>
  <si>
    <t>03 1 00 00000</t>
  </si>
  <si>
    <t>03 1 01 00000</t>
  </si>
  <si>
    <t>Подпрограмма "Очистка сточных вод"</t>
  </si>
  <si>
    <t>03 2 00 00000</t>
  </si>
  <si>
    <t>03 2 01 00000</t>
  </si>
  <si>
    <t>Основное мероприятие " Проектирование, строительство, реконструкция, капитальный ремонт, приобретение, монтаж и ввод в эксплуатацию объектов очистки сточных вод"</t>
  </si>
  <si>
    <t>Подпрограмма "Создание условий для обеспечения качественными жилищно-коммунальными услугами"</t>
  </si>
  <si>
    <t>03 3 00 00000</t>
  </si>
  <si>
    <t>03 3 01 00000</t>
  </si>
  <si>
    <t>03 3 01 00010</t>
  </si>
  <si>
    <t>03 3 01 00020</t>
  </si>
  <si>
    <t>Основное мероприятие " Модернизация и развитие системы коммунальной инфраструктуры"</t>
  </si>
  <si>
    <t>Прием поверхностных сточных вод</t>
  </si>
  <si>
    <t>03 3 01 00030</t>
  </si>
  <si>
    <t>Организация проезда обучающихся муниципальных общеобразовательных организации</t>
  </si>
  <si>
    <t>ПИР и строительство пристройки к МБОУ Архангельская СОШ  им. А.Н.Косыгина на 400 мест по адресу: Московская область, городской округ Красногорск, п. Архангельское</t>
  </si>
  <si>
    <t>03 4 00 00000</t>
  </si>
  <si>
    <t>03 4 01 00000</t>
  </si>
  <si>
    <t>03 4 01 00010</t>
  </si>
  <si>
    <t>Приобретение установка, замена (модернизация) энергосберегающих светильников и энергосберегающих ламп</t>
  </si>
  <si>
    <t>03 4 01 00020</t>
  </si>
  <si>
    <t>Установка АУУ системами теплоснабжения и ИТП</t>
  </si>
  <si>
    <t>03 4 01 00030</t>
  </si>
  <si>
    <t>Приобретение, установка, замена (модернизация) приборов и узлов учета, выполнение поверки приборов учета, работ по диспетчеризации приборов и узлов учета</t>
  </si>
  <si>
    <t>Основное мероприятие " Проектирование, строительство, реконструкция, капитальный ремонт, приобретение, монтаж и ввод в эксплуатацию объектов водоснабжения"</t>
  </si>
  <si>
    <t>19 0 00 00000</t>
  </si>
  <si>
    <t>Основное мероприятие "Создание благоприятных условий для проживания граждан"</t>
  </si>
  <si>
    <t>Предоставление субсидий организация, предоставляющим населению коммунальные услуги по тарифам, не обеспечивающим возмещение издержек в части вывоза ЖБО</t>
  </si>
  <si>
    <t>Основное мероприятие "Благоустройство общественных территорий"</t>
  </si>
  <si>
    <t>Комплексное благоустройство, разработка архитектурно-планировочных концепций(и рабочей документации)благоустройства дворовых территорий</t>
  </si>
  <si>
    <t>Основное мероприятие "Благоустройство дворовых территорий"</t>
  </si>
  <si>
    <t>Основное мероприятие "Формирование комфортной городской световой среды"</t>
  </si>
  <si>
    <t>Отлов безнадзорных животных, за счет средств областного бюджета</t>
  </si>
  <si>
    <t>Муниципальная гарантия ресурсоснабжающим организациям</t>
  </si>
  <si>
    <t>Проектирование подключения участков многодетных семей к инженерным сетям водоснабжения и водоотведения</t>
  </si>
  <si>
    <t>03 3 01 00130</t>
  </si>
  <si>
    <t>Резервный фонд администрации городского округа Красногорск на предупреждение и ликвидацию чрезвычайных ситуаций и стихийных бедствий</t>
  </si>
  <si>
    <t>Резервный фонд администрации городского округа Красногорск</t>
  </si>
  <si>
    <t>Осуществление государственных полномочий в соответствии с законом Московской области №244/2017-ОЗ</t>
  </si>
  <si>
    <t>Осуществление переданного государственного полномочия по созданию комиссий по делам несовершеннолетних и защите их прав городских округов и  муниципальных  районов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</si>
  <si>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</si>
  <si>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</si>
  <si>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</si>
  <si>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</si>
  <si>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Основное мероприятие "Создание условий для благоустройства"</t>
  </si>
  <si>
    <t>Проведение судебно-правовых экспертиз</t>
  </si>
  <si>
    <t>Поддержка НКО осуществляющих деятельность в сфере физической культуры и спорта на территории округа</t>
  </si>
  <si>
    <t>05 0 02 00030</t>
  </si>
  <si>
    <t xml:space="preserve">Обустройство набережной Москвы-реки в мкр. Павшинская пойма </t>
  </si>
  <si>
    <t>Мероприятия по благоустройству общественных территорий</t>
  </si>
  <si>
    <t>Замена, обслуживание и ремонт внутриквартирного газового оборудования</t>
  </si>
  <si>
    <t>Подпрограмма "Энергосбережение и повышение энергетической эффективности"</t>
  </si>
  <si>
    <t>Основное мероприятие " Создание условий для энергосбережения и повышения энергетической эффективности в бюджетной сфере"</t>
  </si>
  <si>
    <t>Субсидии на возмещение недополученных доходов и (или) возмещение фактически понесенных затрат</t>
  </si>
  <si>
    <t>Реализация мероприятий по обеспечению жильем молодых семей</t>
  </si>
  <si>
    <t xml:space="preserve">14 3 01 L4970 </t>
  </si>
  <si>
    <t>Модернизация, укрепление материально-технической базы и ремонт учреждений культуры</t>
  </si>
  <si>
    <t>18 0 02 00000</t>
  </si>
  <si>
    <t>10 4 08 00020</t>
  </si>
  <si>
    <t>18 0 02 00020</t>
  </si>
  <si>
    <t>01 1 01 40090</t>
  </si>
  <si>
    <t>03 1 01 00050</t>
  </si>
  <si>
    <t>11 0 02 00180</t>
  </si>
  <si>
    <t>10 3 08 00200</t>
  </si>
  <si>
    <t>03 3 01 00270</t>
  </si>
  <si>
    <t>Ремонт зданий, благоустройство территорий и укрепление материально-технической базы  муниципальных учреждений дополнительного образования детей в сфере образования</t>
  </si>
  <si>
    <t>Ремонт автомобильных дорог общего пользования местного значения</t>
  </si>
  <si>
    <t>11 0 02 00190</t>
  </si>
  <si>
    <t>02 0 02 03030</t>
  </si>
  <si>
    <t>Подготовка и издание нового номера историко-культурного альманаха "Красногорье"</t>
  </si>
  <si>
    <t>02 0 01 02060</t>
  </si>
  <si>
    <t>Стимулирование привлечения медицинских работников для работы в медицинских организациях , находящихся на территории ГО Красногорск</t>
  </si>
  <si>
    <t>04 3 02 00020</t>
  </si>
  <si>
    <t>Мероприятия по содействию занятости населения</t>
  </si>
  <si>
    <t>Распределение бюджетных ассигнований по целевым статьям (муниципальным программам городского округа Красногорск и непрограммным направлениям деятельности), группам и подгруппам видов расходов классификации расходов бюджета городского округа Красногорск на 2019 год</t>
  </si>
  <si>
    <t>Проведение внешней независимой строительной экспертизы объектов</t>
  </si>
  <si>
    <t>Основное мероприятие "Подготовка документации по планировке и межеванию территорий при строительстве капитальных объектов социальной направленности и объектов индивидуального жилищного строительства"</t>
  </si>
  <si>
    <t>18 0 03 00000</t>
  </si>
  <si>
    <t>Разработка проектов планировки и межевания территорий при строительстве капитальных объектов социальной направленности и объектов ИЖС</t>
  </si>
  <si>
    <t>18 0 03 00010</t>
  </si>
  <si>
    <t>Основное мероприятие "Хранение, комплектование учет и использование документов архивного фонда Московской области и других архивных документов архивного отдела"</t>
  </si>
  <si>
    <t>Основное мероприятие "Увеличение доходов, связанных с использованием муниципального имущества и земельных ресурсов"</t>
  </si>
  <si>
    <t>13 0 01 00000</t>
  </si>
  <si>
    <t xml:space="preserve"> Оценка рыночной стоимости и права аренды объектов недвижимости         </t>
  </si>
  <si>
    <t>13 0 01 00100</t>
  </si>
  <si>
    <t>Содержание объектов муниципальной казны</t>
  </si>
  <si>
    <t>13 0 01 00300</t>
  </si>
  <si>
    <t>13 0 01 00310</t>
  </si>
  <si>
    <t>13 0 01 00320</t>
  </si>
  <si>
    <t>13 0 01 00330</t>
  </si>
  <si>
    <t>Ежемесячный взнос на капитальный ремонт общего имущества в многоквартирных домах за муниципальные помещения</t>
  </si>
  <si>
    <t>13 0 01 00340</t>
  </si>
  <si>
    <t>Техническая инвентаризация объектов недвижимости</t>
  </si>
  <si>
    <t>13 0 01 00350</t>
  </si>
  <si>
    <t>Переоформление собственников имущества, находящегося в муниципальной собственности</t>
  </si>
  <si>
    <t>13 0 01 00380</t>
  </si>
  <si>
    <t>Основное мероприятие "Увеличение поступления в бюджеты платежей по земельному налогу, налогу на имущество юридических и физических лиц"</t>
  </si>
  <si>
    <t>13 0 03 00000</t>
  </si>
  <si>
    <t>Формирование, постановка на государственный кадастровый учет земельных участков</t>
  </si>
  <si>
    <t>Уплата НДС с сумм оплаты права на установку и эксплуатацию рекламных конструкций и оплаты за установку и эксплуатацию рекламных конструкций</t>
  </si>
  <si>
    <t>13 0 03 00300</t>
  </si>
  <si>
    <t>13 0 03 00700</t>
  </si>
  <si>
    <t>Основное мероприятие "Обеспечение многодетных семей земельными участками"</t>
  </si>
  <si>
    <t>Мероприятия по подбору и предоставлению земельных участков многодетным семьям</t>
  </si>
  <si>
    <t>13 0 04 00000</t>
  </si>
  <si>
    <t>13 0 04 00100</t>
  </si>
  <si>
    <t>Основное мероприятие "Качественное управление муниципальным долгом"</t>
  </si>
  <si>
    <t>Основное мероприятие "Развитие сферы муниципальных закупок"</t>
  </si>
  <si>
    <t>Организация и проведение мероприятий по повышению престижа труда</t>
  </si>
  <si>
    <t>Основное мероприятие "Повышение мотивации сотрудников органов местного самоуправления"</t>
  </si>
  <si>
    <t>10 4 06 02000</t>
  </si>
  <si>
    <t>Расходы на обеспечение деятельности МКУ "ЦБ го Красногорск"</t>
  </si>
  <si>
    <t>Расходы на обеспечение деятельности МКУ "Центр обеспечения деятельности органов местного самоуправления го Красногорск"</t>
  </si>
  <si>
    <t>10 4 06 07000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</si>
  <si>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</si>
  <si>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Субсидии (гранты в форме субсидий), подлежащие казначейскому сопровождению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</si>
  <si>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</si>
  <si>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Исполнение судебных актов Российской Федерации и мировых соглашений по возмещению причиненного вреда</t>
  </si>
  <si>
    <t>Проектирование и капитальный ремонт МУК "АРТ-центр "Бруски"</t>
  </si>
  <si>
    <t>Подготовка и издание альманаха "Они вернулись с войны"</t>
  </si>
  <si>
    <t>02 0 02 03020</t>
  </si>
  <si>
    <t>ПИР и реставрация восточного флигеля, Усадьба Знаменское-Губайлово</t>
  </si>
  <si>
    <t>Основное мероприятие "Создание и развитие объектов дошкольного образования (включая реконструкцию со строительством пристроек"</t>
  </si>
  <si>
    <t>Капитальные вложения в объекты недвижимого имущества муниципальной собственности</t>
  </si>
  <si>
    <t>Основное мероприятие: "Финансовое обеспечение реализации прав граждан на получение общедоступного и бесплатного дошкольного образования"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</si>
  <si>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</si>
  <si>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</si>
  <si>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01 1 03 20000</t>
  </si>
  <si>
    <t>01 1 03 21010</t>
  </si>
  <si>
    <t>Основное мероприятие: "Создание механизмов мотивации педагогических и руководящих работников к повышению качества работы и непрерывному профессиональному развитию"</t>
  </si>
  <si>
    <t>01 1 04 00000</t>
  </si>
  <si>
    <t>01 1 04 21110</t>
  </si>
  <si>
    <t>Основное мероприятие "Реализация федерального государственного образовательного стандарта общего образования, в том числе мероприятий по нормативному, правовому и методическому сопровождению, обновлению содержания и технологий образований"</t>
  </si>
  <si>
    <r>
      <t>О</t>
    </r>
    <r>
      <rPr>
        <b/>
        <sz val="10"/>
        <rFont val="Arial Cyr"/>
        <charset val="204"/>
      </rPr>
      <t>рганизация перевозок обучающихся  муниципальных общеобразовательных организаций</t>
    </r>
  </si>
  <si>
    <t>Основное мероприятие "Финансовое обеспечение деятельности образовательных организаций"</t>
  </si>
  <si>
    <t>01 2 02 62200</t>
  </si>
  <si>
    <t>01 2 02 62210</t>
  </si>
  <si>
    <t>01 2 02 72590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</si>
  <si>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образования"</t>
  </si>
  <si>
    <t>01 2 03 00000</t>
  </si>
  <si>
    <t>01 2 03 21000</t>
  </si>
  <si>
    <t>01 2 03 21110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</si>
  <si>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</si>
  <si>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01 2 04 00000</t>
  </si>
  <si>
    <t>01 2 04 40000</t>
  </si>
  <si>
    <t>01 2 04 40010</t>
  </si>
  <si>
    <t>01 2 04 40040</t>
  </si>
  <si>
    <t xml:space="preserve">Строительство общеобразовательной школы на 825 мест по адресу: Московская область, Красногорский р-н, вблизи г. Красногорск    </t>
  </si>
  <si>
    <t>01 2 04 40060</t>
  </si>
  <si>
    <t>01 2 04 79000</t>
  </si>
  <si>
    <t>Основное мероприятие "Повышение социального и профессионального статусов педагогических и руководящих работников"</t>
  </si>
  <si>
    <t>01 2 05 00000</t>
  </si>
  <si>
    <t>01 2 05 21000</t>
  </si>
  <si>
    <t>01 2 05 21110</t>
  </si>
  <si>
    <t>01 2 05 21200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</si>
  <si>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</si>
  <si>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комплекса мер, обеспечивающих развитие системы дополнительного образования детей"</t>
  </si>
  <si>
    <t>01 3 02 21010</t>
  </si>
  <si>
    <t>01 3 02 21200</t>
  </si>
  <si>
    <t>01 3 02 21300</t>
  </si>
  <si>
    <t>01 3 02 21400</t>
  </si>
  <si>
    <t>01 3 02 73590</t>
  </si>
  <si>
    <t>01 3 02 77000</t>
  </si>
  <si>
    <t>01 3 02 77010</t>
  </si>
  <si>
    <t>01 3 02 77590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</si>
  <si>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</si>
  <si>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01 3 03 00000</t>
  </si>
  <si>
    <t>01 3 03 21000</t>
  </si>
  <si>
    <t>01 3 03 21110</t>
  </si>
  <si>
    <r>
      <t xml:space="preserve">Расширение возможностей формирования приоритетных компетентностей учащихся го Красногорск </t>
    </r>
    <r>
      <rPr>
        <b/>
        <sz val="10"/>
        <rFont val="Arial Cyr"/>
        <charset val="204"/>
      </rPr>
      <t>(программа "Взлетай")</t>
    </r>
  </si>
  <si>
    <t>01 3 03 21120</t>
  </si>
  <si>
    <t>Основное мероприятие "Создание условий для реализации полномочий органов муниципальной власти городского округа Красногорск"</t>
  </si>
  <si>
    <t xml:space="preserve">Обеспечение деятельности МКУДПО "КМЦ"                     </t>
  </si>
  <si>
    <t>Основное мероприятие "Создание системы информационного сопровождения и мониторинга реализации муниципальной программы, распространение ее результатов"</t>
  </si>
  <si>
    <t>01 4 02 00000</t>
  </si>
  <si>
    <t>01 4 02 21100</t>
  </si>
  <si>
    <t>01 4 02 21110</t>
  </si>
  <si>
    <t>10 4 06 02590</t>
  </si>
  <si>
    <t>Расходы на приобретение, оформление, оснащение и доукомплектование новых автотранспортных средств для нужд администрации</t>
  </si>
  <si>
    <t>Организация работы по проведению диспансеризации муниципальных служащих,  специальной оценке условий труда и медицинских осмотров работников на работах с вредными и опасными производственными факторами</t>
  </si>
  <si>
    <t>Проектирование, реконструкция водопроводных сетей в мкр.Опалиха</t>
  </si>
  <si>
    <t>03 1 01 00060</t>
  </si>
  <si>
    <t>03 2 01 00030</t>
  </si>
  <si>
    <t>03 2 01 00040</t>
  </si>
  <si>
    <t>Оформление энергопаспортов</t>
  </si>
  <si>
    <t>03 4 01 00040</t>
  </si>
  <si>
    <t>07 2 02 00030</t>
  </si>
  <si>
    <t>07 2 04 00000</t>
  </si>
  <si>
    <t>07 2 04 00010</t>
  </si>
  <si>
    <t>ПИР, строительство пожарных депо</t>
  </si>
  <si>
    <t>07 4 01 00030</t>
  </si>
  <si>
    <t xml:space="preserve">Паспортизация "бесхозяйных" автомобильных дорог </t>
  </si>
  <si>
    <t>Обслуживание  системы "ГЛОНАСС"</t>
  </si>
  <si>
    <t>11 0 02 00050</t>
  </si>
  <si>
    <t>Подпрограмма "Формирование комфортной  среды"</t>
  </si>
  <si>
    <t>19 1 00 00000</t>
  </si>
  <si>
    <t>19 1 01 00000</t>
  </si>
  <si>
    <t>19 1 01 00010</t>
  </si>
  <si>
    <t>19 1 01 00020</t>
  </si>
  <si>
    <t>19 1 02 00000</t>
  </si>
  <si>
    <t>19 1 02 00010</t>
  </si>
  <si>
    <t>19 1 03 00000</t>
  </si>
  <si>
    <t>19 1 03 00010</t>
  </si>
  <si>
    <t>19 1 03 00020</t>
  </si>
  <si>
    <t>19 1 03 00590</t>
  </si>
  <si>
    <t>19 1 03 60870</t>
  </si>
  <si>
    <t>19 1 03 62670</t>
  </si>
  <si>
    <t>19 1 04 00000</t>
  </si>
  <si>
    <t>19 1 04 00020</t>
  </si>
  <si>
    <t>19 1 04 00030</t>
  </si>
  <si>
    <t>19 1 04 00040</t>
  </si>
  <si>
    <t>19 1 04 00050</t>
  </si>
  <si>
    <t>19 1 05 00000</t>
  </si>
  <si>
    <t>19 1 05 00020</t>
  </si>
  <si>
    <t>19 1 05 00030</t>
  </si>
  <si>
    <t>19 1 05 00040</t>
  </si>
  <si>
    <t>19 1 05 00050</t>
  </si>
  <si>
    <t>Подпрограмма "Формирование комфортной экологической среды"</t>
  </si>
  <si>
    <t xml:space="preserve">19 2 00 00000 </t>
  </si>
  <si>
    <t>Основное мероприятие "Выявления и ликвидация несанкционированных свалок"</t>
  </si>
  <si>
    <t>19 2 01 00000</t>
  </si>
  <si>
    <t>Ликвидация несанкционированных свалок и навалов мусора</t>
  </si>
  <si>
    <t>19 2 01 00010</t>
  </si>
  <si>
    <t>Основное мероприятие "Экологическое образование, воспитание и информирование населения о состоянии окружающей среды"</t>
  </si>
  <si>
    <t>19 2 02 00000</t>
  </si>
  <si>
    <t>Озеленение территории (коллективная посадка деревьев)</t>
  </si>
  <si>
    <t>19 2 02 00010</t>
  </si>
  <si>
    <t>Валка сухих и аварийных деревьев</t>
  </si>
  <si>
    <t>19 2 02 00020</t>
  </si>
  <si>
    <t>Устройство площадок для выгула собак</t>
  </si>
  <si>
    <t>19 2 02 00030</t>
  </si>
  <si>
    <t>19 2 02 00040</t>
  </si>
  <si>
    <t>Основное мероприятие "Мониторинг окружающей среды"</t>
  </si>
  <si>
    <t>Информирование населения о мероприятиях экологической направленности</t>
  </si>
  <si>
    <t>19 2 02 00050</t>
  </si>
  <si>
    <t>19 2 03 00000</t>
  </si>
  <si>
    <t>Санитарно-химическое исследование воздуха, воды, почв</t>
  </si>
  <si>
    <t>19 2 03 00010</t>
  </si>
  <si>
    <t>Основное мероприятие "Охрана водных объектов"</t>
  </si>
  <si>
    <t>19 2 04 00000</t>
  </si>
  <si>
    <t>19 2 04 00010</t>
  </si>
  <si>
    <t>Мероприятия по уничтожению борщевика</t>
  </si>
  <si>
    <t>19 2 04 00020</t>
  </si>
  <si>
    <t>Мероприятия в целях приведения объектов муниципальной казны в состояние, пригодное для эксплуатации</t>
  </si>
  <si>
    <t>18 0 02 00010</t>
  </si>
  <si>
    <t>Мероприятия по сносу самовольно возведенных капитальных объектов</t>
  </si>
  <si>
    <t>Проектирование, перекладка канализационных сетей п. Инженерный, д.Ивановское</t>
  </si>
  <si>
    <t>Проектирование и перекладка водопроводной сети г. Красногорск, ул. Комсомольская- ул. Циолковского</t>
  </si>
  <si>
    <t>Содержание жилых объектов муниципальной казны</t>
  </si>
  <si>
    <t>Содержание нежилых объектов муниципальной казны</t>
  </si>
  <si>
    <t>Проектирование, строительство и реконструкция сетей ливневой канализации</t>
  </si>
  <si>
    <t>11 0 02 00090</t>
  </si>
  <si>
    <t>19 1 01 00030</t>
  </si>
  <si>
    <t>Обустройство набережной Москвы-реки в мкр. Павшинская пойма напротив жилых домов №№14-18 по ул. Красногорский бульвар</t>
  </si>
  <si>
    <t>95 0 00 20000</t>
  </si>
  <si>
    <t>Освобожденный депутат Совета депутатов городского округа</t>
  </si>
  <si>
    <t>Основное мероприятие "Выявление и устранение нарушений градостроительных и иных норм"</t>
  </si>
  <si>
    <t>Содержание береговой линии водоемов, организация пляжного отдыха</t>
  </si>
  <si>
    <t>07 1 05 00010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</si>
  <si>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МБ</t>
  </si>
  <si>
    <t>17 1 02 07590</t>
  </si>
  <si>
    <t>Основное мероприятие "Поддержка общественных организаций, объединяющих граждан социально незащищенных категорий в сфере охраны здоровья"</t>
  </si>
  <si>
    <t>04 3 04 00000</t>
  </si>
  <si>
    <t>Оказание финансовой поддержки социально-ориентированным некоммерческим организациям в сфере охраны здоровья</t>
  </si>
  <si>
    <t>04 3 04 00010</t>
  </si>
  <si>
    <t>Субсидии (гранты в форме субсидий),  подлежащие казначейскому сопровождению</t>
  </si>
  <si>
    <t>Проведение мероприятий по подготовке учреждения к оказанию  услуг в сфере физической культуры и спорта</t>
  </si>
  <si>
    <t>05 0 02 00050</t>
  </si>
  <si>
    <t>02 0 02 05040</t>
  </si>
  <si>
    <t>02 0 02 05070</t>
  </si>
  <si>
    <t>330</t>
  </si>
  <si>
    <t>Повышение квалификации работников учреждений культуры</t>
  </si>
  <si>
    <t>Публично-нормативные выплаты гражданам несоциального характера</t>
  </si>
  <si>
    <t>Обслуживание сетей ливневой канализации и очистных сооружений</t>
  </si>
  <si>
    <t>Работы по капитальному ремонту и ремонту автомобильных дорог, примыкающих к территориям садоводческих, огороднических и дачных некоммерческих объединений граждан</t>
  </si>
  <si>
    <t>Закупка товаров, работ, услуг в целях капитального
ремонта государственного (муниципального) имущества</t>
  </si>
  <si>
    <t>11 0 02 S0250</t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</si>
  <si>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</si>
  <si>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17 1 03 S0730</t>
  </si>
  <si>
    <t>Федеральный проект "Цифровое государственное управление"</t>
  </si>
  <si>
    <t>Предоставление доступа к электронным сервисам цифровой инфраструктуры в сфере жилищно-коммунального хозяйства</t>
  </si>
  <si>
    <t>17 2 D6 00000</t>
  </si>
  <si>
    <t>17 2 D6 S0940</t>
  </si>
  <si>
    <t>03 3 01 S4081</t>
  </si>
  <si>
    <t>03 3 01 S4082</t>
  </si>
  <si>
    <t>03 3 01 S4083</t>
  </si>
  <si>
    <t>Строительство и реконструкция объектов коммунальной инфраструктуры (Реконструкция тепловых сетей отопления и горячего водоснабжения (в том числе ПИР) по адресу: городской округ Красногорск, музей-усадьба Архангельское и прилегающая застройка)</t>
  </si>
  <si>
    <t>03 3 01 S4084</t>
  </si>
  <si>
    <t>03 3 01 S4085</t>
  </si>
  <si>
    <t>03 3 01 S4086</t>
  </si>
  <si>
    <t>Федеральный проект "Формирование комфортной городской среды"</t>
  </si>
  <si>
    <t>19 1 F2 00000</t>
  </si>
  <si>
    <t>Устройство и капитальный ремонт электросетевого хозяйства, систем наружного и архитектурно-художественного освещения в рамках реализации приоритетного проекта "Светлый город"</t>
  </si>
  <si>
    <t>19 1 F2 S2630</t>
  </si>
  <si>
    <t>Проектирование и строительство физкультурно-оздоровительного комплекса с искусственным льдом г. Красногорск мкр.1</t>
  </si>
  <si>
    <t>05 0 01 00030</t>
  </si>
  <si>
    <t xml:space="preserve">Проектирование и строительство дошкольных образовательных организаций  (ПИР  детского сада на 125 мест по адресу: Московская обл., г. Красногорск, мкр. Опалиха,  ул. Горького, д.4)    </t>
  </si>
  <si>
    <t>01 1 01 S4445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</si>
  <si>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</si>
  <si>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 1 P2 00000</t>
  </si>
  <si>
    <t xml:space="preserve"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</si>
  <si>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01 1 Р2 51590</t>
  </si>
  <si>
    <t>Аппарат управления по культуре и  делам молодежи</t>
  </si>
  <si>
    <t>Реконструкция ВЗУ п. Ильинское -Усово</t>
  </si>
  <si>
    <t>03 3 01 00210</t>
  </si>
  <si>
    <t>01 2 04 23000</t>
  </si>
  <si>
    <t>Оснащение многофункционального здания МБОУ "Образовательный центр "Созвездие""</t>
  </si>
  <si>
    <t>01 2 04 60510</t>
  </si>
  <si>
    <t>Оснащение оборудованием многофункционального здания МБОУ "Образовательный центр "Созвездие"" за счет средств ОБ</t>
  </si>
  <si>
    <t>Работы по капитальному ремонту и ремонту автомобильных дорог общего пользования местного значения</t>
  </si>
  <si>
    <t>11 0 02 S0240</t>
  </si>
  <si>
    <t>Дополнительные мероприятия по развитию жилищно-коммунального хозяйства и социально-культурной сферы</t>
  </si>
  <si>
    <t>01 3 02 04400</t>
  </si>
  <si>
    <t>02 0 F2 S0070</t>
  </si>
  <si>
    <t>02 0 01 04400</t>
  </si>
  <si>
    <t>02 0 F2 00000</t>
  </si>
  <si>
    <t>19 1 F2 55553</t>
  </si>
  <si>
    <t>Реализация программ формирования современной городской среды в части ремонта дворовых территорий</t>
  </si>
  <si>
    <t>Развитие хоккея: материально-техническое обеспечение  ФОК с искусственным льдом  г. Красногорск мкр.1</t>
  </si>
  <si>
    <t>05 0 01 00150</t>
  </si>
  <si>
    <t>01 2 01 04400</t>
  </si>
  <si>
    <t>Федеральный проект "Информационная инфраструктура"</t>
  </si>
  <si>
    <t>01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</si>
  <si>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 в сеть Интернет</t>
  </si>
  <si>
    <t>01 2 D2 S0600</t>
  </si>
  <si>
    <t>Федеральный проект "Современная школа"</t>
  </si>
  <si>
    <t>01 2 E1 00000</t>
  </si>
  <si>
    <t xml:space="preserve">Софинансирование на создание центров образования цифрового и гуманитарного профилей </t>
  </si>
  <si>
    <t>01 2 E1 21050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</si>
  <si>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</si>
  <si>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01 2 E1 51690</t>
  </si>
  <si>
    <t xml:space="preserve">Создание центров образования цифрового и гуманитарного профилей </t>
  </si>
  <si>
    <t>01 2 E1 62760</t>
  </si>
  <si>
    <t>Ремонт подъездов в многоквартирных домах</t>
  </si>
  <si>
    <t xml:space="preserve">Установка камер видеонаблюдения в подъездах многоквартирных домов </t>
  </si>
  <si>
    <t>19 1 05 S0950</t>
  </si>
  <si>
    <t>19 1 05 S0970</t>
  </si>
  <si>
    <t>03 2 01 S4031</t>
  </si>
  <si>
    <t>Приобретение техники для нужд благоустройства территорий муниципальных образований Московской области</t>
  </si>
  <si>
    <t>19 1 F2 S1360</t>
  </si>
  <si>
    <t>04 2 01 S2640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</si>
  <si>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</si>
  <si>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10 4 06 60710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</si>
  <si>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</si>
  <si>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Субсидия на создание новых и благоустройство существующих парков культуры и отдыха</t>
  </si>
  <si>
    <t>Обеспечение участия городского округа Красногорск в государственных программах Московской области</t>
  </si>
  <si>
    <t>Разработка научно-проектной документации (концепции) сохранения, использования и популяризации объекта культурного Знаменское-Губайлово</t>
  </si>
  <si>
    <t>Федеральный проект " Формирование комфортной городской среды"</t>
  </si>
  <si>
    <t>Перекладка напорной канализации 2Д400 по ул. Ткацкая фабрика, мкр.Опалиха г. Красногорск</t>
  </si>
  <si>
    <t>Строительство (реконструкция) канализационных коллекторов, канализационных насосных станций (Реконструкция канализационного коллектора 2Ф-1200 мм от КНС-1 Павшино до врезки в Московскую систему канализации на участке от точки "А" в районе вантузной камеры на левом берегу реки Москвы до камеры с регулирующими задвижками у пешеходного моста на правом берегу с дюкером переходом через реку Москву)</t>
  </si>
  <si>
    <t>Проектирование: ВЗУ, устройство центральной канализации п. Ильинское - Усово</t>
  </si>
  <si>
    <t>Строительство и реконструкция объектов коммунальной инфраструктуры (Строительство автоматизированной котельной с переключением существующей нагрузки и увеличением мощности до 60МВт в пос. Архангельское, городской округ Красногорск (в том числе ПИР))</t>
  </si>
  <si>
    <t>Строительство и реконструкция объектов коммунальной инфраструктуры (Реконструкция с увеличением мощности ЦТП ПДХ Архангельское, ЦТП №4, с отключением и выводом из эксплуатации ЦТП №3 с последующим его демонтажем по адресу: пос. Архангельское, г.о. Красногорск (в том числе ПИР))</t>
  </si>
  <si>
    <t>Строительство и реконструкция объектов коммунальной инфраструктуры (Реконструкция тепловых сетей отопления и горячего водоснабжения (в том числе ПИР) по адресу :городской округ Красногорск, пос. Архангельское)</t>
  </si>
  <si>
    <t>Строительство и реконструкция объектов коммунальной инфраструктуры (Реконструкция наружных водопроводных сетей по адресу : г.о. Красногорск, пос. Архангельское, территория музея-усадьбы Архангельское и прилегающая территория (в том числе ПИР))</t>
  </si>
  <si>
    <t>Строительство и реконструкция объектов коммунальной инфраструктуры (Реконструкция наружных канализационных сетей по адресу: г.о. Красногорск, пос. Архангельское, территория музея-усадьбы "Архангельское" и прилегающая территория (в том числе ПИР))</t>
  </si>
  <si>
    <t>Проектирование, реконструкция, капитальный ремонт ГТС №4 на р. Синичка в г. Красногорске</t>
  </si>
  <si>
    <t>19 1 04 62630</t>
  </si>
  <si>
    <t>Погашение кредиторской задолженности на работы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</si>
  <si>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11 0 02 60240</t>
  </si>
  <si>
    <t xml:space="preserve">Проектирование и строительство дошкольных образовательных организаций  (ПИР  детского сада на 125 мест по адресу: Московская обл., г.о. Красногорск, мкр. Опалиха,  ул. Горького, д.4)    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</si>
  <si>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</si>
  <si>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01 2 01 S2270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</si>
  <si>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</si>
  <si>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01 2 02 S2260</t>
  </si>
  <si>
    <t xml:space="preserve">Организация строительства (реконструкции) объектов общего образования (ПИР и строительство общеобразовательной школы на 550 мест по адресу: Московская область, городской округ Красногорск, р.п. Нахабино, ул. Молодёжная, д.1) </t>
  </si>
  <si>
    <t>01 2 04 S4261</t>
  </si>
  <si>
    <t xml:space="preserve">Капитальные вложения в общеобразовательные организации в целях обеспечения односменного режима обучения </t>
  </si>
  <si>
    <t>01 2 04 S4480</t>
  </si>
  <si>
    <t>Мероприятия по организации отдыха детей в каникулярное время, проводимые муниципальными образованиями Московской области</t>
  </si>
  <si>
    <t>06 2 01 S2190</t>
  </si>
  <si>
    <t>02 0 01 02020</t>
  </si>
  <si>
    <t>Изменение облика фасада МАУК "Красногорский культурно-досуговый комплекс "Подмосковье"</t>
  </si>
  <si>
    <t>15 0 02 00020</t>
  </si>
  <si>
    <t>15 0 02 00030</t>
  </si>
  <si>
    <t>Проведение мероприятий по подготовке учреждений к оказанию образовательной услуги</t>
  </si>
  <si>
    <t>01 2 02 21050</t>
  </si>
  <si>
    <t>Основное мероприятие "Организационно-штатные мероприятия в ОМСУ и оптимизация сети и штата учреждений"</t>
  </si>
  <si>
    <t>10 4 09 00000</t>
  </si>
  <si>
    <t>10 4 09 00010</t>
  </si>
  <si>
    <t xml:space="preserve">Проведение ликвидационных мероприятий </t>
  </si>
  <si>
    <t>10 4 09 00020</t>
  </si>
  <si>
    <t>Организационно-штатные мероприятия в ОМСУ</t>
  </si>
  <si>
    <t>Определение размера коэффициентов, учитывающих местоположение при расчете арендной платы за пользование земельными участками, находящимися в муниципальной собственности и собственность на которые не разграничена</t>
  </si>
  <si>
    <t>13 0 03 00900</t>
  </si>
  <si>
    <t>Закупка товаров, работ и услуг для государственных (муниципальных) нужд</t>
  </si>
  <si>
    <t>11 0 01 S1570</t>
  </si>
  <si>
    <t xml:space="preserve"> Субсидии на возмещение недополученных доходов и (или) возмещение фактически понесенных затрат
</t>
  </si>
  <si>
    <t>Субсидия на погашение кредиторской задолженности</t>
  </si>
  <si>
    <t xml:space="preserve">Субсидии (гранты в форме субсидий), подлежащие казначейскому сопровождению </t>
  </si>
  <si>
    <t>05 0 05 00030</t>
  </si>
  <si>
    <t>Изыскания и технологическое присоединение к эл. сетям муниципального многоэтажного жилого дома по адресу: Красногорск, мкр.№10 "Брусчатый поселок", корп.2</t>
  </si>
  <si>
    <t>14 1 01 00010</t>
  </si>
  <si>
    <t>Подпрограмма "Комплексное освоение земельных участков в целях жилищного строительства и развития застроенных территорий"</t>
  </si>
  <si>
    <t>Основное мероприятие "Развитие застроенных территорий"</t>
  </si>
  <si>
    <t>14 1 00 00000</t>
  </si>
  <si>
    <t>14 1 01 00000</t>
  </si>
  <si>
    <t>01 1 02 S2330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</si>
  <si>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</si>
  <si>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01 2 E4 52100</t>
  </si>
  <si>
    <t xml:space="preserve">Оснащение планшетными компьютерами общеобразовательных организаций в Московской области </t>
  </si>
  <si>
    <t>01 2 E4 S2770</t>
  </si>
  <si>
    <t xml:space="preserve">Оснащение мультимедийными проекторами и экранами для мультимедийных проекторов общеобразовательных организаций в Московской области </t>
  </si>
  <si>
    <t>01 2 E4 S2780</t>
  </si>
  <si>
    <t>Федеральный проект "Цифровая образовательная среда"</t>
  </si>
  <si>
    <t>01 2 E4 00000</t>
  </si>
  <si>
    <t>Федеральный проект "Культурная среда"</t>
  </si>
  <si>
    <t>Поддержка отрасли культуры</t>
  </si>
  <si>
    <t>01 3 А1 00000</t>
  </si>
  <si>
    <t>01 3 A1 55190</t>
  </si>
  <si>
    <t>Муниципальная программа городского округа Красногорск  "Образование"</t>
  </si>
  <si>
    <t xml:space="preserve">Муниципальная программа городского округа Красногорск  "Культура" </t>
  </si>
  <si>
    <t>Муниципальная программа городского округа Красногорск  "Содержание и развитие инженерной инфраструктуры и энергоэффективности"</t>
  </si>
  <si>
    <t>Муниципальная программа городского округа Красногорск  "Социальная поддержка населения"</t>
  </si>
  <si>
    <t>Муниципальная программа городского округа Красногорск   "Физическая культура и спорт"</t>
  </si>
  <si>
    <t>Муниципальная программа городского округа Красногорск  "Дети и молодёжь"</t>
  </si>
  <si>
    <t xml:space="preserve">Муниципальная программа городского округа Красногорск  "Безопасность населения" </t>
  </si>
  <si>
    <t xml:space="preserve">Муниципальная программа городского округа Красногорск  "Развитие малого и среднего предпринимательства" </t>
  </si>
  <si>
    <t>Муниципальная программа городского округа Красногорск  "Эффективное управление"</t>
  </si>
  <si>
    <t>Муниципальная программа  городского округа Красногорск  "Развитие транспортной системы"</t>
  </si>
  <si>
    <t>Муниципальная программа городского округа Красногорск  "Земельно-имущественные отношения"</t>
  </si>
  <si>
    <t>Муниципальная программа городского округа Красногорск  "Жилище"</t>
  </si>
  <si>
    <t>Муниципальная программа  городского округа Красногорск  "Информирование населения о деятельности органов местного самоуправления городского округа Красногорск  Московской области"</t>
  </si>
  <si>
    <t>Муниципальная программа  городского округа Красногорск  "Развитие потребительского рынка и услуг"</t>
  </si>
  <si>
    <t>Муниципальная программа  городского округа Красногорск  "Снижение административных барьеров и развитие информационно-коммуникационных технологий"</t>
  </si>
  <si>
    <t>Муниципальная программа  городского округа Красногорск  "Территориальное развитие"</t>
  </si>
  <si>
    <t>Муниципальная программа  городского округа Красногорск  "Формирование комфортной городской среды"</t>
  </si>
  <si>
    <t>Профилактические мероприятия по дезинсекции и дератизации</t>
  </si>
  <si>
    <t>812</t>
  </si>
  <si>
    <t>Проектирование, строительство, реконструкция, капитальный ремонт, приобретение, техническое обслуживание, монтаж и ввод в эксплуатацию объектов коммунальной инфраструктуры</t>
  </si>
  <si>
    <t>03 3 01 00040</t>
  </si>
  <si>
    <t xml:space="preserve">Проектирование, реконструкция, капитальный ремонт ВЗУ в пос. Архангельское </t>
  </si>
  <si>
    <t>03 1 01 00010</t>
  </si>
  <si>
    <t>03 3 01 00290</t>
  </si>
  <si>
    <t>03 3 01 00300</t>
  </si>
  <si>
    <t>03 1 01 00070</t>
  </si>
  <si>
    <t>Мероприятия по развитию благоустроенных территорий</t>
  </si>
  <si>
    <t>19 1 03 00050</t>
  </si>
  <si>
    <t>Содержание лесного участка "Изумрудные холмы"</t>
  </si>
  <si>
    <t>Погашение кредиторской задолженности</t>
  </si>
  <si>
    <t>19 1 03 00060</t>
  </si>
  <si>
    <t>19 1 03 00070</t>
  </si>
  <si>
    <t>Реализация программ формирования современной городской среды в части благоустройства общественных территорий</t>
  </si>
  <si>
    <t>19 1 F2 55551</t>
  </si>
  <si>
    <t>Подпрограмма "Организация отдыха, оздоровления, занятости детей и молодёжи городского округа Красногорск в свободное от учёбы время "</t>
  </si>
  <si>
    <t>Экспертиза проектно-сметной документации по ВЗУ д.Тимошкино</t>
  </si>
  <si>
    <t>Техническое обслуживание газопровода и газового оборудования д. Путилково</t>
  </si>
  <si>
    <t>Канализование п. Светлые горы</t>
  </si>
  <si>
    <t>Погашение кредиторской задолженности работ по устройству и капитальному ремонту электросетевого хозяйства, систем наружного и архитектурного-художественного освещения в рамках реализации приоритетного проекта "Светлый город"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</si>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</sst>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000"/>
    <numFmt numFmtId="166" formatCode="#,##0.00000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 Cyr"/>
      <family val="1"/>
      <charset val="204"/>
    </font>
    <font>
      <sz val="10"/>
      <name val="Times New Roman Cyr"/>
      <family val="1"/>
      <charset val="204"/>
    </font>
    <font>
      <sz val="10.5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 Cyr"/>
      <charset val="204"/>
    </font>
    <font>
      <b/>
      <sz val="10"/>
      <name val="Times New Roman Cyr"/>
      <charset val="204"/>
    </font>
    <font>
      <sz val="14"/>
      <name val="Times New Roman CYR"/>
      <charset val="204"/>
    </font>
    <font>
      <sz val="9"/>
      <name val="Arial"/>
      <family val="2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name val="Times New Roman Cyr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i/>
      <sz val="14"/>
      <name val="Times New Roman Cyr"/>
      <family val="1"/>
      <charset val="204"/>
    </font>
    <font>
      <i/>
      <sz val="11"/>
      <name val="Times New Roman Cyr"/>
      <charset val="204"/>
    </font>
    <font>
      <sz val="10"/>
      <name val="Arial"/>
      <family val="2"/>
      <charset val="204"/>
    </font>
    <font>
      <b/>
      <i/>
      <sz val="10"/>
      <name val="Times New Roman Cyr"/>
      <charset val="204"/>
    </font>
    <font>
      <i/>
      <sz val="10"/>
      <name val="Times New Roman Cyr"/>
      <charset val="204"/>
    </font>
    <font>
      <sz val="12"/>
      <color indexed="8"/>
      <name val="Times New Roman Cyr"/>
      <charset val="204"/>
    </font>
    <font>
      <i/>
      <sz val="12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9"/>
      <color theme="1"/>
      <name val="Arial"/>
      <family val="2"/>
      <charset val="204"/>
    </font>
    <font>
      <b/>
      <i/>
      <sz val="12"/>
      <color indexed="8"/>
      <name val="Times New Roman Cyr"/>
      <charset val="204"/>
    </font>
    <font>
      <b/>
      <i/>
      <sz val="12"/>
      <name val="Times New Roman Cyr"/>
      <family val="1"/>
      <charset val="204"/>
    </font>
    <font>
      <sz val="11"/>
      <name val="Times New Roman Cyr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7" fillId="0" borderId="0"/>
    <xf numFmtId="164" fontId="37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16" fillId="0" borderId="0" xfId="0" applyFont="1"/>
    <xf numFmtId="0" fontId="14" fillId="0" borderId="1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 horizontal="center" wrapText="1"/>
    </xf>
    <xf numFmtId="4" fontId="17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8" fillId="0" borderId="0" xfId="0" applyFont="1"/>
    <xf numFmtId="49" fontId="19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9" fillId="0" borderId="0" xfId="0" applyFont="1"/>
    <xf numFmtId="0" fontId="7" fillId="0" borderId="0" xfId="0" applyFont="1" applyAlignment="1">
      <alignment horizontal="left" vertical="top"/>
    </xf>
    <xf numFmtId="0" fontId="13" fillId="0" borderId="0" xfId="0" applyFont="1"/>
    <xf numFmtId="49" fontId="8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5" fillId="0" borderId="1" xfId="0" applyFont="1" applyBorder="1" applyAlignment="1">
      <alignment vertical="justify"/>
    </xf>
    <xf numFmtId="0" fontId="12" fillId="0" borderId="1" xfId="0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vertical="top" wrapText="1"/>
    </xf>
    <xf numFmtId="49" fontId="19" fillId="0" borderId="1" xfId="0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21" fillId="0" borderId="1" xfId="0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center" wrapText="1"/>
    </xf>
    <xf numFmtId="49" fontId="22" fillId="0" borderId="1" xfId="0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49" fontId="2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4" fillId="0" borderId="1" xfId="0" quotePrefix="1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7" fillId="0" borderId="1" xfId="0" applyFont="1" applyBorder="1" applyAlignment="1">
      <alignment horizontal="left" wrapText="1"/>
    </xf>
    <xf numFmtId="0" fontId="12" fillId="0" borderId="1" xfId="0" applyFont="1" applyBorder="1" applyAlignment="1">
      <alignment vertical="center" wrapText="1"/>
    </xf>
    <xf numFmtId="0" fontId="14" fillId="0" borderId="1" xfId="0" quotePrefix="1" applyFont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13" fillId="0" borderId="1" xfId="0" quotePrefix="1" applyNumberFormat="1" applyFont="1" applyBorder="1" applyAlignment="1">
      <alignment horizontal="center" vertical="center"/>
    </xf>
    <xf numFmtId="49" fontId="12" fillId="0" borderId="1" xfId="0" quotePrefix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wrapText="1"/>
    </xf>
    <xf numFmtId="49" fontId="14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wrapText="1"/>
    </xf>
    <xf numFmtId="0" fontId="28" fillId="0" borderId="1" xfId="0" applyFont="1" applyBorder="1" applyAlignment="1">
      <alignment wrapText="1"/>
    </xf>
    <xf numFmtId="49" fontId="28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vertical="center"/>
    </xf>
    <xf numFmtId="4" fontId="12" fillId="0" borderId="1" xfId="0" applyNumberFormat="1" applyFont="1" applyBorder="1"/>
    <xf numFmtId="3" fontId="14" fillId="0" borderId="1" xfId="0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wrapText="1"/>
    </xf>
    <xf numFmtId="165" fontId="31" fillId="0" borderId="1" xfId="0" applyNumberFormat="1" applyFont="1" applyBorder="1" applyAlignment="1">
      <alignment vertical="center"/>
    </xf>
    <xf numFmtId="49" fontId="11" fillId="0" borderId="1" xfId="0" quotePrefix="1" applyNumberFormat="1" applyFont="1" applyBorder="1" applyAlignment="1">
      <alignment horizontal="center" vertical="center"/>
    </xf>
    <xf numFmtId="49" fontId="23" fillId="0" borderId="1" xfId="0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49" fontId="23" fillId="0" borderId="1" xfId="0" applyNumberFormat="1" applyFont="1" applyBorder="1" applyAlignment="1">
      <alignment horizontal="center" wrapText="1"/>
    </xf>
    <xf numFmtId="49" fontId="12" fillId="0" borderId="1" xfId="0" quotePrefix="1" applyNumberFormat="1" applyFont="1" applyBorder="1" applyAlignment="1">
      <alignment horizontal="center"/>
    </xf>
    <xf numFmtId="49" fontId="14" fillId="0" borderId="1" xfId="0" quotePrefix="1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49" fontId="14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1" fillId="0" borderId="1" xfId="4" applyNumberFormat="1" applyFont="1" applyBorder="1" applyAlignment="1">
      <alignment horizontal="right" vertical="center"/>
    </xf>
    <xf numFmtId="166" fontId="14" fillId="0" borderId="1" xfId="4" applyNumberFormat="1" applyFont="1" applyBorder="1" applyAlignment="1">
      <alignment horizontal="right" vertical="center"/>
    </xf>
    <xf numFmtId="49" fontId="35" fillId="0" borderId="1" xfId="0" applyNumberFormat="1" applyFont="1" applyBorder="1" applyAlignment="1">
      <alignment horizontal="center" vertical="center" wrapText="1"/>
    </xf>
    <xf numFmtId="49" fontId="35" fillId="0" borderId="1" xfId="0" quotePrefix="1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49" fontId="36" fillId="0" borderId="1" xfId="0" quotePrefix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166" fontId="14" fillId="0" borderId="1" xfId="9" applyNumberFormat="1" applyFont="1" applyBorder="1" applyAlignment="1">
      <alignment horizontal="right" vertical="center"/>
    </xf>
    <xf numFmtId="166" fontId="12" fillId="0" borderId="1" xfId="4" applyNumberFormat="1" applyFont="1" applyBorder="1" applyAlignment="1">
      <alignment horizontal="right" vertical="center"/>
    </xf>
    <xf numFmtId="49" fontId="26" fillId="0" borderId="1" xfId="0" applyNumberFormat="1" applyFont="1" applyBorder="1" applyAlignment="1">
      <alignment horizontal="left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166" fontId="23" fillId="0" borderId="1" xfId="4" applyNumberFormat="1" applyFont="1" applyBorder="1" applyAlignment="1">
      <alignment horizontal="right" vertical="center" wrapText="1"/>
    </xf>
    <xf numFmtId="166" fontId="14" fillId="0" borderId="1" xfId="4" applyNumberFormat="1" applyFont="1" applyBorder="1" applyAlignment="1">
      <alignment horizontal="right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166" fontId="11" fillId="0" borderId="1" xfId="4" applyNumberFormat="1" applyFont="1" applyBorder="1" applyAlignment="1">
      <alignment horizontal="right" vertical="center" wrapText="1"/>
    </xf>
    <xf numFmtId="166" fontId="12" fillId="0" borderId="1" xfId="4" applyNumberFormat="1" applyFont="1" applyBorder="1" applyAlignment="1">
      <alignment horizontal="right" vertical="center" wrapText="1"/>
    </xf>
    <xf numFmtId="166" fontId="11" fillId="0" borderId="1" xfId="4" applyNumberFormat="1" applyFont="1" applyBorder="1" applyAlignment="1">
      <alignment horizontal="right"/>
    </xf>
    <xf numFmtId="166" fontId="12" fillId="0" borderId="1" xfId="4" applyNumberFormat="1" applyFont="1" applyBorder="1" applyAlignment="1">
      <alignment horizontal="right"/>
    </xf>
    <xf numFmtId="166" fontId="14" fillId="0" borderId="1" xfId="4" applyNumberFormat="1" applyFont="1" applyBorder="1" applyAlignment="1">
      <alignment horizontal="right"/>
    </xf>
    <xf numFmtId="166" fontId="14" fillId="0" borderId="1" xfId="4" applyNumberFormat="1" applyFont="1" applyBorder="1" applyAlignment="1">
      <alignment horizontal="right" wrapText="1"/>
    </xf>
    <xf numFmtId="166" fontId="23" fillId="0" borderId="1" xfId="4" applyNumberFormat="1" applyFont="1" applyBorder="1" applyAlignment="1">
      <alignment horizontal="right"/>
    </xf>
    <xf numFmtId="0" fontId="13" fillId="0" borderId="1" xfId="0" applyFont="1" applyBorder="1" applyAlignment="1">
      <alignment vertical="center" wrapText="1"/>
    </xf>
    <xf numFmtId="43" fontId="7" fillId="0" borderId="0" xfId="4" applyFont="1" applyAlignment="1">
      <alignment horizontal="center" vertical="center"/>
    </xf>
    <xf numFmtId="166" fontId="21" fillId="0" borderId="1" xfId="4" applyNumberFormat="1" applyFont="1" applyBorder="1" applyAlignment="1">
      <alignment horizontal="right" vertical="center" wrapText="1"/>
    </xf>
    <xf numFmtId="166" fontId="28" fillId="0" borderId="1" xfId="4" applyNumberFormat="1" applyFont="1" applyBorder="1" applyAlignment="1">
      <alignment horizontal="right" vertical="center" wrapText="1"/>
    </xf>
    <xf numFmtId="49" fontId="23" fillId="0" borderId="1" xfId="0" applyNumberFormat="1" applyFont="1" applyBorder="1" applyAlignment="1">
      <alignment horizontal="center" vertical="center"/>
    </xf>
    <xf numFmtId="166" fontId="13" fillId="0" borderId="1" xfId="4" applyNumberFormat="1" applyFont="1" applyBorder="1" applyAlignment="1">
      <alignment horizontal="right" vertical="center" wrapText="1"/>
    </xf>
    <xf numFmtId="49" fontId="13" fillId="0" borderId="1" xfId="0" applyNumberFormat="1" applyFont="1" applyBorder="1" applyAlignment="1">
      <alignment horizontal="center" wrapText="1"/>
    </xf>
    <xf numFmtId="166" fontId="24" fillId="0" borderId="1" xfId="4" applyNumberFormat="1" applyFont="1" applyBorder="1" applyAlignment="1">
      <alignment horizontal="right" vertical="center" wrapText="1"/>
    </xf>
    <xf numFmtId="49" fontId="26" fillId="0" borderId="1" xfId="0" applyNumberFormat="1" applyFont="1" applyBorder="1" applyAlignment="1">
      <alignment vertical="top" wrapText="1"/>
    </xf>
    <xf numFmtId="49" fontId="38" fillId="0" borderId="1" xfId="0" applyNumberFormat="1" applyFont="1" applyBorder="1" applyAlignment="1">
      <alignment horizontal="center" wrapText="1"/>
    </xf>
    <xf numFmtId="49" fontId="34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wrapText="1"/>
    </xf>
    <xf numFmtId="49" fontId="36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quotePrefix="1" applyFont="1" applyBorder="1" applyAlignment="1">
      <alignment horizontal="center" vertical="center"/>
    </xf>
    <xf numFmtId="0" fontId="26" fillId="0" borderId="1" xfId="0" applyFont="1" applyBorder="1" applyAlignment="1" applyProtection="1">
      <alignment wrapText="1"/>
      <protection hidden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vertical="top" wrapText="1"/>
    </xf>
    <xf numFmtId="166" fontId="11" fillId="0" borderId="1" xfId="4" applyNumberFormat="1" applyFont="1" applyBorder="1" applyAlignment="1">
      <alignment horizontal="right" wrapText="1"/>
    </xf>
    <xf numFmtId="166" fontId="24" fillId="0" borderId="1" xfId="4" applyNumberFormat="1" applyFont="1" applyBorder="1" applyAlignment="1">
      <alignment horizontal="right" wrapText="1"/>
    </xf>
    <xf numFmtId="166" fontId="13" fillId="0" borderId="1" xfId="4" applyNumberFormat="1" applyFont="1" applyBorder="1" applyAlignment="1">
      <alignment horizontal="right" wrapText="1"/>
    </xf>
    <xf numFmtId="166" fontId="12" fillId="0" borderId="2" xfId="4" applyNumberFormat="1" applyFont="1" applyBorder="1" applyAlignment="1">
      <alignment horizontal="right" vertical="center" wrapText="1"/>
    </xf>
    <xf numFmtId="166" fontId="13" fillId="0" borderId="2" xfId="4" applyNumberFormat="1" applyFont="1" applyBorder="1" applyAlignment="1">
      <alignment horizontal="right" vertical="center" wrapText="1"/>
    </xf>
    <xf numFmtId="166" fontId="39" fillId="0" borderId="1" xfId="4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166" fontId="7" fillId="0" borderId="0" xfId="4" applyNumberFormat="1" applyFont="1" applyAlignment="1">
      <alignment horizontal="right" vertical="center" wrapText="1"/>
    </xf>
    <xf numFmtId="166" fontId="0" fillId="0" borderId="0" xfId="0" applyNumberFormat="1" applyAlignment="1">
      <alignment wrapText="1"/>
    </xf>
    <xf numFmtId="166" fontId="40" fillId="0" borderId="0" xfId="4" applyNumberFormat="1" applyFont="1" applyAlignment="1">
      <alignment horizontal="right" vertical="center" wrapText="1"/>
    </xf>
    <xf numFmtId="166" fontId="9" fillId="0" borderId="1" xfId="4" applyNumberFormat="1" applyFont="1" applyBorder="1" applyAlignment="1">
      <alignment horizontal="center" vertical="center" wrapText="1"/>
    </xf>
    <xf numFmtId="166" fontId="23" fillId="0" borderId="2" xfId="4" applyNumberFormat="1" applyFont="1" applyBorder="1" applyAlignment="1">
      <alignment horizontal="right" wrapText="1"/>
    </xf>
    <xf numFmtId="166" fontId="14" fillId="0" borderId="2" xfId="4" applyNumberFormat="1" applyFont="1" applyBorder="1" applyAlignment="1">
      <alignment horizontal="right" wrapText="1"/>
    </xf>
    <xf numFmtId="166" fontId="12" fillId="0" borderId="2" xfId="4" applyNumberFormat="1" applyFont="1" applyBorder="1" applyAlignment="1">
      <alignment horizontal="right" wrapText="1"/>
    </xf>
    <xf numFmtId="166" fontId="17" fillId="0" borderId="1" xfId="4" applyNumberFormat="1" applyFont="1" applyBorder="1" applyAlignment="1">
      <alignment horizontal="right" vertical="center" wrapText="1"/>
    </xf>
    <xf numFmtId="166" fontId="35" fillId="0" borderId="1" xfId="9" applyNumberFormat="1" applyFont="1" applyBorder="1" applyAlignment="1">
      <alignment horizontal="right" vertical="center" wrapText="1"/>
    </xf>
    <xf numFmtId="166" fontId="34" fillId="0" borderId="1" xfId="9" applyNumberFormat="1" applyFont="1" applyBorder="1" applyAlignment="1">
      <alignment horizontal="right" vertical="center" wrapText="1"/>
    </xf>
    <xf numFmtId="166" fontId="12" fillId="0" borderId="1" xfId="9" applyNumberFormat="1" applyFont="1" applyBorder="1" applyAlignment="1">
      <alignment horizontal="right" vertical="center"/>
    </xf>
    <xf numFmtId="166" fontId="14" fillId="0" borderId="1" xfId="9" applyNumberFormat="1" applyFont="1" applyBorder="1" applyAlignment="1">
      <alignment horizontal="right" vertical="center" wrapText="1"/>
    </xf>
    <xf numFmtId="166" fontId="12" fillId="0" borderId="1" xfId="9" applyNumberFormat="1" applyFont="1" applyBorder="1" applyAlignment="1">
      <alignment horizontal="right" vertical="center" wrapText="1"/>
    </xf>
    <xf numFmtId="166" fontId="14" fillId="0" borderId="2" xfId="4" applyNumberFormat="1" applyFont="1" applyBorder="1" applyAlignment="1">
      <alignment horizontal="right" vertical="center"/>
    </xf>
    <xf numFmtId="166" fontId="35" fillId="0" borderId="1" xfId="4" applyNumberFormat="1" applyFont="1" applyBorder="1" applyAlignment="1">
      <alignment horizontal="right" vertical="center" wrapText="1"/>
    </xf>
    <xf numFmtId="166" fontId="36" fillId="0" borderId="1" xfId="4" applyNumberFormat="1" applyFont="1" applyBorder="1" applyAlignment="1">
      <alignment horizontal="right" vertical="center" wrapText="1"/>
    </xf>
    <xf numFmtId="166" fontId="6" fillId="0" borderId="1" xfId="4" applyNumberFormat="1" applyFont="1" applyBorder="1" applyAlignment="1">
      <alignment horizontal="right" vertical="center" wrapText="1"/>
    </xf>
    <xf numFmtId="166" fontId="14" fillId="0" borderId="2" xfId="4" applyNumberFormat="1" applyFont="1" applyBorder="1" applyAlignment="1">
      <alignment horizontal="right" vertical="center" wrapText="1"/>
    </xf>
    <xf numFmtId="166" fontId="12" fillId="0" borderId="1" xfId="4" applyNumberFormat="1" applyFont="1" applyBorder="1" applyAlignment="1">
      <alignment horizontal="right" wrapText="1"/>
    </xf>
    <xf numFmtId="166" fontId="17" fillId="0" borderId="1" xfId="4" applyNumberFormat="1" applyFont="1" applyBorder="1" applyAlignment="1">
      <alignment horizontal="right" wrapText="1"/>
    </xf>
    <xf numFmtId="166" fontId="17" fillId="0" borderId="0" xfId="4" applyNumberFormat="1" applyFont="1" applyAlignment="1">
      <alignment horizontal="right" vertical="center" wrapText="1"/>
    </xf>
    <xf numFmtId="166" fontId="19" fillId="0" borderId="0" xfId="4" applyNumberFormat="1" applyFont="1" applyAlignment="1">
      <alignment horizontal="right" vertical="center" wrapText="1"/>
    </xf>
    <xf numFmtId="166" fontId="11" fillId="0" borderId="0" xfId="4" applyNumberFormat="1" applyFont="1" applyAlignment="1">
      <alignment horizontal="right" vertical="center" wrapText="1"/>
    </xf>
    <xf numFmtId="166" fontId="22" fillId="0" borderId="0" xfId="4" applyNumberFormat="1" applyFont="1" applyAlignment="1">
      <alignment horizontal="right" vertical="center" wrapText="1"/>
    </xf>
    <xf numFmtId="166" fontId="7" fillId="0" borderId="0" xfId="4" applyNumberFormat="1" applyFont="1" applyAlignment="1">
      <alignment horizontal="right" vertical="center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vertical="center" wrapText="1"/>
    </xf>
    <xf numFmtId="166" fontId="12" fillId="0" borderId="1" xfId="9" applyNumberFormat="1" applyFont="1" applyBorder="1" applyAlignment="1">
      <alignment horizontal="right" wrapText="1"/>
    </xf>
    <xf numFmtId="166" fontId="13" fillId="0" borderId="1" xfId="4" applyNumberFormat="1" applyFont="1" applyBorder="1" applyAlignment="1">
      <alignment horizontal="right" vertical="center"/>
    </xf>
    <xf numFmtId="0" fontId="14" fillId="0" borderId="1" xfId="22" applyFont="1" applyBorder="1" applyAlignment="1">
      <alignment horizontal="left" vertical="center" wrapText="1"/>
    </xf>
    <xf numFmtId="0" fontId="14" fillId="0" borderId="1" xfId="22" applyFont="1" applyBorder="1" applyAlignment="1">
      <alignment horizontal="center" vertical="center" wrapText="1"/>
    </xf>
    <xf numFmtId="0" fontId="12" fillId="0" borderId="1" xfId="31" applyFont="1" applyBorder="1" applyAlignment="1">
      <alignment horizontal="left" vertical="center" wrapText="1"/>
    </xf>
    <xf numFmtId="166" fontId="12" fillId="0" borderId="1" xfId="16" applyNumberFormat="1" applyFont="1" applyBorder="1" applyAlignment="1">
      <alignment horizontal="right" vertical="center"/>
    </xf>
    <xf numFmtId="166" fontId="14" fillId="0" borderId="1" xfId="16" applyNumberFormat="1" applyFont="1" applyBorder="1" applyAlignment="1">
      <alignment horizontal="right" vertical="center"/>
    </xf>
    <xf numFmtId="166" fontId="12" fillId="0" borderId="1" xfId="36" applyNumberFormat="1" applyFont="1" applyBorder="1" applyAlignment="1">
      <alignment horizontal="right" vertical="center"/>
    </xf>
    <xf numFmtId="166" fontId="14" fillId="0" borderId="1" xfId="36" applyNumberFormat="1" applyFont="1" applyBorder="1" applyAlignment="1">
      <alignment horizontal="right" vertical="center"/>
    </xf>
    <xf numFmtId="0" fontId="12" fillId="0" borderId="1" xfId="22" applyFont="1" applyBorder="1" applyAlignment="1">
      <alignment vertical="center" wrapText="1"/>
    </xf>
    <xf numFmtId="49" fontId="12" fillId="0" borderId="1" xfId="22" applyNumberFormat="1" applyFont="1" applyBorder="1" applyAlignment="1">
      <alignment horizontal="center" vertical="center" wrapText="1"/>
    </xf>
    <xf numFmtId="0" fontId="12" fillId="0" borderId="1" xfId="22" applyFont="1" applyBorder="1" applyAlignment="1">
      <alignment horizontal="center" vertical="center" wrapText="1"/>
    </xf>
    <xf numFmtId="49" fontId="14" fillId="0" borderId="1" xfId="22" applyNumberFormat="1" applyFont="1" applyBorder="1" applyAlignment="1">
      <alignment horizontal="center" vertical="center" wrapText="1"/>
    </xf>
    <xf numFmtId="0" fontId="13" fillId="0" borderId="1" xfId="22" applyFont="1" applyBorder="1" applyAlignment="1">
      <alignment horizontal="left" vertical="center" wrapText="1"/>
    </xf>
    <xf numFmtId="0" fontId="12" fillId="0" borderId="1" xfId="22" applyFont="1" applyBorder="1" applyAlignment="1">
      <alignment horizontal="left" vertical="center" wrapText="1"/>
    </xf>
    <xf numFmtId="49" fontId="12" fillId="0" borderId="1" xfId="22" applyNumberFormat="1" applyFont="1" applyBorder="1" applyAlignment="1">
      <alignment horizontal="center" vertical="center"/>
    </xf>
    <xf numFmtId="0" fontId="14" fillId="0" borderId="1" xfId="22" applyFont="1" applyBorder="1" applyAlignment="1">
      <alignment vertical="center" wrapText="1"/>
    </xf>
    <xf numFmtId="49" fontId="14" fillId="0" borderId="1" xfId="22" applyNumberFormat="1" applyFont="1" applyBorder="1" applyAlignment="1">
      <alignment horizontal="center" vertical="center"/>
    </xf>
    <xf numFmtId="0" fontId="11" fillId="0" borderId="1" xfId="22" applyFont="1" applyBorder="1" applyAlignment="1">
      <alignment vertical="center" wrapText="1"/>
    </xf>
    <xf numFmtId="49" fontId="23" fillId="0" borderId="1" xfId="22" applyNumberFormat="1" applyFont="1" applyBorder="1" applyAlignment="1">
      <alignment horizontal="center" vertical="center" wrapText="1"/>
    </xf>
    <xf numFmtId="49" fontId="11" fillId="0" borderId="1" xfId="22" quotePrefix="1" applyNumberFormat="1" applyFont="1" applyBorder="1" applyAlignment="1">
      <alignment horizontal="center" vertical="center"/>
    </xf>
    <xf numFmtId="166" fontId="11" fillId="0" borderId="1" xfId="16" applyNumberFormat="1" applyFont="1" applyBorder="1" applyAlignment="1">
      <alignment horizontal="right" vertical="center"/>
    </xf>
    <xf numFmtId="49" fontId="12" fillId="0" borderId="1" xfId="22" quotePrefix="1" applyNumberFormat="1" applyFont="1" applyBorder="1" applyAlignment="1">
      <alignment horizontal="center" vertical="center"/>
    </xf>
    <xf numFmtId="49" fontId="14" fillId="0" borderId="1" xfId="22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45">
    <cellStyle name="Обычный" xfId="0" builtinId="0"/>
    <cellStyle name="Обычный 2" xfId="1"/>
    <cellStyle name="Обычный 3" xfId="2"/>
    <cellStyle name="Обычный 3 2" xfId="7"/>
    <cellStyle name="Обычный 3 2 2" xfId="18"/>
    <cellStyle name="Обычный 3 2 2 2" xfId="29"/>
    <cellStyle name="Обычный 3 2 2 3" xfId="43"/>
    <cellStyle name="Обычный 3 2 3" xfId="25"/>
    <cellStyle name="Обычный 3 2 3 2" xfId="40"/>
    <cellStyle name="Обычный 3 2 4" xfId="21"/>
    <cellStyle name="Обычный 3 2 5" xfId="14"/>
    <cellStyle name="Обычный 3 2 6" xfId="38"/>
    <cellStyle name="Обычный 3 3" xfId="17"/>
    <cellStyle name="Обычный 3 3 2" xfId="28"/>
    <cellStyle name="Обычный 3 3 3" xfId="42"/>
    <cellStyle name="Обычный 3 4" xfId="24"/>
    <cellStyle name="Обычный 3 4 2" xfId="39"/>
    <cellStyle name="Обычный 3 5" xfId="20"/>
    <cellStyle name="Обычный 3 6" xfId="13"/>
    <cellStyle name="Обычный 3 7" xfId="37"/>
    <cellStyle name="Обычный 4" xfId="5"/>
    <cellStyle name="Обычный 5" xfId="3"/>
    <cellStyle name="Обычный 6" xfId="12"/>
    <cellStyle name="Обычный 7" xfId="22"/>
    <cellStyle name="Обычный 7 2" xfId="34"/>
    <cellStyle name="Обычный 8" xfId="10"/>
    <cellStyle name="Обычный 9" xfId="31"/>
    <cellStyle name="Финансовый" xfId="4" builtinId="3"/>
    <cellStyle name="Финансовый 2" xfId="6"/>
    <cellStyle name="Финансовый 3" xfId="8"/>
    <cellStyle name="Финансовый 3 2" xfId="19"/>
    <cellStyle name="Финансовый 3 2 2" xfId="30"/>
    <cellStyle name="Финансовый 3 2 3" xfId="44"/>
    <cellStyle name="Финансовый 3 3" xfId="26"/>
    <cellStyle name="Финансовый 3 4" xfId="15"/>
    <cellStyle name="Финансовый 3 5" xfId="41"/>
    <cellStyle name="Финансовый 4" xfId="9"/>
    <cellStyle name="Финансовый 5" xfId="16"/>
    <cellStyle name="Финансовый 5 2" xfId="27"/>
    <cellStyle name="Финансовый 5 2 2" xfId="36"/>
    <cellStyle name="Финансовый 5 3" xfId="33"/>
    <cellStyle name="Финансовый 6" xfId="23"/>
    <cellStyle name="Финансовый 6 2" xfId="35"/>
    <cellStyle name="Финансовый 7" xfId="11"/>
    <cellStyle name="Финансовый 8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CO1797"/>
  <sheetViews>
    <sheetView tabSelected="1" view="pageBreakPreview" zoomScale="85" zoomScaleNormal="90" zoomScaleSheetLayoutView="85" workbookViewId="0">
      <pane ySplit="4" topLeftCell="A5" activePane="bottomLeft" state="frozen"/>
      <selection pane="bottomLeft" activeCell="D2" sqref="D2"/>
    </sheetView>
  </sheetViews>
  <sheetFormatPr defaultColWidth="8.85546875" defaultRowHeight="12.75" x14ac:dyDescent="0.2"/>
  <cols>
    <col min="1" max="1" width="79" style="17" customWidth="1"/>
    <col min="2" max="2" width="21.42578125" style="33" customWidth="1"/>
    <col min="3" max="3" width="8.7109375" style="33" bestFit="1" customWidth="1"/>
    <col min="4" max="4" width="23.85546875" style="176" customWidth="1"/>
    <col min="5" max="16384" width="8.85546875" style="1"/>
  </cols>
  <sheetData>
    <row r="1" spans="1:4" x14ac:dyDescent="0.2">
      <c r="D1" s="176" t="s">
        <v>1060</v>
      </c>
    </row>
    <row r="2" spans="1:4" ht="65.25" customHeight="1" x14ac:dyDescent="0.25">
      <c r="A2" s="227" t="s">
        <v>685</v>
      </c>
      <c r="B2" s="227"/>
      <c r="C2" s="227"/>
      <c r="D2" s="177"/>
    </row>
    <row r="3" spans="1:4" ht="15" x14ac:dyDescent="0.2">
      <c r="A3" s="2"/>
      <c r="B3" s="19"/>
      <c r="C3" s="19"/>
      <c r="D3" s="178" t="s">
        <v>491</v>
      </c>
    </row>
    <row r="4" spans="1:4" ht="14.25" x14ac:dyDescent="0.2">
      <c r="A4" s="3" t="s">
        <v>9</v>
      </c>
      <c r="B4" s="20" t="s">
        <v>10</v>
      </c>
      <c r="C4" s="20" t="s">
        <v>11</v>
      </c>
      <c r="D4" s="179" t="s">
        <v>492</v>
      </c>
    </row>
    <row r="5" spans="1:4" s="4" customFormat="1" ht="37.5" x14ac:dyDescent="0.2">
      <c r="A5" s="49" t="s">
        <v>1021</v>
      </c>
      <c r="B5" s="50" t="s">
        <v>221</v>
      </c>
      <c r="C5" s="51"/>
      <c r="D5" s="149">
        <f>D6+D72+D248+D324</f>
        <v>6565712.5964700002</v>
      </c>
    </row>
    <row r="6" spans="1:4" s="4" customFormat="1" ht="15.75" x14ac:dyDescent="0.25">
      <c r="A6" s="5" t="s">
        <v>6</v>
      </c>
      <c r="B6" s="21" t="s">
        <v>222</v>
      </c>
      <c r="C6" s="43"/>
      <c r="D6" s="150">
        <f>D7+D25+D53+D59+D67</f>
        <v>2545712.8899999997</v>
      </c>
    </row>
    <row r="7" spans="1:4" s="4" customFormat="1" ht="31.5" x14ac:dyDescent="0.25">
      <c r="A7" s="5" t="s">
        <v>733</v>
      </c>
      <c r="B7" s="21" t="s">
        <v>223</v>
      </c>
      <c r="C7" s="43"/>
      <c r="D7" s="150">
        <f>D8+D16+D21</f>
        <v>57941.01</v>
      </c>
    </row>
    <row r="8" spans="1:4" s="4" customFormat="1" ht="15.75" x14ac:dyDescent="0.25">
      <c r="A8" s="63" t="s">
        <v>464</v>
      </c>
      <c r="B8" s="70" t="s">
        <v>465</v>
      </c>
      <c r="C8" s="151"/>
      <c r="D8" s="137">
        <f>D9</f>
        <v>35552</v>
      </c>
    </row>
    <row r="9" spans="1:4" s="4" customFormat="1" ht="31.5" x14ac:dyDescent="0.25">
      <c r="A9" s="35" t="s">
        <v>297</v>
      </c>
      <c r="B9" s="22" t="s">
        <v>224</v>
      </c>
      <c r="C9" s="25"/>
      <c r="D9" s="141">
        <f>D10+D13</f>
        <v>35552</v>
      </c>
    </row>
    <row r="10" spans="1:4" s="4" customFormat="1" ht="31.5" x14ac:dyDescent="0.2">
      <c r="A10" s="38" t="s">
        <v>446</v>
      </c>
      <c r="B10" s="23" t="s">
        <v>224</v>
      </c>
      <c r="C10" s="73" t="s">
        <v>15</v>
      </c>
      <c r="D10" s="152">
        <f t="shared" ref="D10:D11" si="0">D11</f>
        <v>355</v>
      </c>
    </row>
    <row r="11" spans="1:4" s="4" customFormat="1" ht="31.5" x14ac:dyDescent="0.25">
      <c r="A11" s="6" t="s">
        <v>17</v>
      </c>
      <c r="B11" s="23" t="s">
        <v>224</v>
      </c>
      <c r="C11" s="73" t="s">
        <v>16</v>
      </c>
      <c r="D11" s="152">
        <f t="shared" si="0"/>
        <v>355</v>
      </c>
    </row>
    <row r="12" spans="1:4" s="4" customFormat="1" ht="15.75" hidden="1" x14ac:dyDescent="0.25">
      <c r="A12" s="8" t="s">
        <v>592</v>
      </c>
      <c r="B12" s="23" t="s">
        <v>224</v>
      </c>
      <c r="C12" s="25" t="s">
        <v>71</v>
      </c>
      <c r="D12" s="152">
        <v>355</v>
      </c>
    </row>
    <row r="13" spans="1:4" s="4" customFormat="1" ht="15.75" x14ac:dyDescent="0.25">
      <c r="A13" s="8" t="s">
        <v>22</v>
      </c>
      <c r="B13" s="23" t="s">
        <v>224</v>
      </c>
      <c r="C13" s="78">
        <v>300</v>
      </c>
      <c r="D13" s="123">
        <f t="shared" ref="D13:D14" si="1">D14</f>
        <v>35197</v>
      </c>
    </row>
    <row r="14" spans="1:4" s="4" customFormat="1" ht="31.5" x14ac:dyDescent="0.25">
      <c r="A14" s="48" t="s">
        <v>113</v>
      </c>
      <c r="B14" s="23" t="s">
        <v>224</v>
      </c>
      <c r="C14" s="78">
        <v>320</v>
      </c>
      <c r="D14" s="123">
        <f t="shared" si="1"/>
        <v>35197</v>
      </c>
    </row>
    <row r="15" spans="1:4" s="4" customFormat="1" ht="31.5" hidden="1" x14ac:dyDescent="0.25">
      <c r="A15" s="48" t="s">
        <v>122</v>
      </c>
      <c r="B15" s="23" t="s">
        <v>224</v>
      </c>
      <c r="C15" s="78">
        <v>321</v>
      </c>
      <c r="D15" s="123">
        <v>35197</v>
      </c>
    </row>
    <row r="16" spans="1:4" s="4" customFormat="1" ht="31.5" x14ac:dyDescent="0.25">
      <c r="A16" s="63" t="s">
        <v>316</v>
      </c>
      <c r="B16" s="151" t="s">
        <v>225</v>
      </c>
      <c r="C16" s="27"/>
      <c r="D16" s="137">
        <f>D17</f>
        <v>4857</v>
      </c>
    </row>
    <row r="17" spans="1:4" s="4" customFormat="1" ht="47.25" x14ac:dyDescent="0.25">
      <c r="A17" s="44" t="s">
        <v>907</v>
      </c>
      <c r="B17" s="65" t="s">
        <v>671</v>
      </c>
      <c r="C17" s="36"/>
      <c r="D17" s="141">
        <f t="shared" ref="D17:D19" si="2">D18</f>
        <v>4857</v>
      </c>
    </row>
    <row r="18" spans="1:4" s="4" customFormat="1" ht="31.5" x14ac:dyDescent="0.25">
      <c r="A18" s="6" t="s">
        <v>734</v>
      </c>
      <c r="B18" s="66" t="s">
        <v>671</v>
      </c>
      <c r="C18" s="153" t="s">
        <v>35</v>
      </c>
      <c r="D18" s="138">
        <f t="shared" si="2"/>
        <v>4857</v>
      </c>
    </row>
    <row r="19" spans="1:4" s="4" customFormat="1" ht="15.75" x14ac:dyDescent="0.25">
      <c r="A19" s="6" t="s">
        <v>34</v>
      </c>
      <c r="B19" s="66" t="s">
        <v>671</v>
      </c>
      <c r="C19" s="153">
        <v>410</v>
      </c>
      <c r="D19" s="138">
        <f t="shared" si="2"/>
        <v>4857</v>
      </c>
    </row>
    <row r="20" spans="1:4" s="4" customFormat="1" ht="31.5" hidden="1" x14ac:dyDescent="0.25">
      <c r="A20" s="6" t="s">
        <v>88</v>
      </c>
      <c r="B20" s="66" t="s">
        <v>671</v>
      </c>
      <c r="C20" s="153" t="s">
        <v>89</v>
      </c>
      <c r="D20" s="138">
        <f>12123+1762-12123+3095</f>
        <v>4857</v>
      </c>
    </row>
    <row r="21" spans="1:4" s="4" customFormat="1" ht="47.25" x14ac:dyDescent="0.2">
      <c r="A21" s="44" t="s">
        <v>971</v>
      </c>
      <c r="B21" s="45" t="s">
        <v>908</v>
      </c>
      <c r="C21" s="26"/>
      <c r="D21" s="134">
        <f t="shared" ref="D21:D23" si="3">D22</f>
        <v>17532.010000000002</v>
      </c>
    </row>
    <row r="22" spans="1:4" s="4" customFormat="1" ht="31.5" x14ac:dyDescent="0.2">
      <c r="A22" s="46" t="s">
        <v>734</v>
      </c>
      <c r="B22" s="24" t="s">
        <v>908</v>
      </c>
      <c r="C22" s="73" t="s">
        <v>35</v>
      </c>
      <c r="D22" s="123">
        <f t="shared" si="3"/>
        <v>17532.010000000002</v>
      </c>
    </row>
    <row r="23" spans="1:4" s="4" customFormat="1" ht="15.75" x14ac:dyDescent="0.2">
      <c r="A23" s="46" t="s">
        <v>34</v>
      </c>
      <c r="B23" s="24" t="s">
        <v>908</v>
      </c>
      <c r="C23" s="73">
        <v>410</v>
      </c>
      <c r="D23" s="123">
        <f t="shared" si="3"/>
        <v>17532.010000000002</v>
      </c>
    </row>
    <row r="24" spans="1:4" s="4" customFormat="1" ht="31.5" hidden="1" x14ac:dyDescent="0.2">
      <c r="A24" s="46" t="s">
        <v>88</v>
      </c>
      <c r="B24" s="24" t="s">
        <v>908</v>
      </c>
      <c r="C24" s="73" t="s">
        <v>89</v>
      </c>
      <c r="D24" s="123">
        <f>5409.54+12123-0.53</f>
        <v>17532.010000000002</v>
      </c>
    </row>
    <row r="25" spans="1:4" s="4" customFormat="1" ht="47.25" x14ac:dyDescent="0.25">
      <c r="A25" s="5" t="s">
        <v>735</v>
      </c>
      <c r="B25" s="21" t="s">
        <v>226</v>
      </c>
      <c r="C25" s="43"/>
      <c r="D25" s="140">
        <f>D26+D30+D34+D45+D49</f>
        <v>2322849</v>
      </c>
    </row>
    <row r="26" spans="1:4" s="4" customFormat="1" ht="94.5" x14ac:dyDescent="0.2">
      <c r="A26" s="44" t="s">
        <v>736</v>
      </c>
      <c r="B26" s="22" t="s">
        <v>227</v>
      </c>
      <c r="C26" s="79"/>
      <c r="D26" s="134">
        <f t="shared" ref="D26:D28" si="4">D27</f>
        <v>1404532</v>
      </c>
    </row>
    <row r="27" spans="1:4" s="4" customFormat="1" ht="31.5" x14ac:dyDescent="0.25">
      <c r="A27" s="6" t="s">
        <v>18</v>
      </c>
      <c r="B27" s="23" t="s">
        <v>227</v>
      </c>
      <c r="C27" s="78">
        <v>600</v>
      </c>
      <c r="D27" s="123">
        <f t="shared" si="4"/>
        <v>1404532</v>
      </c>
    </row>
    <row r="28" spans="1:4" s="4" customFormat="1" ht="15.75" x14ac:dyDescent="0.25">
      <c r="A28" s="8" t="s">
        <v>24</v>
      </c>
      <c r="B28" s="23" t="s">
        <v>227</v>
      </c>
      <c r="C28" s="78">
        <v>610</v>
      </c>
      <c r="D28" s="123">
        <f t="shared" si="4"/>
        <v>1404532</v>
      </c>
    </row>
    <row r="29" spans="1:4" s="4" customFormat="1" ht="47.25" hidden="1" x14ac:dyDescent="0.25">
      <c r="A29" s="8" t="s">
        <v>92</v>
      </c>
      <c r="B29" s="23" t="s">
        <v>227</v>
      </c>
      <c r="C29" s="78">
        <v>611</v>
      </c>
      <c r="D29" s="123">
        <v>1404532</v>
      </c>
    </row>
    <row r="30" spans="1:4" s="4" customFormat="1" ht="78.75" x14ac:dyDescent="0.25">
      <c r="A30" s="35" t="s">
        <v>90</v>
      </c>
      <c r="B30" s="22" t="s">
        <v>228</v>
      </c>
      <c r="C30" s="79"/>
      <c r="D30" s="134">
        <f t="shared" ref="D30:D32" si="5">D31</f>
        <v>77418</v>
      </c>
    </row>
    <row r="31" spans="1:4" s="4" customFormat="1" ht="31.5" x14ac:dyDescent="0.25">
      <c r="A31" s="6" t="s">
        <v>18</v>
      </c>
      <c r="B31" s="23" t="s">
        <v>228</v>
      </c>
      <c r="C31" s="78">
        <v>600</v>
      </c>
      <c r="D31" s="123">
        <f t="shared" si="5"/>
        <v>77418</v>
      </c>
    </row>
    <row r="32" spans="1:4" s="4" customFormat="1" ht="31.5" x14ac:dyDescent="0.25">
      <c r="A32" s="6" t="s">
        <v>27</v>
      </c>
      <c r="B32" s="23" t="s">
        <v>228</v>
      </c>
      <c r="C32" s="78">
        <v>630</v>
      </c>
      <c r="D32" s="123">
        <f t="shared" si="5"/>
        <v>77418</v>
      </c>
    </row>
    <row r="33" spans="1:4" s="4" customFormat="1" ht="31.5" hidden="1" x14ac:dyDescent="0.25">
      <c r="A33" s="12" t="s">
        <v>664</v>
      </c>
      <c r="B33" s="23" t="s">
        <v>228</v>
      </c>
      <c r="C33" s="78">
        <v>631</v>
      </c>
      <c r="D33" s="123">
        <v>77418</v>
      </c>
    </row>
    <row r="34" spans="1:4" s="4" customFormat="1" ht="63" x14ac:dyDescent="0.25">
      <c r="A34" s="35" t="s">
        <v>126</v>
      </c>
      <c r="B34" s="22" t="s">
        <v>230</v>
      </c>
      <c r="C34" s="79"/>
      <c r="D34" s="134">
        <f>D35+D39+D42</f>
        <v>104944</v>
      </c>
    </row>
    <row r="35" spans="1:4" s="4" customFormat="1" ht="47.25" x14ac:dyDescent="0.25">
      <c r="A35" s="12" t="s">
        <v>36</v>
      </c>
      <c r="B35" s="23" t="s">
        <v>230</v>
      </c>
      <c r="C35" s="25" t="s">
        <v>29</v>
      </c>
      <c r="D35" s="152">
        <f>D36</f>
        <v>3887</v>
      </c>
    </row>
    <row r="36" spans="1:4" s="4" customFormat="1" ht="15.75" x14ac:dyDescent="0.25">
      <c r="A36" s="48" t="s">
        <v>31</v>
      </c>
      <c r="B36" s="23" t="s">
        <v>230</v>
      </c>
      <c r="C36" s="25" t="s">
        <v>30</v>
      </c>
      <c r="D36" s="152">
        <f>D37+D38</f>
        <v>3887</v>
      </c>
    </row>
    <row r="37" spans="1:4" s="4" customFormat="1" ht="15.75" hidden="1" x14ac:dyDescent="0.25">
      <c r="A37" s="8" t="s">
        <v>245</v>
      </c>
      <c r="B37" s="23" t="s">
        <v>230</v>
      </c>
      <c r="C37" s="25" t="s">
        <v>81</v>
      </c>
      <c r="D37" s="152">
        <v>2985</v>
      </c>
    </row>
    <row r="38" spans="1:4" s="4" customFormat="1" ht="31.5" hidden="1" x14ac:dyDescent="0.25">
      <c r="A38" s="8" t="s">
        <v>143</v>
      </c>
      <c r="B38" s="23" t="s">
        <v>230</v>
      </c>
      <c r="C38" s="25" t="s">
        <v>142</v>
      </c>
      <c r="D38" s="152">
        <v>902</v>
      </c>
    </row>
    <row r="39" spans="1:4" s="4" customFormat="1" ht="31.5" x14ac:dyDescent="0.2">
      <c r="A39" s="38" t="s">
        <v>446</v>
      </c>
      <c r="B39" s="23" t="s">
        <v>230</v>
      </c>
      <c r="C39" s="73" t="s">
        <v>15</v>
      </c>
      <c r="D39" s="152">
        <f t="shared" ref="D39:D40" si="6">D40</f>
        <v>1001</v>
      </c>
    </row>
    <row r="40" spans="1:4" s="4" customFormat="1" ht="31.5" x14ac:dyDescent="0.25">
      <c r="A40" s="6" t="s">
        <v>17</v>
      </c>
      <c r="B40" s="23" t="s">
        <v>230</v>
      </c>
      <c r="C40" s="73" t="s">
        <v>16</v>
      </c>
      <c r="D40" s="152">
        <f t="shared" si="6"/>
        <v>1001</v>
      </c>
    </row>
    <row r="41" spans="1:4" s="4" customFormat="1" ht="15.75" hidden="1" x14ac:dyDescent="0.25">
      <c r="A41" s="8" t="s">
        <v>592</v>
      </c>
      <c r="B41" s="23" t="s">
        <v>230</v>
      </c>
      <c r="C41" s="25" t="s">
        <v>71</v>
      </c>
      <c r="D41" s="152">
        <v>1001</v>
      </c>
    </row>
    <row r="42" spans="1:4" s="4" customFormat="1" ht="15.75" x14ac:dyDescent="0.25">
      <c r="A42" s="8" t="s">
        <v>22</v>
      </c>
      <c r="B42" s="23" t="s">
        <v>230</v>
      </c>
      <c r="C42" s="78">
        <v>300</v>
      </c>
      <c r="D42" s="123">
        <f t="shared" ref="D42:D43" si="7">D43</f>
        <v>100056</v>
      </c>
    </row>
    <row r="43" spans="1:4" s="4" customFormat="1" ht="15.75" x14ac:dyDescent="0.25">
      <c r="A43" s="6" t="s">
        <v>37</v>
      </c>
      <c r="B43" s="23" t="s">
        <v>230</v>
      </c>
      <c r="C43" s="78">
        <v>310</v>
      </c>
      <c r="D43" s="123">
        <f t="shared" si="7"/>
        <v>100056</v>
      </c>
    </row>
    <row r="44" spans="1:4" s="4" customFormat="1" ht="31.5" hidden="1" x14ac:dyDescent="0.25">
      <c r="A44" s="6" t="s">
        <v>127</v>
      </c>
      <c r="B44" s="23" t="s">
        <v>230</v>
      </c>
      <c r="C44" s="78">
        <v>313</v>
      </c>
      <c r="D44" s="123">
        <v>100056</v>
      </c>
    </row>
    <row r="45" spans="1:4" s="4" customFormat="1" ht="15.75" x14ac:dyDescent="0.25">
      <c r="A45" s="35" t="s">
        <v>91</v>
      </c>
      <c r="B45" s="22" t="s">
        <v>229</v>
      </c>
      <c r="C45" s="79"/>
      <c r="D45" s="134">
        <f t="shared" ref="D45:D47" si="8">D46</f>
        <v>687974</v>
      </c>
    </row>
    <row r="46" spans="1:4" s="4" customFormat="1" ht="31.5" x14ac:dyDescent="0.25">
      <c r="A46" s="6" t="s">
        <v>18</v>
      </c>
      <c r="B46" s="25" t="s">
        <v>229</v>
      </c>
      <c r="C46" s="25" t="s">
        <v>20</v>
      </c>
      <c r="D46" s="138">
        <f t="shared" si="8"/>
        <v>687974</v>
      </c>
    </row>
    <row r="47" spans="1:4" s="4" customFormat="1" ht="15.75" x14ac:dyDescent="0.25">
      <c r="A47" s="8" t="s">
        <v>24</v>
      </c>
      <c r="B47" s="25" t="s">
        <v>229</v>
      </c>
      <c r="C47" s="25" t="s">
        <v>25</v>
      </c>
      <c r="D47" s="138">
        <f t="shared" si="8"/>
        <v>687974</v>
      </c>
    </row>
    <row r="48" spans="1:4" s="4" customFormat="1" ht="47.25" hidden="1" x14ac:dyDescent="0.25">
      <c r="A48" s="8" t="s">
        <v>92</v>
      </c>
      <c r="B48" s="25" t="s">
        <v>229</v>
      </c>
      <c r="C48" s="25" t="s">
        <v>93</v>
      </c>
      <c r="D48" s="138">
        <f>691974-4000</f>
        <v>687974</v>
      </c>
    </row>
    <row r="49" spans="1:4" s="4" customFormat="1" ht="63" x14ac:dyDescent="0.2">
      <c r="A49" s="44" t="s">
        <v>65</v>
      </c>
      <c r="B49" s="22" t="str">
        <f>B50</f>
        <v>01 1 02 S2330</v>
      </c>
      <c r="C49" s="26"/>
      <c r="D49" s="134">
        <f>D50</f>
        <v>47981</v>
      </c>
    </row>
    <row r="50" spans="1:4" s="4" customFormat="1" ht="31.5" x14ac:dyDescent="0.2">
      <c r="A50" s="38" t="s">
        <v>18</v>
      </c>
      <c r="B50" s="23" t="str">
        <f>B51</f>
        <v>01 1 02 S2330</v>
      </c>
      <c r="C50" s="78">
        <v>600</v>
      </c>
      <c r="D50" s="123">
        <f>D52</f>
        <v>47981</v>
      </c>
    </row>
    <row r="51" spans="1:4" s="4" customFormat="1" ht="31.5" x14ac:dyDescent="0.2">
      <c r="A51" s="38" t="s">
        <v>27</v>
      </c>
      <c r="B51" s="23" t="str">
        <f>B52</f>
        <v>01 1 02 S2330</v>
      </c>
      <c r="C51" s="78">
        <v>630</v>
      </c>
      <c r="D51" s="123">
        <f>D52</f>
        <v>47981</v>
      </c>
    </row>
    <row r="52" spans="1:4" s="4" customFormat="1" ht="31.5" hidden="1" x14ac:dyDescent="0.2">
      <c r="A52" s="38" t="s">
        <v>664</v>
      </c>
      <c r="B52" s="23" t="s">
        <v>1008</v>
      </c>
      <c r="C52" s="78">
        <v>631</v>
      </c>
      <c r="D52" s="123">
        <f>29652+18329</f>
        <v>47981</v>
      </c>
    </row>
    <row r="53" spans="1:4" s="4" customFormat="1" ht="47.25" x14ac:dyDescent="0.25">
      <c r="A53" s="5" t="s">
        <v>737</v>
      </c>
      <c r="B53" s="21" t="s">
        <v>301</v>
      </c>
      <c r="C53" s="43"/>
      <c r="D53" s="140">
        <f>D54</f>
        <v>35772</v>
      </c>
    </row>
    <row r="54" spans="1:4" s="4" customFormat="1" ht="15.75" x14ac:dyDescent="0.25">
      <c r="A54" s="63" t="s">
        <v>464</v>
      </c>
      <c r="B54" s="70" t="s">
        <v>738</v>
      </c>
      <c r="C54" s="151"/>
      <c r="D54" s="137">
        <f>D55</f>
        <v>35772</v>
      </c>
    </row>
    <row r="55" spans="1:4" s="4" customFormat="1" ht="47.25" x14ac:dyDescent="0.25">
      <c r="A55" s="35" t="s">
        <v>86</v>
      </c>
      <c r="B55" s="22" t="s">
        <v>739</v>
      </c>
      <c r="C55" s="26"/>
      <c r="D55" s="154">
        <f>D56</f>
        <v>35772</v>
      </c>
    </row>
    <row r="56" spans="1:4" s="4" customFormat="1" ht="31.5" x14ac:dyDescent="0.25">
      <c r="A56" s="6" t="s">
        <v>18</v>
      </c>
      <c r="B56" s="23" t="s">
        <v>739</v>
      </c>
      <c r="C56" s="73" t="s">
        <v>20</v>
      </c>
      <c r="D56" s="152">
        <f>D57</f>
        <v>35772</v>
      </c>
    </row>
    <row r="57" spans="1:4" s="4" customFormat="1" ht="15.75" x14ac:dyDescent="0.25">
      <c r="A57" s="6" t="s">
        <v>24</v>
      </c>
      <c r="B57" s="23" t="s">
        <v>739</v>
      </c>
      <c r="C57" s="73" t="s">
        <v>25</v>
      </c>
      <c r="D57" s="152">
        <f>D58</f>
        <v>35772</v>
      </c>
    </row>
    <row r="58" spans="1:4" s="4" customFormat="1" ht="15.75" hidden="1" x14ac:dyDescent="0.25">
      <c r="A58" s="6" t="s">
        <v>76</v>
      </c>
      <c r="B58" s="23" t="s">
        <v>739</v>
      </c>
      <c r="C58" s="73" t="s">
        <v>77</v>
      </c>
      <c r="D58" s="152">
        <f>30000+100+250+12000+422-7000</f>
        <v>35772</v>
      </c>
    </row>
    <row r="59" spans="1:4" s="4" customFormat="1" ht="47.25" x14ac:dyDescent="0.2">
      <c r="A59" s="47" t="s">
        <v>740</v>
      </c>
      <c r="B59" s="21" t="s">
        <v>741</v>
      </c>
      <c r="C59" s="27"/>
      <c r="D59" s="140">
        <f>D60</f>
        <v>810</v>
      </c>
    </row>
    <row r="60" spans="1:4" s="4" customFormat="1" ht="15.75" x14ac:dyDescent="0.2">
      <c r="A60" s="44" t="s">
        <v>87</v>
      </c>
      <c r="B60" s="22" t="s">
        <v>742</v>
      </c>
      <c r="C60" s="73"/>
      <c r="D60" s="152">
        <f>D61+D64</f>
        <v>810</v>
      </c>
    </row>
    <row r="61" spans="1:4" s="4" customFormat="1" ht="31.5" x14ac:dyDescent="0.2">
      <c r="A61" s="38" t="s">
        <v>446</v>
      </c>
      <c r="B61" s="23" t="s">
        <v>742</v>
      </c>
      <c r="C61" s="73" t="s">
        <v>15</v>
      </c>
      <c r="D61" s="138">
        <f t="shared" ref="D61:D62" si="9">D62</f>
        <v>250</v>
      </c>
    </row>
    <row r="62" spans="1:4" s="4" customFormat="1" ht="31.5" x14ac:dyDescent="0.25">
      <c r="A62" s="6" t="s">
        <v>17</v>
      </c>
      <c r="B62" s="23" t="s">
        <v>742</v>
      </c>
      <c r="C62" s="73" t="s">
        <v>16</v>
      </c>
      <c r="D62" s="138">
        <f t="shared" si="9"/>
        <v>250</v>
      </c>
    </row>
    <row r="63" spans="1:4" s="4" customFormat="1" ht="15.75" hidden="1" x14ac:dyDescent="0.25">
      <c r="A63" s="8" t="s">
        <v>592</v>
      </c>
      <c r="B63" s="23" t="s">
        <v>742</v>
      </c>
      <c r="C63" s="25" t="s">
        <v>71</v>
      </c>
      <c r="D63" s="138">
        <v>250</v>
      </c>
    </row>
    <row r="64" spans="1:4" s="4" customFormat="1" ht="31.5" x14ac:dyDescent="0.25">
      <c r="A64" s="6" t="s">
        <v>18</v>
      </c>
      <c r="B64" s="23" t="s">
        <v>742</v>
      </c>
      <c r="C64" s="73" t="s">
        <v>20</v>
      </c>
      <c r="D64" s="152">
        <f t="shared" ref="D64:D65" si="10">D65</f>
        <v>560</v>
      </c>
    </row>
    <row r="65" spans="1:4" s="4" customFormat="1" ht="15.75" x14ac:dyDescent="0.25">
      <c r="A65" s="6" t="s">
        <v>24</v>
      </c>
      <c r="B65" s="23" t="s">
        <v>742</v>
      </c>
      <c r="C65" s="73" t="s">
        <v>25</v>
      </c>
      <c r="D65" s="152">
        <f t="shared" si="10"/>
        <v>560</v>
      </c>
    </row>
    <row r="66" spans="1:4" s="4" customFormat="1" ht="15.75" hidden="1" x14ac:dyDescent="0.25">
      <c r="A66" s="6" t="s">
        <v>76</v>
      </c>
      <c r="B66" s="23" t="s">
        <v>742</v>
      </c>
      <c r="C66" s="73" t="s">
        <v>77</v>
      </c>
      <c r="D66" s="152">
        <f>560</f>
        <v>560</v>
      </c>
    </row>
    <row r="67" spans="1:4" s="4" customFormat="1" ht="31.5" x14ac:dyDescent="0.2">
      <c r="A67" s="47" t="s">
        <v>909</v>
      </c>
      <c r="B67" s="43" t="s">
        <v>910</v>
      </c>
      <c r="C67" s="27"/>
      <c r="D67" s="122">
        <f>D68</f>
        <v>128340.87999999999</v>
      </c>
    </row>
    <row r="68" spans="1:4" s="4" customFormat="1" ht="63" x14ac:dyDescent="0.2">
      <c r="A68" s="44" t="s">
        <v>911</v>
      </c>
      <c r="B68" s="45" t="s">
        <v>912</v>
      </c>
      <c r="C68" s="26"/>
      <c r="D68" s="134">
        <f>D69</f>
        <v>128340.87999999999</v>
      </c>
    </row>
    <row r="69" spans="1:4" s="4" customFormat="1" ht="31.5" x14ac:dyDescent="0.2">
      <c r="A69" s="46" t="s">
        <v>734</v>
      </c>
      <c r="B69" s="24" t="s">
        <v>912</v>
      </c>
      <c r="C69" s="73" t="s">
        <v>35</v>
      </c>
      <c r="D69" s="123">
        <f>D70</f>
        <v>128340.87999999999</v>
      </c>
    </row>
    <row r="70" spans="1:4" s="4" customFormat="1" ht="15.75" x14ac:dyDescent="0.2">
      <c r="A70" s="46" t="s">
        <v>34</v>
      </c>
      <c r="B70" s="24" t="s">
        <v>912</v>
      </c>
      <c r="C70" s="73">
        <v>410</v>
      </c>
      <c r="D70" s="123">
        <f>D71</f>
        <v>128340.87999999999</v>
      </c>
    </row>
    <row r="71" spans="1:4" s="4" customFormat="1" ht="31.5" hidden="1" x14ac:dyDescent="0.2">
      <c r="A71" s="46" t="s">
        <v>88</v>
      </c>
      <c r="B71" s="24" t="s">
        <v>912</v>
      </c>
      <c r="C71" s="73" t="s">
        <v>89</v>
      </c>
      <c r="D71" s="123">
        <f>40412.883+47441.21+40486.787</f>
        <v>128340.87999999999</v>
      </c>
    </row>
    <row r="72" spans="1:4" s="4" customFormat="1" ht="15.75" x14ac:dyDescent="0.25">
      <c r="A72" s="55" t="s">
        <v>99</v>
      </c>
      <c r="B72" s="21" t="s">
        <v>258</v>
      </c>
      <c r="C72" s="43"/>
      <c r="D72" s="140">
        <f>D73+D137+D162+D171+D204</f>
        <v>3460971.7064700001</v>
      </c>
    </row>
    <row r="73" spans="1:4" s="4" customFormat="1" ht="63" x14ac:dyDescent="0.25">
      <c r="A73" s="55" t="s">
        <v>743</v>
      </c>
      <c r="B73" s="21" t="s">
        <v>233</v>
      </c>
      <c r="C73" s="43"/>
      <c r="D73" s="140">
        <f>D74+D87+D91+D109+D115+D121+D125</f>
        <v>302969.70958000002</v>
      </c>
    </row>
    <row r="74" spans="1:4" s="4" customFormat="1" ht="28.5" x14ac:dyDescent="0.2">
      <c r="A74" s="5" t="s">
        <v>744</v>
      </c>
      <c r="B74" s="27" t="s">
        <v>485</v>
      </c>
      <c r="C74" s="27"/>
      <c r="D74" s="140">
        <f>D75</f>
        <v>22427</v>
      </c>
    </row>
    <row r="75" spans="1:4" s="4" customFormat="1" ht="31.5" x14ac:dyDescent="0.25">
      <c r="A75" s="35" t="s">
        <v>625</v>
      </c>
      <c r="B75" s="26" t="s">
        <v>582</v>
      </c>
      <c r="C75" s="26"/>
      <c r="D75" s="138">
        <f>D76+D81+D84</f>
        <v>22427</v>
      </c>
    </row>
    <row r="76" spans="1:4" s="4" customFormat="1" ht="47.25" x14ac:dyDescent="0.25">
      <c r="A76" s="8" t="s">
        <v>28</v>
      </c>
      <c r="B76" s="25" t="s">
        <v>582</v>
      </c>
      <c r="C76" s="25" t="s">
        <v>29</v>
      </c>
      <c r="D76" s="138">
        <f>D77</f>
        <v>12744</v>
      </c>
    </row>
    <row r="77" spans="1:4" s="4" customFormat="1" ht="15.75" x14ac:dyDescent="0.25">
      <c r="A77" s="8" t="s">
        <v>31</v>
      </c>
      <c r="B77" s="25" t="s">
        <v>582</v>
      </c>
      <c r="C77" s="25" t="s">
        <v>30</v>
      </c>
      <c r="D77" s="138">
        <f>SUM(D78:D80)</f>
        <v>12744</v>
      </c>
    </row>
    <row r="78" spans="1:4" s="4" customFormat="1" ht="15.75" hidden="1" x14ac:dyDescent="0.25">
      <c r="A78" s="8" t="s">
        <v>231</v>
      </c>
      <c r="B78" s="25" t="s">
        <v>582</v>
      </c>
      <c r="C78" s="25" t="s">
        <v>81</v>
      </c>
      <c r="D78" s="138">
        <f>7649+159</f>
        <v>7808</v>
      </c>
    </row>
    <row r="79" spans="1:4" s="4" customFormat="1" ht="31.5" hidden="1" x14ac:dyDescent="0.25">
      <c r="A79" s="8" t="s">
        <v>83</v>
      </c>
      <c r="B79" s="25" t="s">
        <v>582</v>
      </c>
      <c r="C79" s="25" t="s">
        <v>82</v>
      </c>
      <c r="D79" s="138">
        <f>1801+179</f>
        <v>1980</v>
      </c>
    </row>
    <row r="80" spans="1:4" s="4" customFormat="1" ht="31.5" hidden="1" x14ac:dyDescent="0.25">
      <c r="A80" s="8" t="s">
        <v>143</v>
      </c>
      <c r="B80" s="25" t="s">
        <v>582</v>
      </c>
      <c r="C80" s="25" t="s">
        <v>142</v>
      </c>
      <c r="D80" s="138">
        <f>2854+102</f>
        <v>2956</v>
      </c>
    </row>
    <row r="81" spans="1:4" s="4" customFormat="1" ht="31.5" x14ac:dyDescent="0.2">
      <c r="A81" s="38" t="s">
        <v>446</v>
      </c>
      <c r="B81" s="25" t="s">
        <v>582</v>
      </c>
      <c r="C81" s="25" t="s">
        <v>15</v>
      </c>
      <c r="D81" s="138">
        <f t="shared" ref="D81:D82" si="11">D82</f>
        <v>9539</v>
      </c>
    </row>
    <row r="82" spans="1:4" s="4" customFormat="1" ht="31.5" x14ac:dyDescent="0.25">
      <c r="A82" s="8" t="s">
        <v>17</v>
      </c>
      <c r="B82" s="25" t="s">
        <v>582</v>
      </c>
      <c r="C82" s="25" t="s">
        <v>16</v>
      </c>
      <c r="D82" s="138">
        <f t="shared" si="11"/>
        <v>9539</v>
      </c>
    </row>
    <row r="83" spans="1:4" s="4" customFormat="1" ht="15.75" hidden="1" x14ac:dyDescent="0.25">
      <c r="A83" s="8" t="s">
        <v>592</v>
      </c>
      <c r="B83" s="25" t="s">
        <v>582</v>
      </c>
      <c r="C83" s="25" t="s">
        <v>71</v>
      </c>
      <c r="D83" s="138">
        <f>9921-382</f>
        <v>9539</v>
      </c>
    </row>
    <row r="84" spans="1:4" s="4" customFormat="1" ht="15.75" x14ac:dyDescent="0.25">
      <c r="A84" s="12" t="s">
        <v>13</v>
      </c>
      <c r="B84" s="25" t="s">
        <v>582</v>
      </c>
      <c r="C84" s="25" t="s">
        <v>14</v>
      </c>
      <c r="D84" s="138">
        <f t="shared" ref="D84" si="12">D85</f>
        <v>144</v>
      </c>
    </row>
    <row r="85" spans="1:4" s="4" customFormat="1" ht="15.75" x14ac:dyDescent="0.25">
      <c r="A85" s="8" t="s">
        <v>33</v>
      </c>
      <c r="B85" s="25" t="s">
        <v>582</v>
      </c>
      <c r="C85" s="25" t="s">
        <v>32</v>
      </c>
      <c r="D85" s="138">
        <f>D86</f>
        <v>144</v>
      </c>
    </row>
    <row r="86" spans="1:4" s="4" customFormat="1" ht="15.75" hidden="1" x14ac:dyDescent="0.25">
      <c r="A86" s="8" t="s">
        <v>74</v>
      </c>
      <c r="B86" s="25" t="s">
        <v>582</v>
      </c>
      <c r="C86" s="25" t="s">
        <v>75</v>
      </c>
      <c r="D86" s="138">
        <v>144</v>
      </c>
    </row>
    <row r="87" spans="1:4" s="4" customFormat="1" ht="31.5" x14ac:dyDescent="0.25">
      <c r="A87" s="155" t="s">
        <v>922</v>
      </c>
      <c r="B87" s="110" t="s">
        <v>931</v>
      </c>
      <c r="C87" s="156"/>
      <c r="D87" s="180">
        <f t="shared" ref="D87:D89" si="13">D88</f>
        <v>5400</v>
      </c>
    </row>
    <row r="88" spans="1:4" s="4" customFormat="1" ht="31.5" x14ac:dyDescent="0.25">
      <c r="A88" s="48" t="s">
        <v>18</v>
      </c>
      <c r="B88" s="37" t="s">
        <v>931</v>
      </c>
      <c r="C88" s="157" t="s">
        <v>20</v>
      </c>
      <c r="D88" s="181">
        <f t="shared" si="13"/>
        <v>5400</v>
      </c>
    </row>
    <row r="89" spans="1:4" s="4" customFormat="1" ht="15.75" x14ac:dyDescent="0.25">
      <c r="A89" s="158" t="s">
        <v>24</v>
      </c>
      <c r="B89" s="37" t="s">
        <v>931</v>
      </c>
      <c r="C89" s="157" t="s">
        <v>25</v>
      </c>
      <c r="D89" s="181">
        <f t="shared" si="13"/>
        <v>5400</v>
      </c>
    </row>
    <row r="90" spans="1:4" s="4" customFormat="1" ht="15.75" hidden="1" x14ac:dyDescent="0.25">
      <c r="A90" s="48" t="s">
        <v>76</v>
      </c>
      <c r="B90" s="37" t="s">
        <v>931</v>
      </c>
      <c r="C90" s="159" t="s">
        <v>77</v>
      </c>
      <c r="D90" s="181">
        <f>0+5400</f>
        <v>5400</v>
      </c>
    </row>
    <row r="91" spans="1:4" s="4" customFormat="1" ht="15.75" x14ac:dyDescent="0.25">
      <c r="A91" s="72" t="s">
        <v>100</v>
      </c>
      <c r="B91" s="70" t="s">
        <v>234</v>
      </c>
      <c r="C91" s="56"/>
      <c r="D91" s="137">
        <f>D92+D96+D100</f>
        <v>113875.70958</v>
      </c>
    </row>
    <row r="92" spans="1:4" s="4" customFormat="1" ht="31.5" x14ac:dyDescent="0.25">
      <c r="A92" s="42" t="s">
        <v>101</v>
      </c>
      <c r="B92" s="22" t="s">
        <v>235</v>
      </c>
      <c r="C92" s="26"/>
      <c r="D92" s="154">
        <f>D93</f>
        <v>35028.709580000002</v>
      </c>
    </row>
    <row r="93" spans="1:4" s="4" customFormat="1" ht="31.5" x14ac:dyDescent="0.25">
      <c r="A93" s="48" t="s">
        <v>18</v>
      </c>
      <c r="B93" s="160" t="s">
        <v>235</v>
      </c>
      <c r="C93" s="73" t="s">
        <v>20</v>
      </c>
      <c r="D93" s="152">
        <f t="shared" ref="D93:D94" si="14">D94</f>
        <v>35028.709580000002</v>
      </c>
    </row>
    <row r="94" spans="1:4" s="4" customFormat="1" ht="15.75" x14ac:dyDescent="0.25">
      <c r="A94" s="48" t="s">
        <v>24</v>
      </c>
      <c r="B94" s="160" t="s">
        <v>235</v>
      </c>
      <c r="C94" s="73" t="s">
        <v>25</v>
      </c>
      <c r="D94" s="152">
        <f t="shared" si="14"/>
        <v>35028.709580000002</v>
      </c>
    </row>
    <row r="95" spans="1:4" s="4" customFormat="1" ht="15.75" hidden="1" x14ac:dyDescent="0.25">
      <c r="A95" s="48" t="s">
        <v>76</v>
      </c>
      <c r="B95" s="160" t="s">
        <v>235</v>
      </c>
      <c r="C95" s="73" t="s">
        <v>77</v>
      </c>
      <c r="D95" s="152">
        <f>54162-3137.29042-5000-10996</f>
        <v>35028.709580000002</v>
      </c>
    </row>
    <row r="96" spans="1:4" s="4" customFormat="1" ht="15.75" x14ac:dyDescent="0.25">
      <c r="A96" s="71" t="s">
        <v>102</v>
      </c>
      <c r="B96" s="22" t="s">
        <v>236</v>
      </c>
      <c r="C96" s="26"/>
      <c r="D96" s="154">
        <f t="shared" ref="D96:D98" si="15">D97</f>
        <v>75217</v>
      </c>
    </row>
    <row r="97" spans="1:4" s="4" customFormat="1" ht="31.5" x14ac:dyDescent="0.25">
      <c r="A97" s="48" t="s">
        <v>18</v>
      </c>
      <c r="B97" s="160" t="s">
        <v>236</v>
      </c>
      <c r="C97" s="73" t="s">
        <v>20</v>
      </c>
      <c r="D97" s="152">
        <f t="shared" si="15"/>
        <v>75217</v>
      </c>
    </row>
    <row r="98" spans="1:4" s="4" customFormat="1" ht="15.75" x14ac:dyDescent="0.25">
      <c r="A98" s="48" t="s">
        <v>24</v>
      </c>
      <c r="B98" s="160" t="s">
        <v>236</v>
      </c>
      <c r="C98" s="73" t="s">
        <v>25</v>
      </c>
      <c r="D98" s="152">
        <f t="shared" si="15"/>
        <v>75217</v>
      </c>
    </row>
    <row r="99" spans="1:4" s="4" customFormat="1" ht="15.75" hidden="1" x14ac:dyDescent="0.25">
      <c r="A99" s="48" t="s">
        <v>76</v>
      </c>
      <c r="B99" s="160" t="s">
        <v>236</v>
      </c>
      <c r="C99" s="73" t="s">
        <v>77</v>
      </c>
      <c r="D99" s="152">
        <v>75217</v>
      </c>
    </row>
    <row r="100" spans="1:4" s="4" customFormat="1" ht="15.75" x14ac:dyDescent="0.25">
      <c r="A100" s="42" t="s">
        <v>103</v>
      </c>
      <c r="B100" s="22" t="s">
        <v>237</v>
      </c>
      <c r="C100" s="26"/>
      <c r="D100" s="154">
        <f>D101+D104+D106</f>
        <v>3630</v>
      </c>
    </row>
    <row r="101" spans="1:4" s="4" customFormat="1" ht="31.5" x14ac:dyDescent="0.2">
      <c r="A101" s="38" t="s">
        <v>446</v>
      </c>
      <c r="B101" s="160" t="s">
        <v>237</v>
      </c>
      <c r="C101" s="73" t="s">
        <v>15</v>
      </c>
      <c r="D101" s="152">
        <f t="shared" ref="D101:D102" si="16">D102</f>
        <v>160</v>
      </c>
    </row>
    <row r="102" spans="1:4" s="4" customFormat="1" ht="31.5" x14ac:dyDescent="0.25">
      <c r="A102" s="48" t="s">
        <v>17</v>
      </c>
      <c r="B102" s="160" t="s">
        <v>237</v>
      </c>
      <c r="C102" s="73" t="s">
        <v>16</v>
      </c>
      <c r="D102" s="152">
        <f t="shared" si="16"/>
        <v>160</v>
      </c>
    </row>
    <row r="103" spans="1:4" s="4" customFormat="1" ht="15.75" hidden="1" x14ac:dyDescent="0.25">
      <c r="A103" s="12" t="s">
        <v>592</v>
      </c>
      <c r="B103" s="160" t="s">
        <v>237</v>
      </c>
      <c r="C103" s="25" t="s">
        <v>71</v>
      </c>
      <c r="D103" s="152">
        <f>660-500</f>
        <v>160</v>
      </c>
    </row>
    <row r="104" spans="1:4" s="4" customFormat="1" ht="15.75" x14ac:dyDescent="0.25">
      <c r="A104" s="8" t="s">
        <v>22</v>
      </c>
      <c r="B104" s="160" t="s">
        <v>237</v>
      </c>
      <c r="C104" s="25" t="s">
        <v>23</v>
      </c>
      <c r="D104" s="152">
        <f>D105</f>
        <v>830</v>
      </c>
    </row>
    <row r="105" spans="1:4" s="4" customFormat="1" ht="15.75" x14ac:dyDescent="0.25">
      <c r="A105" s="12" t="s">
        <v>463</v>
      </c>
      <c r="B105" s="160" t="s">
        <v>237</v>
      </c>
      <c r="C105" s="25" t="s">
        <v>462</v>
      </c>
      <c r="D105" s="152">
        <f>650+180</f>
        <v>830</v>
      </c>
    </row>
    <row r="106" spans="1:4" s="4" customFormat="1" ht="31.5" x14ac:dyDescent="0.25">
      <c r="A106" s="48" t="s">
        <v>18</v>
      </c>
      <c r="B106" s="160" t="s">
        <v>237</v>
      </c>
      <c r="C106" s="73" t="s">
        <v>20</v>
      </c>
      <c r="D106" s="152">
        <f t="shared" ref="D106:D107" si="17">D107</f>
        <v>2640</v>
      </c>
    </row>
    <row r="107" spans="1:4" s="4" customFormat="1" ht="15.75" x14ac:dyDescent="0.25">
      <c r="A107" s="48" t="s">
        <v>24</v>
      </c>
      <c r="B107" s="160" t="s">
        <v>237</v>
      </c>
      <c r="C107" s="73" t="s">
        <v>25</v>
      </c>
      <c r="D107" s="152">
        <f t="shared" si="17"/>
        <v>2640</v>
      </c>
    </row>
    <row r="108" spans="1:4" s="4" customFormat="1" ht="15.75" hidden="1" x14ac:dyDescent="0.25">
      <c r="A108" s="48" t="s">
        <v>76</v>
      </c>
      <c r="B108" s="160" t="s">
        <v>237</v>
      </c>
      <c r="C108" s="73" t="s">
        <v>77</v>
      </c>
      <c r="D108" s="152">
        <v>2640</v>
      </c>
    </row>
    <row r="109" spans="1:4" s="4" customFormat="1" ht="47.25" x14ac:dyDescent="0.25">
      <c r="A109" s="42" t="s">
        <v>650</v>
      </c>
      <c r="B109" s="22" t="s">
        <v>606</v>
      </c>
      <c r="C109" s="26"/>
      <c r="D109" s="141">
        <f>D110</f>
        <v>10641</v>
      </c>
    </row>
    <row r="110" spans="1:4" s="4" customFormat="1" ht="47.25" x14ac:dyDescent="0.25">
      <c r="A110" s="48" t="s">
        <v>28</v>
      </c>
      <c r="B110" s="25" t="s">
        <v>606</v>
      </c>
      <c r="C110" s="25" t="s">
        <v>29</v>
      </c>
      <c r="D110" s="152">
        <f t="shared" ref="D110" si="18">D111</f>
        <v>10641</v>
      </c>
    </row>
    <row r="111" spans="1:4" s="4" customFormat="1" ht="15.75" x14ac:dyDescent="0.25">
      <c r="A111" s="48" t="s">
        <v>8</v>
      </c>
      <c r="B111" s="25" t="s">
        <v>606</v>
      </c>
      <c r="C111" s="25" t="s">
        <v>60</v>
      </c>
      <c r="D111" s="152">
        <f t="shared" ref="D111" si="19">D112+D113+D114</f>
        <v>10641</v>
      </c>
    </row>
    <row r="112" spans="1:4" s="4" customFormat="1" ht="15.75" hidden="1" x14ac:dyDescent="0.2">
      <c r="A112" s="54" t="s">
        <v>252</v>
      </c>
      <c r="B112" s="25" t="s">
        <v>606</v>
      </c>
      <c r="C112" s="25" t="s">
        <v>68</v>
      </c>
      <c r="D112" s="152">
        <v>6307.75</v>
      </c>
    </row>
    <row r="113" spans="1:4" s="4" customFormat="1" ht="31.5" hidden="1" x14ac:dyDescent="0.2">
      <c r="A113" s="54" t="s">
        <v>69</v>
      </c>
      <c r="B113" s="25" t="s">
        <v>606</v>
      </c>
      <c r="C113" s="25" t="s">
        <v>70</v>
      </c>
      <c r="D113" s="152">
        <v>1940.25</v>
      </c>
    </row>
    <row r="114" spans="1:4" s="4" customFormat="1" ht="47.25" hidden="1" x14ac:dyDescent="0.25">
      <c r="A114" s="8" t="s">
        <v>146</v>
      </c>
      <c r="B114" s="25" t="s">
        <v>606</v>
      </c>
      <c r="C114" s="25" t="s">
        <v>145</v>
      </c>
      <c r="D114" s="152">
        <v>2393</v>
      </c>
    </row>
    <row r="115" spans="1:4" s="4" customFormat="1" ht="94.5" x14ac:dyDescent="0.25">
      <c r="A115" s="72" t="s">
        <v>653</v>
      </c>
      <c r="B115" s="22" t="s">
        <v>238</v>
      </c>
      <c r="C115" s="26"/>
      <c r="D115" s="154">
        <f t="shared" ref="D115" si="20">D116</f>
        <v>143593</v>
      </c>
    </row>
    <row r="116" spans="1:4" s="4" customFormat="1" ht="31.5" x14ac:dyDescent="0.25">
      <c r="A116" s="48" t="s">
        <v>18</v>
      </c>
      <c r="B116" s="160" t="s">
        <v>238</v>
      </c>
      <c r="C116" s="73" t="s">
        <v>20</v>
      </c>
      <c r="D116" s="138">
        <f t="shared" ref="D116" si="21">D117+D119</f>
        <v>143593</v>
      </c>
    </row>
    <row r="117" spans="1:4" s="4" customFormat="1" ht="15.75" x14ac:dyDescent="0.25">
      <c r="A117" s="48" t="s">
        <v>24</v>
      </c>
      <c r="B117" s="160" t="s">
        <v>238</v>
      </c>
      <c r="C117" s="73" t="s">
        <v>25</v>
      </c>
      <c r="D117" s="138">
        <f t="shared" ref="D117" si="22">D118</f>
        <v>134321</v>
      </c>
    </row>
    <row r="118" spans="1:4" s="4" customFormat="1" ht="15.75" hidden="1" x14ac:dyDescent="0.25">
      <c r="A118" s="48" t="s">
        <v>76</v>
      </c>
      <c r="B118" s="160" t="s">
        <v>238</v>
      </c>
      <c r="C118" s="73" t="s">
        <v>77</v>
      </c>
      <c r="D118" s="138">
        <v>134321</v>
      </c>
    </row>
    <row r="119" spans="1:4" s="4" customFormat="1" ht="31.5" x14ac:dyDescent="0.25">
      <c r="A119" s="48" t="s">
        <v>27</v>
      </c>
      <c r="B119" s="160" t="s">
        <v>238</v>
      </c>
      <c r="C119" s="73" t="s">
        <v>0</v>
      </c>
      <c r="D119" s="138">
        <f t="shared" ref="D119" si="23">D120</f>
        <v>9272</v>
      </c>
    </row>
    <row r="120" spans="1:4" s="4" customFormat="1" ht="31.5" hidden="1" x14ac:dyDescent="0.25">
      <c r="A120" s="12" t="s">
        <v>664</v>
      </c>
      <c r="B120" s="160" t="s">
        <v>238</v>
      </c>
      <c r="C120" s="161">
        <v>631</v>
      </c>
      <c r="D120" s="138">
        <v>9272</v>
      </c>
    </row>
    <row r="121" spans="1:4" s="4" customFormat="1" ht="47.25" x14ac:dyDescent="0.25">
      <c r="A121" s="72" t="s">
        <v>654</v>
      </c>
      <c r="B121" s="22" t="s">
        <v>313</v>
      </c>
      <c r="C121" s="26"/>
      <c r="D121" s="154">
        <f t="shared" ref="D121:D123" si="24">D122</f>
        <v>94</v>
      </c>
    </row>
    <row r="122" spans="1:4" s="4" customFormat="1" ht="15.75" x14ac:dyDescent="0.25">
      <c r="A122" s="48" t="s">
        <v>22</v>
      </c>
      <c r="B122" s="23" t="s">
        <v>313</v>
      </c>
      <c r="C122" s="73" t="s">
        <v>23</v>
      </c>
      <c r="D122" s="123">
        <f t="shared" si="24"/>
        <v>94</v>
      </c>
    </row>
    <row r="123" spans="1:4" s="4" customFormat="1" ht="31.5" x14ac:dyDescent="0.25">
      <c r="A123" s="48" t="s">
        <v>113</v>
      </c>
      <c r="B123" s="23" t="s">
        <v>313</v>
      </c>
      <c r="C123" s="73" t="s">
        <v>132</v>
      </c>
      <c r="D123" s="123">
        <f t="shared" si="24"/>
        <v>94</v>
      </c>
    </row>
    <row r="124" spans="1:4" s="4" customFormat="1" ht="31.5" hidden="1" x14ac:dyDescent="0.25">
      <c r="A124" s="48" t="s">
        <v>122</v>
      </c>
      <c r="B124" s="23" t="s">
        <v>313</v>
      </c>
      <c r="C124" s="73" t="s">
        <v>133</v>
      </c>
      <c r="D124" s="138">
        <v>94</v>
      </c>
    </row>
    <row r="125" spans="1:4" s="4" customFormat="1" ht="47.25" x14ac:dyDescent="0.25">
      <c r="A125" s="35" t="s">
        <v>972</v>
      </c>
      <c r="B125" s="26" t="s">
        <v>973</v>
      </c>
      <c r="C125" s="26"/>
      <c r="D125" s="141">
        <f>D126+D131+D134</f>
        <v>6939</v>
      </c>
    </row>
    <row r="126" spans="1:4" s="4" customFormat="1" ht="47.25" x14ac:dyDescent="0.25">
      <c r="A126" s="8" t="s">
        <v>28</v>
      </c>
      <c r="B126" s="25" t="s">
        <v>973</v>
      </c>
      <c r="C126" s="25" t="s">
        <v>29</v>
      </c>
      <c r="D126" s="138">
        <f>D127</f>
        <v>3721</v>
      </c>
    </row>
    <row r="127" spans="1:4" s="4" customFormat="1" ht="15.75" x14ac:dyDescent="0.25">
      <c r="A127" s="8" t="s">
        <v>31</v>
      </c>
      <c r="B127" s="25" t="s">
        <v>973</v>
      </c>
      <c r="C127" s="25" t="s">
        <v>30</v>
      </c>
      <c r="D127" s="138">
        <f>SUM(D128:D130)</f>
        <v>3721</v>
      </c>
    </row>
    <row r="128" spans="1:4" s="4" customFormat="1" ht="15.75" hidden="1" x14ac:dyDescent="0.25">
      <c r="A128" s="8" t="s">
        <v>231</v>
      </c>
      <c r="B128" s="25" t="s">
        <v>973</v>
      </c>
      <c r="C128" s="25" t="s">
        <v>81</v>
      </c>
      <c r="D128" s="138">
        <f>1097+1005</f>
        <v>2102</v>
      </c>
    </row>
    <row r="129" spans="1:4" s="4" customFormat="1" ht="31.5" hidden="1" x14ac:dyDescent="0.25">
      <c r="A129" s="8" t="s">
        <v>83</v>
      </c>
      <c r="B129" s="25" t="s">
        <v>973</v>
      </c>
      <c r="C129" s="25" t="s">
        <v>82</v>
      </c>
      <c r="D129" s="138">
        <f>360+360+36</f>
        <v>756</v>
      </c>
    </row>
    <row r="130" spans="1:4" s="4" customFormat="1" ht="31.5" hidden="1" x14ac:dyDescent="0.25">
      <c r="A130" s="8" t="s">
        <v>143</v>
      </c>
      <c r="B130" s="25" t="s">
        <v>973</v>
      </c>
      <c r="C130" s="25" t="s">
        <v>142</v>
      </c>
      <c r="D130" s="138">
        <f>412+440+11</f>
        <v>863</v>
      </c>
    </row>
    <row r="131" spans="1:4" s="4" customFormat="1" ht="31.5" x14ac:dyDescent="0.2">
      <c r="A131" s="38" t="s">
        <v>446</v>
      </c>
      <c r="B131" s="25" t="s">
        <v>973</v>
      </c>
      <c r="C131" s="25" t="s">
        <v>15</v>
      </c>
      <c r="D131" s="138">
        <f t="shared" ref="D131:D132" si="25">D132</f>
        <v>3175</v>
      </c>
    </row>
    <row r="132" spans="1:4" s="4" customFormat="1" ht="31.5" x14ac:dyDescent="0.25">
      <c r="A132" s="8" t="s">
        <v>17</v>
      </c>
      <c r="B132" s="25" t="s">
        <v>973</v>
      </c>
      <c r="C132" s="25" t="s">
        <v>16</v>
      </c>
      <c r="D132" s="138">
        <f t="shared" si="25"/>
        <v>3175</v>
      </c>
    </row>
    <row r="133" spans="1:4" s="4" customFormat="1" ht="15.75" hidden="1" x14ac:dyDescent="0.25">
      <c r="A133" s="8" t="s">
        <v>592</v>
      </c>
      <c r="B133" s="25" t="s">
        <v>973</v>
      </c>
      <c r="C133" s="25" t="s">
        <v>71</v>
      </c>
      <c r="D133" s="138">
        <f>2895+280</f>
        <v>3175</v>
      </c>
    </row>
    <row r="134" spans="1:4" s="4" customFormat="1" ht="15.75" x14ac:dyDescent="0.25">
      <c r="A134" s="12" t="s">
        <v>13</v>
      </c>
      <c r="B134" s="25" t="s">
        <v>973</v>
      </c>
      <c r="C134" s="25" t="s">
        <v>14</v>
      </c>
      <c r="D134" s="138">
        <f t="shared" ref="D134:D135" si="26">D135</f>
        <v>43</v>
      </c>
    </row>
    <row r="135" spans="1:4" s="4" customFormat="1" ht="15.75" x14ac:dyDescent="0.25">
      <c r="A135" s="8" t="s">
        <v>33</v>
      </c>
      <c r="B135" s="25" t="s">
        <v>973</v>
      </c>
      <c r="C135" s="25" t="s">
        <v>32</v>
      </c>
      <c r="D135" s="138">
        <f t="shared" si="26"/>
        <v>43</v>
      </c>
    </row>
    <row r="136" spans="1:4" s="4" customFormat="1" ht="15.75" hidden="1" x14ac:dyDescent="0.25">
      <c r="A136" s="8" t="s">
        <v>74</v>
      </c>
      <c r="B136" s="25" t="s">
        <v>973</v>
      </c>
      <c r="C136" s="25" t="s">
        <v>75</v>
      </c>
      <c r="D136" s="138">
        <f>43</f>
        <v>43</v>
      </c>
    </row>
    <row r="137" spans="1:4" s="4" customFormat="1" ht="31.5" x14ac:dyDescent="0.25">
      <c r="A137" s="55" t="s">
        <v>745</v>
      </c>
      <c r="B137" s="21" t="s">
        <v>239</v>
      </c>
      <c r="C137" s="25"/>
      <c r="D137" s="140">
        <f>D138+D143+D150+D154+D217+D222+D158+D235</f>
        <v>2661452.9968900001</v>
      </c>
    </row>
    <row r="138" spans="1:4" s="4" customFormat="1" ht="15.75" x14ac:dyDescent="0.25">
      <c r="A138" s="72" t="s">
        <v>100</v>
      </c>
      <c r="B138" s="70" t="s">
        <v>240</v>
      </c>
      <c r="C138" s="56"/>
      <c r="D138" s="140">
        <f>D139</f>
        <v>23215</v>
      </c>
    </row>
    <row r="139" spans="1:4" s="4" customFormat="1" ht="31.5" x14ac:dyDescent="0.25">
      <c r="A139" s="35" t="s">
        <v>986</v>
      </c>
      <c r="B139" s="22" t="s">
        <v>987</v>
      </c>
      <c r="C139" s="124"/>
      <c r="D139" s="182">
        <f t="shared" ref="D139:D141" si="27">D140</f>
        <v>23215</v>
      </c>
    </row>
    <row r="140" spans="1:4" s="4" customFormat="1" ht="31.5" x14ac:dyDescent="0.25">
      <c r="A140" s="6" t="s">
        <v>18</v>
      </c>
      <c r="B140" s="160" t="s">
        <v>987</v>
      </c>
      <c r="C140" s="139" t="s">
        <v>20</v>
      </c>
      <c r="D140" s="143">
        <f t="shared" si="27"/>
        <v>23215</v>
      </c>
    </row>
    <row r="141" spans="1:4" s="4" customFormat="1" ht="15.75" x14ac:dyDescent="0.25">
      <c r="A141" s="6" t="s">
        <v>24</v>
      </c>
      <c r="B141" s="160" t="s">
        <v>987</v>
      </c>
      <c r="C141" s="139" t="s">
        <v>25</v>
      </c>
      <c r="D141" s="168">
        <f t="shared" si="27"/>
        <v>23215</v>
      </c>
    </row>
    <row r="142" spans="1:4" s="4" customFormat="1" ht="15.75" hidden="1" x14ac:dyDescent="0.25">
      <c r="A142" s="6" t="s">
        <v>76</v>
      </c>
      <c r="B142" s="160" t="s">
        <v>987</v>
      </c>
      <c r="C142" s="139" t="s">
        <v>77</v>
      </c>
      <c r="D142" s="168">
        <f>0+23215</f>
        <v>23215</v>
      </c>
    </row>
    <row r="143" spans="1:4" s="4" customFormat="1" ht="141.75" x14ac:dyDescent="0.25">
      <c r="A143" s="72" t="s">
        <v>651</v>
      </c>
      <c r="B143" s="22" t="s">
        <v>746</v>
      </c>
      <c r="C143" s="26"/>
      <c r="D143" s="154">
        <f>D144+D147</f>
        <v>1991413</v>
      </c>
    </row>
    <row r="144" spans="1:4" s="4" customFormat="1" ht="31.5" x14ac:dyDescent="0.2">
      <c r="A144" s="38" t="s">
        <v>446</v>
      </c>
      <c r="B144" s="23" t="s">
        <v>746</v>
      </c>
      <c r="C144" s="25" t="s">
        <v>15</v>
      </c>
      <c r="D144" s="123">
        <f t="shared" ref="D144:D145" si="28">D145</f>
        <v>15815</v>
      </c>
    </row>
    <row r="145" spans="1:4" s="4" customFormat="1" ht="31.5" x14ac:dyDescent="0.25">
      <c r="A145" s="8" t="s">
        <v>17</v>
      </c>
      <c r="B145" s="23" t="s">
        <v>746</v>
      </c>
      <c r="C145" s="25" t="s">
        <v>16</v>
      </c>
      <c r="D145" s="123">
        <f t="shared" si="28"/>
        <v>15815</v>
      </c>
    </row>
    <row r="146" spans="1:4" s="4" customFormat="1" ht="15.75" hidden="1" x14ac:dyDescent="0.25">
      <c r="A146" s="8" t="s">
        <v>592</v>
      </c>
      <c r="B146" s="23" t="s">
        <v>746</v>
      </c>
      <c r="C146" s="25" t="s">
        <v>71</v>
      </c>
      <c r="D146" s="138">
        <f>0+15815</f>
        <v>15815</v>
      </c>
    </row>
    <row r="147" spans="1:4" s="4" customFormat="1" ht="31.5" x14ac:dyDescent="0.25">
      <c r="A147" s="48" t="s">
        <v>18</v>
      </c>
      <c r="B147" s="23" t="s">
        <v>746</v>
      </c>
      <c r="C147" s="73" t="s">
        <v>20</v>
      </c>
      <c r="D147" s="123">
        <f t="shared" ref="D147" si="29">D149</f>
        <v>1975598</v>
      </c>
    </row>
    <row r="148" spans="1:4" s="4" customFormat="1" ht="15.75" x14ac:dyDescent="0.25">
      <c r="A148" s="48" t="s">
        <v>24</v>
      </c>
      <c r="B148" s="23" t="s">
        <v>746</v>
      </c>
      <c r="C148" s="73" t="s">
        <v>25</v>
      </c>
      <c r="D148" s="123">
        <f t="shared" ref="D148" si="30">D149</f>
        <v>1975598</v>
      </c>
    </row>
    <row r="149" spans="1:4" s="4" customFormat="1" ht="47.25" hidden="1" x14ac:dyDescent="0.25">
      <c r="A149" s="12" t="s">
        <v>92</v>
      </c>
      <c r="B149" s="23" t="s">
        <v>746</v>
      </c>
      <c r="C149" s="25" t="s">
        <v>93</v>
      </c>
      <c r="D149" s="138">
        <f>1991413-15815</f>
        <v>1975598</v>
      </c>
    </row>
    <row r="150" spans="1:4" s="4" customFormat="1" ht="141.75" x14ac:dyDescent="0.25">
      <c r="A150" s="72" t="s">
        <v>652</v>
      </c>
      <c r="B150" s="22" t="s">
        <v>747</v>
      </c>
      <c r="C150" s="26"/>
      <c r="D150" s="154">
        <f t="shared" ref="D150:D152" si="31">D151</f>
        <v>209808</v>
      </c>
    </row>
    <row r="151" spans="1:4" s="4" customFormat="1" ht="31.5" x14ac:dyDescent="0.25">
      <c r="A151" s="48" t="s">
        <v>18</v>
      </c>
      <c r="B151" s="23" t="s">
        <v>747</v>
      </c>
      <c r="C151" s="161">
        <v>600</v>
      </c>
      <c r="D151" s="123">
        <f t="shared" si="31"/>
        <v>209808</v>
      </c>
    </row>
    <row r="152" spans="1:4" s="4" customFormat="1" ht="31.5" x14ac:dyDescent="0.25">
      <c r="A152" s="48" t="s">
        <v>27</v>
      </c>
      <c r="B152" s="23" t="s">
        <v>747</v>
      </c>
      <c r="C152" s="161">
        <v>630</v>
      </c>
      <c r="D152" s="123">
        <f t="shared" si="31"/>
        <v>209808</v>
      </c>
    </row>
    <row r="153" spans="1:4" s="4" customFormat="1" ht="31.5" hidden="1" x14ac:dyDescent="0.25">
      <c r="A153" s="12" t="s">
        <v>664</v>
      </c>
      <c r="B153" s="23" t="s">
        <v>747</v>
      </c>
      <c r="C153" s="161">
        <v>631</v>
      </c>
      <c r="D153" s="123">
        <v>209808</v>
      </c>
    </row>
    <row r="154" spans="1:4" s="4" customFormat="1" ht="31.5" x14ac:dyDescent="0.25">
      <c r="A154" s="42" t="s">
        <v>104</v>
      </c>
      <c r="B154" s="22" t="s">
        <v>748</v>
      </c>
      <c r="C154" s="26"/>
      <c r="D154" s="154">
        <f t="shared" ref="D154:D155" si="32">D155</f>
        <v>388602</v>
      </c>
    </row>
    <row r="155" spans="1:4" s="4" customFormat="1" ht="31.5" x14ac:dyDescent="0.25">
      <c r="A155" s="48" t="s">
        <v>18</v>
      </c>
      <c r="B155" s="25" t="s">
        <v>748</v>
      </c>
      <c r="C155" s="25" t="s">
        <v>20</v>
      </c>
      <c r="D155" s="138">
        <f t="shared" si="32"/>
        <v>388602</v>
      </c>
    </row>
    <row r="156" spans="1:4" s="4" customFormat="1" ht="15.75" x14ac:dyDescent="0.25">
      <c r="A156" s="12" t="s">
        <v>24</v>
      </c>
      <c r="B156" s="25" t="s">
        <v>748</v>
      </c>
      <c r="C156" s="25" t="s">
        <v>25</v>
      </c>
      <c r="D156" s="138">
        <f>D157</f>
        <v>388602</v>
      </c>
    </row>
    <row r="157" spans="1:4" s="4" customFormat="1" ht="47.25" hidden="1" x14ac:dyDescent="0.25">
      <c r="A157" s="12" t="s">
        <v>92</v>
      </c>
      <c r="B157" s="25" t="s">
        <v>748</v>
      </c>
      <c r="C157" s="25" t="s">
        <v>93</v>
      </c>
      <c r="D157" s="138">
        <f>418893-1700-23215-5376</f>
        <v>388602</v>
      </c>
    </row>
    <row r="158" spans="1:4" s="4" customFormat="1" ht="47.25" x14ac:dyDescent="0.25">
      <c r="A158" s="72" t="s">
        <v>974</v>
      </c>
      <c r="B158" s="70" t="s">
        <v>975</v>
      </c>
      <c r="C158" s="56"/>
      <c r="D158" s="137">
        <f t="shared" ref="D158:D160" si="33">D159</f>
        <v>2100</v>
      </c>
    </row>
    <row r="159" spans="1:4" s="4" customFormat="1" ht="31.5" x14ac:dyDescent="0.2">
      <c r="A159" s="38" t="s">
        <v>446</v>
      </c>
      <c r="B159" s="23" t="s">
        <v>975</v>
      </c>
      <c r="C159" s="25" t="s">
        <v>15</v>
      </c>
      <c r="D159" s="123">
        <f t="shared" si="33"/>
        <v>2100</v>
      </c>
    </row>
    <row r="160" spans="1:4" s="4" customFormat="1" ht="31.5" x14ac:dyDescent="0.25">
      <c r="A160" s="8" t="s">
        <v>17</v>
      </c>
      <c r="B160" s="23" t="s">
        <v>975</v>
      </c>
      <c r="C160" s="25" t="s">
        <v>16</v>
      </c>
      <c r="D160" s="123">
        <f t="shared" si="33"/>
        <v>2100</v>
      </c>
    </row>
    <row r="161" spans="1:4" s="4" customFormat="1" ht="15.75" hidden="1" x14ac:dyDescent="0.25">
      <c r="A161" s="8" t="s">
        <v>592</v>
      </c>
      <c r="B161" s="23" t="s">
        <v>975</v>
      </c>
      <c r="C161" s="25" t="s">
        <v>71</v>
      </c>
      <c r="D161" s="138">
        <f>1680+420</f>
        <v>2100</v>
      </c>
    </row>
    <row r="162" spans="1:4" s="4" customFormat="1" ht="47.25" x14ac:dyDescent="0.25">
      <c r="A162" s="55" t="s">
        <v>749</v>
      </c>
      <c r="B162" s="21" t="s">
        <v>750</v>
      </c>
      <c r="C162" s="25"/>
      <c r="D162" s="140">
        <f>D163</f>
        <v>16705</v>
      </c>
    </row>
    <row r="163" spans="1:4" s="4" customFormat="1" ht="15.75" x14ac:dyDescent="0.25">
      <c r="A163" s="72" t="s">
        <v>100</v>
      </c>
      <c r="B163" s="70" t="s">
        <v>751</v>
      </c>
      <c r="C163" s="25"/>
      <c r="D163" s="137">
        <f>D164</f>
        <v>16705</v>
      </c>
    </row>
    <row r="164" spans="1:4" s="4" customFormat="1" ht="15.75" x14ac:dyDescent="0.25">
      <c r="A164" s="42" t="s">
        <v>103</v>
      </c>
      <c r="B164" s="22" t="s">
        <v>752</v>
      </c>
      <c r="C164" s="26"/>
      <c r="D164" s="154">
        <f>D165+D168</f>
        <v>16705</v>
      </c>
    </row>
    <row r="165" spans="1:4" s="4" customFormat="1" ht="31.5" x14ac:dyDescent="0.2">
      <c r="A165" s="38" t="s">
        <v>446</v>
      </c>
      <c r="B165" s="160" t="s">
        <v>752</v>
      </c>
      <c r="C165" s="73" t="s">
        <v>15</v>
      </c>
      <c r="D165" s="152">
        <f t="shared" ref="D165:D166" si="34">D166</f>
        <v>700</v>
      </c>
    </row>
    <row r="166" spans="1:4" s="4" customFormat="1" ht="31.5" x14ac:dyDescent="0.25">
      <c r="A166" s="48" t="s">
        <v>17</v>
      </c>
      <c r="B166" s="160" t="s">
        <v>752</v>
      </c>
      <c r="C166" s="73" t="s">
        <v>16</v>
      </c>
      <c r="D166" s="152">
        <f t="shared" si="34"/>
        <v>700</v>
      </c>
    </row>
    <row r="167" spans="1:4" s="4" customFormat="1" ht="15.75" hidden="1" x14ac:dyDescent="0.25">
      <c r="A167" s="12" t="s">
        <v>592</v>
      </c>
      <c r="B167" s="160" t="s">
        <v>752</v>
      </c>
      <c r="C167" s="25" t="s">
        <v>71</v>
      </c>
      <c r="D167" s="152">
        <v>700</v>
      </c>
    </row>
    <row r="168" spans="1:4" s="4" customFormat="1" ht="31.5" x14ac:dyDescent="0.25">
      <c r="A168" s="48" t="s">
        <v>18</v>
      </c>
      <c r="B168" s="160" t="s">
        <v>752</v>
      </c>
      <c r="C168" s="73" t="s">
        <v>20</v>
      </c>
      <c r="D168" s="152">
        <f t="shared" ref="D168:D169" si="35">D169</f>
        <v>16005</v>
      </c>
    </row>
    <row r="169" spans="1:4" s="4" customFormat="1" ht="15.75" x14ac:dyDescent="0.25">
      <c r="A169" s="48" t="s">
        <v>24</v>
      </c>
      <c r="B169" s="160" t="s">
        <v>752</v>
      </c>
      <c r="C169" s="73" t="s">
        <v>25</v>
      </c>
      <c r="D169" s="152">
        <f t="shared" si="35"/>
        <v>16005</v>
      </c>
    </row>
    <row r="170" spans="1:4" s="4" customFormat="1" ht="15.75" hidden="1" x14ac:dyDescent="0.25">
      <c r="A170" s="48" t="s">
        <v>76</v>
      </c>
      <c r="B170" s="160" t="s">
        <v>752</v>
      </c>
      <c r="C170" s="73" t="s">
        <v>77</v>
      </c>
      <c r="D170" s="152">
        <v>16005</v>
      </c>
    </row>
    <row r="171" spans="1:4" s="4" customFormat="1" ht="47.25" x14ac:dyDescent="0.25">
      <c r="A171" s="55" t="s">
        <v>753</v>
      </c>
      <c r="B171" s="21" t="s">
        <v>754</v>
      </c>
      <c r="C171" s="25"/>
      <c r="D171" s="140">
        <f>D172+D176+D189+D193+D196+D200</f>
        <v>455818</v>
      </c>
    </row>
    <row r="172" spans="1:4" s="4" customFormat="1" ht="31.5" x14ac:dyDescent="0.25">
      <c r="A172" s="162" t="s">
        <v>917</v>
      </c>
      <c r="B172" s="70" t="s">
        <v>916</v>
      </c>
      <c r="C172" s="26"/>
      <c r="D172" s="137">
        <f t="shared" ref="D172:D174" si="36">D173</f>
        <v>20000</v>
      </c>
    </row>
    <row r="173" spans="1:4" s="4" customFormat="1" ht="31.5" x14ac:dyDescent="0.25">
      <c r="A173" s="48" t="s">
        <v>18</v>
      </c>
      <c r="B173" s="23" t="s">
        <v>916</v>
      </c>
      <c r="C173" s="73" t="s">
        <v>20</v>
      </c>
      <c r="D173" s="123">
        <f t="shared" si="36"/>
        <v>20000</v>
      </c>
    </row>
    <row r="174" spans="1:4" s="4" customFormat="1" ht="15.75" x14ac:dyDescent="0.25">
      <c r="A174" s="48" t="s">
        <v>24</v>
      </c>
      <c r="B174" s="23" t="s">
        <v>916</v>
      </c>
      <c r="C174" s="73" t="s">
        <v>25</v>
      </c>
      <c r="D174" s="123">
        <f t="shared" si="36"/>
        <v>20000</v>
      </c>
    </row>
    <row r="175" spans="1:4" s="4" customFormat="1" ht="15.75" hidden="1" x14ac:dyDescent="0.25">
      <c r="A175" s="48" t="s">
        <v>76</v>
      </c>
      <c r="B175" s="23" t="s">
        <v>916</v>
      </c>
      <c r="C175" s="73" t="s">
        <v>77</v>
      </c>
      <c r="D175" s="138">
        <f>0+20000</f>
        <v>20000</v>
      </c>
    </row>
    <row r="176" spans="1:4" s="4" customFormat="1" ht="31.5" x14ac:dyDescent="0.25">
      <c r="A176" s="42" t="s">
        <v>130</v>
      </c>
      <c r="B176" s="22" t="s">
        <v>755</v>
      </c>
      <c r="C176" s="26"/>
      <c r="D176" s="154">
        <f>D177+D181+D185</f>
        <v>174782</v>
      </c>
    </row>
    <row r="177" spans="1:4" s="4" customFormat="1" ht="47.25" x14ac:dyDescent="0.2">
      <c r="A177" s="163" t="s">
        <v>626</v>
      </c>
      <c r="B177" s="23" t="s">
        <v>756</v>
      </c>
      <c r="C177" s="26"/>
      <c r="D177" s="154">
        <f t="shared" ref="D177:D179" si="37">D178</f>
        <v>20000</v>
      </c>
    </row>
    <row r="178" spans="1:4" s="4" customFormat="1" ht="31.5" x14ac:dyDescent="0.25">
      <c r="A178" s="48" t="s">
        <v>307</v>
      </c>
      <c r="B178" s="23" t="s">
        <v>756</v>
      </c>
      <c r="C178" s="73" t="s">
        <v>35</v>
      </c>
      <c r="D178" s="138">
        <f t="shared" si="37"/>
        <v>20000</v>
      </c>
    </row>
    <row r="179" spans="1:4" s="4" customFormat="1" ht="15.75" x14ac:dyDescent="0.25">
      <c r="A179" s="48" t="s">
        <v>34</v>
      </c>
      <c r="B179" s="23" t="s">
        <v>756</v>
      </c>
      <c r="C179" s="73">
        <v>410</v>
      </c>
      <c r="D179" s="138">
        <f t="shared" si="37"/>
        <v>20000</v>
      </c>
    </row>
    <row r="180" spans="1:4" s="4" customFormat="1" ht="31.5" hidden="1" x14ac:dyDescent="0.25">
      <c r="A180" s="48" t="s">
        <v>88</v>
      </c>
      <c r="B180" s="23" t="s">
        <v>756</v>
      </c>
      <c r="C180" s="73" t="s">
        <v>89</v>
      </c>
      <c r="D180" s="152">
        <f>200000-200000+20000</f>
        <v>20000</v>
      </c>
    </row>
    <row r="181" spans="1:4" s="4" customFormat="1" ht="63" x14ac:dyDescent="0.25">
      <c r="A181" s="164" t="s">
        <v>588</v>
      </c>
      <c r="B181" s="23" t="s">
        <v>757</v>
      </c>
      <c r="C181" s="26"/>
      <c r="D181" s="154">
        <f t="shared" ref="D181:D183" si="38">D182</f>
        <v>101422</v>
      </c>
    </row>
    <row r="182" spans="1:4" s="4" customFormat="1" ht="31.5" x14ac:dyDescent="0.25">
      <c r="A182" s="48" t="s">
        <v>512</v>
      </c>
      <c r="B182" s="23" t="s">
        <v>757</v>
      </c>
      <c r="C182" s="73" t="s">
        <v>35</v>
      </c>
      <c r="D182" s="138">
        <f t="shared" si="38"/>
        <v>101422</v>
      </c>
    </row>
    <row r="183" spans="1:4" s="4" customFormat="1" ht="15.75" x14ac:dyDescent="0.25">
      <c r="A183" s="48" t="s">
        <v>34</v>
      </c>
      <c r="B183" s="23" t="s">
        <v>757</v>
      </c>
      <c r="C183" s="73">
        <v>410</v>
      </c>
      <c r="D183" s="138">
        <f t="shared" si="38"/>
        <v>101422</v>
      </c>
    </row>
    <row r="184" spans="1:4" s="4" customFormat="1" ht="31.5" hidden="1" x14ac:dyDescent="0.25">
      <c r="A184" s="48" t="s">
        <v>88</v>
      </c>
      <c r="B184" s="23" t="s">
        <v>757</v>
      </c>
      <c r="C184" s="73" t="s">
        <v>89</v>
      </c>
      <c r="D184" s="138">
        <f>15000+86422</f>
        <v>101422</v>
      </c>
    </row>
    <row r="185" spans="1:4" s="4" customFormat="1" ht="31.5" x14ac:dyDescent="0.2">
      <c r="A185" s="165" t="s">
        <v>758</v>
      </c>
      <c r="B185" s="23" t="s">
        <v>759</v>
      </c>
      <c r="C185" s="26"/>
      <c r="D185" s="154">
        <f t="shared" ref="D185:D187" si="39">D186</f>
        <v>53360</v>
      </c>
    </row>
    <row r="186" spans="1:4" s="4" customFormat="1" ht="31.5" x14ac:dyDescent="0.25">
      <c r="A186" s="48" t="s">
        <v>307</v>
      </c>
      <c r="B186" s="23" t="s">
        <v>759</v>
      </c>
      <c r="C186" s="73" t="s">
        <v>35</v>
      </c>
      <c r="D186" s="138">
        <f t="shared" si="39"/>
        <v>53360</v>
      </c>
    </row>
    <row r="187" spans="1:4" s="4" customFormat="1" ht="15.75" x14ac:dyDescent="0.25">
      <c r="A187" s="48" t="s">
        <v>34</v>
      </c>
      <c r="B187" s="23" t="s">
        <v>759</v>
      </c>
      <c r="C187" s="73">
        <v>410</v>
      </c>
      <c r="D187" s="138">
        <f t="shared" si="39"/>
        <v>53360</v>
      </c>
    </row>
    <row r="188" spans="1:4" s="4" customFormat="1" ht="31.5" hidden="1" x14ac:dyDescent="0.25">
      <c r="A188" s="48" t="s">
        <v>88</v>
      </c>
      <c r="B188" s="23" t="s">
        <v>759</v>
      </c>
      <c r="C188" s="73" t="s">
        <v>89</v>
      </c>
      <c r="D188" s="138">
        <f>24066+29294</f>
        <v>53360</v>
      </c>
    </row>
    <row r="189" spans="1:4" s="4" customFormat="1" ht="31.5" x14ac:dyDescent="0.25">
      <c r="A189" s="162" t="s">
        <v>919</v>
      </c>
      <c r="B189" s="70" t="s">
        <v>918</v>
      </c>
      <c r="C189" s="26"/>
      <c r="D189" s="137">
        <f t="shared" ref="D189:D191" si="40">D190</f>
        <v>40000</v>
      </c>
    </row>
    <row r="190" spans="1:4" s="4" customFormat="1" ht="31.5" x14ac:dyDescent="0.25">
      <c r="A190" s="48" t="s">
        <v>18</v>
      </c>
      <c r="B190" s="23" t="s">
        <v>918</v>
      </c>
      <c r="C190" s="73" t="s">
        <v>20</v>
      </c>
      <c r="D190" s="123">
        <f t="shared" si="40"/>
        <v>40000</v>
      </c>
    </row>
    <row r="191" spans="1:4" s="4" customFormat="1" ht="15.75" x14ac:dyDescent="0.25">
      <c r="A191" s="48" t="s">
        <v>24</v>
      </c>
      <c r="B191" s="23" t="s">
        <v>918</v>
      </c>
      <c r="C191" s="73" t="s">
        <v>25</v>
      </c>
      <c r="D191" s="123">
        <f t="shared" si="40"/>
        <v>40000</v>
      </c>
    </row>
    <row r="192" spans="1:4" s="4" customFormat="1" ht="15.75" hidden="1" x14ac:dyDescent="0.25">
      <c r="A192" s="48" t="s">
        <v>76</v>
      </c>
      <c r="B192" s="23" t="s">
        <v>918</v>
      </c>
      <c r="C192" s="73" t="s">
        <v>77</v>
      </c>
      <c r="D192" s="138">
        <f>0+40000</f>
        <v>40000</v>
      </c>
    </row>
    <row r="193" spans="1:4" s="4" customFormat="1" ht="31.5" x14ac:dyDescent="0.25">
      <c r="A193" s="63" t="s">
        <v>578</v>
      </c>
      <c r="B193" s="56" t="s">
        <v>760</v>
      </c>
      <c r="C193" s="56"/>
      <c r="D193" s="137">
        <f>D194</f>
        <v>21036</v>
      </c>
    </row>
    <row r="194" spans="1:4" s="4" customFormat="1" ht="15.75" x14ac:dyDescent="0.25">
      <c r="A194" s="8" t="s">
        <v>13</v>
      </c>
      <c r="B194" s="25" t="s">
        <v>760</v>
      </c>
      <c r="C194" s="25">
        <v>800</v>
      </c>
      <c r="D194" s="138">
        <f>D195</f>
        <v>21036</v>
      </c>
    </row>
    <row r="195" spans="1:4" s="4" customFormat="1" ht="15.75" x14ac:dyDescent="0.25">
      <c r="A195" s="8" t="s">
        <v>2</v>
      </c>
      <c r="B195" s="25" t="s">
        <v>760</v>
      </c>
      <c r="C195" s="25" t="s">
        <v>84</v>
      </c>
      <c r="D195" s="138">
        <v>21036</v>
      </c>
    </row>
    <row r="196" spans="1:4" s="4" customFormat="1" ht="63" x14ac:dyDescent="0.25">
      <c r="A196" s="201" t="s">
        <v>976</v>
      </c>
      <c r="B196" s="70" t="s">
        <v>977</v>
      </c>
      <c r="C196" s="56"/>
      <c r="D196" s="137">
        <f t="shared" ref="D196:D198" si="41">D197</f>
        <v>100000</v>
      </c>
    </row>
    <row r="197" spans="1:4" s="4" customFormat="1" ht="31.5" x14ac:dyDescent="0.25">
      <c r="A197" s="48" t="s">
        <v>307</v>
      </c>
      <c r="B197" s="23" t="s">
        <v>977</v>
      </c>
      <c r="C197" s="73" t="s">
        <v>35</v>
      </c>
      <c r="D197" s="138">
        <f t="shared" si="41"/>
        <v>100000</v>
      </c>
    </row>
    <row r="198" spans="1:4" s="4" customFormat="1" ht="15.75" x14ac:dyDescent="0.25">
      <c r="A198" s="48" t="s">
        <v>34</v>
      </c>
      <c r="B198" s="23" t="s">
        <v>977</v>
      </c>
      <c r="C198" s="73">
        <v>410</v>
      </c>
      <c r="D198" s="138">
        <f t="shared" si="41"/>
        <v>100000</v>
      </c>
    </row>
    <row r="199" spans="1:4" s="4" customFormat="1" ht="31.5" hidden="1" x14ac:dyDescent="0.25">
      <c r="A199" s="48" t="s">
        <v>88</v>
      </c>
      <c r="B199" s="23" t="s">
        <v>977</v>
      </c>
      <c r="C199" s="73" t="s">
        <v>89</v>
      </c>
      <c r="D199" s="138">
        <f>80000+20000</f>
        <v>100000</v>
      </c>
    </row>
    <row r="200" spans="1:4" s="4" customFormat="1" ht="31.5" x14ac:dyDescent="0.2">
      <c r="A200" s="202" t="s">
        <v>978</v>
      </c>
      <c r="B200" s="70" t="s">
        <v>979</v>
      </c>
      <c r="C200" s="56"/>
      <c r="D200" s="171">
        <f t="shared" ref="D200:D202" si="42">D201</f>
        <v>100000</v>
      </c>
    </row>
    <row r="201" spans="1:4" s="4" customFormat="1" ht="31.5" x14ac:dyDescent="0.25">
      <c r="A201" s="48" t="s">
        <v>307</v>
      </c>
      <c r="B201" s="160" t="s">
        <v>979</v>
      </c>
      <c r="C201" s="73" t="s">
        <v>35</v>
      </c>
      <c r="D201" s="138">
        <f t="shared" si="42"/>
        <v>100000</v>
      </c>
    </row>
    <row r="202" spans="1:4" s="4" customFormat="1" ht="15.75" x14ac:dyDescent="0.25">
      <c r="A202" s="48" t="s">
        <v>34</v>
      </c>
      <c r="B202" s="160" t="s">
        <v>979</v>
      </c>
      <c r="C202" s="73">
        <v>410</v>
      </c>
      <c r="D202" s="138">
        <f t="shared" si="42"/>
        <v>100000</v>
      </c>
    </row>
    <row r="203" spans="1:4" s="4" customFormat="1" ht="31.5" hidden="1" x14ac:dyDescent="0.25">
      <c r="A203" s="48" t="s">
        <v>88</v>
      </c>
      <c r="B203" s="160" t="s">
        <v>979</v>
      </c>
      <c r="C203" s="73" t="s">
        <v>89</v>
      </c>
      <c r="D203" s="138">
        <f>80000+20000</f>
        <v>100000</v>
      </c>
    </row>
    <row r="204" spans="1:4" s="4" customFormat="1" ht="31.5" x14ac:dyDescent="0.25">
      <c r="A204" s="55" t="s">
        <v>761</v>
      </c>
      <c r="B204" s="21" t="s">
        <v>762</v>
      </c>
      <c r="C204" s="43"/>
      <c r="D204" s="140">
        <f>D205</f>
        <v>24026</v>
      </c>
    </row>
    <row r="205" spans="1:4" s="4" customFormat="1" ht="15.75" x14ac:dyDescent="0.25">
      <c r="A205" s="42" t="s">
        <v>100</v>
      </c>
      <c r="B205" s="22" t="s">
        <v>763</v>
      </c>
      <c r="C205" s="26"/>
      <c r="D205" s="154">
        <f>D206+D213</f>
        <v>24026</v>
      </c>
    </row>
    <row r="206" spans="1:4" s="4" customFormat="1" ht="15.75" x14ac:dyDescent="0.25">
      <c r="A206" s="42" t="s">
        <v>103</v>
      </c>
      <c r="B206" s="22" t="s">
        <v>764</v>
      </c>
      <c r="C206" s="26"/>
      <c r="D206" s="154">
        <f>D207+D210</f>
        <v>1562</v>
      </c>
    </row>
    <row r="207" spans="1:4" s="4" customFormat="1" ht="31.5" x14ac:dyDescent="0.2">
      <c r="A207" s="38" t="s">
        <v>446</v>
      </c>
      <c r="B207" s="160" t="s">
        <v>764</v>
      </c>
      <c r="C207" s="73" t="s">
        <v>15</v>
      </c>
      <c r="D207" s="152">
        <f t="shared" ref="D207:D208" si="43">D208</f>
        <v>700</v>
      </c>
    </row>
    <row r="208" spans="1:4" s="4" customFormat="1" ht="31.5" x14ac:dyDescent="0.25">
      <c r="A208" s="48" t="s">
        <v>17</v>
      </c>
      <c r="B208" s="160" t="s">
        <v>764</v>
      </c>
      <c r="C208" s="73" t="s">
        <v>16</v>
      </c>
      <c r="D208" s="152">
        <f t="shared" si="43"/>
        <v>700</v>
      </c>
    </row>
    <row r="209" spans="1:4" s="4" customFormat="1" ht="15.75" hidden="1" x14ac:dyDescent="0.25">
      <c r="A209" s="12" t="s">
        <v>592</v>
      </c>
      <c r="B209" s="160" t="s">
        <v>764</v>
      </c>
      <c r="C209" s="25" t="s">
        <v>71</v>
      </c>
      <c r="D209" s="152">
        <v>700</v>
      </c>
    </row>
    <row r="210" spans="1:4" s="4" customFormat="1" ht="31.5" x14ac:dyDescent="0.25">
      <c r="A210" s="48" t="s">
        <v>18</v>
      </c>
      <c r="B210" s="160" t="s">
        <v>764</v>
      </c>
      <c r="C210" s="73" t="s">
        <v>20</v>
      </c>
      <c r="D210" s="152">
        <f t="shared" ref="D210:D211" si="44">D211</f>
        <v>862</v>
      </c>
    </row>
    <row r="211" spans="1:4" s="4" customFormat="1" ht="15.75" x14ac:dyDescent="0.25">
      <c r="A211" s="48" t="s">
        <v>24</v>
      </c>
      <c r="B211" s="160" t="s">
        <v>764</v>
      </c>
      <c r="C211" s="73" t="s">
        <v>25</v>
      </c>
      <c r="D211" s="152">
        <f t="shared" si="44"/>
        <v>862</v>
      </c>
    </row>
    <row r="212" spans="1:4" s="4" customFormat="1" ht="15.75" hidden="1" x14ac:dyDescent="0.25">
      <c r="A212" s="48" t="s">
        <v>76</v>
      </c>
      <c r="B212" s="160" t="s">
        <v>764</v>
      </c>
      <c r="C212" s="73" t="s">
        <v>77</v>
      </c>
      <c r="D212" s="152">
        <v>862</v>
      </c>
    </row>
    <row r="213" spans="1:4" s="4" customFormat="1" ht="31.5" x14ac:dyDescent="0.25">
      <c r="A213" s="12" t="s">
        <v>315</v>
      </c>
      <c r="B213" s="23" t="s">
        <v>765</v>
      </c>
      <c r="C213" s="25"/>
      <c r="D213" s="138">
        <f t="shared" ref="D213:D215" si="45">D214</f>
        <v>22464</v>
      </c>
    </row>
    <row r="214" spans="1:4" s="4" customFormat="1" ht="15.75" x14ac:dyDescent="0.25">
      <c r="A214" s="48" t="s">
        <v>22</v>
      </c>
      <c r="B214" s="160" t="s">
        <v>765</v>
      </c>
      <c r="C214" s="25" t="s">
        <v>23</v>
      </c>
      <c r="D214" s="152">
        <f t="shared" si="45"/>
        <v>22464</v>
      </c>
    </row>
    <row r="215" spans="1:4" s="4" customFormat="1" ht="31.5" x14ac:dyDescent="0.25">
      <c r="A215" s="48" t="s">
        <v>113</v>
      </c>
      <c r="B215" s="160" t="s">
        <v>765</v>
      </c>
      <c r="C215" s="25" t="s">
        <v>132</v>
      </c>
      <c r="D215" s="152">
        <f t="shared" si="45"/>
        <v>22464</v>
      </c>
    </row>
    <row r="216" spans="1:4" s="4" customFormat="1" ht="31.5" hidden="1" x14ac:dyDescent="0.25">
      <c r="A216" s="8" t="s">
        <v>314</v>
      </c>
      <c r="B216" s="160" t="s">
        <v>765</v>
      </c>
      <c r="C216" s="25" t="s">
        <v>133</v>
      </c>
      <c r="D216" s="152">
        <v>22464</v>
      </c>
    </row>
    <row r="217" spans="1:4" s="4" customFormat="1" ht="15.75" x14ac:dyDescent="0.25">
      <c r="A217" s="55" t="s">
        <v>932</v>
      </c>
      <c r="B217" s="57" t="s">
        <v>933</v>
      </c>
      <c r="C217" s="58"/>
      <c r="D217" s="166">
        <f t="shared" ref="D217:D220" si="46">D218</f>
        <v>2133</v>
      </c>
    </row>
    <row r="218" spans="1:4" s="4" customFormat="1" ht="63" x14ac:dyDescent="0.25">
      <c r="A218" s="42" t="s">
        <v>934</v>
      </c>
      <c r="B218" s="74" t="s">
        <v>935</v>
      </c>
      <c r="C218" s="36"/>
      <c r="D218" s="167">
        <f t="shared" si="46"/>
        <v>2133</v>
      </c>
    </row>
    <row r="219" spans="1:4" s="4" customFormat="1" ht="31.5" x14ac:dyDescent="0.25">
      <c r="A219" s="48" t="s">
        <v>18</v>
      </c>
      <c r="B219" s="59" t="s">
        <v>935</v>
      </c>
      <c r="C219" s="153" t="s">
        <v>20</v>
      </c>
      <c r="D219" s="168">
        <f t="shared" si="46"/>
        <v>2133</v>
      </c>
    </row>
    <row r="220" spans="1:4" s="4" customFormat="1" ht="15.75" x14ac:dyDescent="0.25">
      <c r="A220" s="48" t="s">
        <v>24</v>
      </c>
      <c r="B220" s="59" t="s">
        <v>935</v>
      </c>
      <c r="C220" s="153" t="s">
        <v>25</v>
      </c>
      <c r="D220" s="168">
        <f t="shared" si="46"/>
        <v>2133</v>
      </c>
    </row>
    <row r="221" spans="1:4" s="4" customFormat="1" ht="15.75" hidden="1" x14ac:dyDescent="0.25">
      <c r="A221" s="48" t="s">
        <v>76</v>
      </c>
      <c r="B221" s="59" t="s">
        <v>935</v>
      </c>
      <c r="C221" s="153" t="s">
        <v>77</v>
      </c>
      <c r="D221" s="168">
        <f>433+1700</f>
        <v>2133</v>
      </c>
    </row>
    <row r="222" spans="1:4" s="4" customFormat="1" ht="15.75" x14ac:dyDescent="0.25">
      <c r="A222" s="55" t="s">
        <v>936</v>
      </c>
      <c r="B222" s="57" t="s">
        <v>937</v>
      </c>
      <c r="C222" s="58"/>
      <c r="D222" s="166">
        <f>D223+D227+D231</f>
        <v>10549.99689</v>
      </c>
    </row>
    <row r="223" spans="1:4" s="4" customFormat="1" ht="31.5" x14ac:dyDescent="0.25">
      <c r="A223" s="42" t="s">
        <v>938</v>
      </c>
      <c r="B223" s="22" t="s">
        <v>939</v>
      </c>
      <c r="C223" s="26"/>
      <c r="D223" s="154">
        <f t="shared" ref="D223:D225" si="47">D224</f>
        <v>2976.77925</v>
      </c>
    </row>
    <row r="224" spans="1:4" s="4" customFormat="1" ht="31.5" x14ac:dyDescent="0.25">
      <c r="A224" s="48" t="s">
        <v>18</v>
      </c>
      <c r="B224" s="160" t="s">
        <v>939</v>
      </c>
      <c r="C224" s="153" t="s">
        <v>20</v>
      </c>
      <c r="D224" s="152">
        <f t="shared" si="47"/>
        <v>2976.77925</v>
      </c>
    </row>
    <row r="225" spans="1:4" s="4" customFormat="1" ht="15.75" x14ac:dyDescent="0.25">
      <c r="A225" s="48" t="s">
        <v>24</v>
      </c>
      <c r="B225" s="160" t="s">
        <v>939</v>
      </c>
      <c r="C225" s="153" t="s">
        <v>25</v>
      </c>
      <c r="D225" s="152">
        <f t="shared" si="47"/>
        <v>2976.77925</v>
      </c>
    </row>
    <row r="226" spans="1:4" s="4" customFormat="1" ht="15.75" hidden="1" x14ac:dyDescent="0.25">
      <c r="A226" s="48" t="s">
        <v>76</v>
      </c>
      <c r="B226" s="160" t="s">
        <v>939</v>
      </c>
      <c r="C226" s="153" t="s">
        <v>77</v>
      </c>
      <c r="D226" s="152">
        <f>0+2976.77925</f>
        <v>2976.77925</v>
      </c>
    </row>
    <row r="227" spans="1:4" s="4" customFormat="1" ht="31.5" x14ac:dyDescent="0.25">
      <c r="A227" s="42" t="s">
        <v>940</v>
      </c>
      <c r="B227" s="74" t="s">
        <v>941</v>
      </c>
      <c r="C227" s="36"/>
      <c r="D227" s="167">
        <f t="shared" ref="D227:D229" si="48">D228</f>
        <v>6580.9579100000001</v>
      </c>
    </row>
    <row r="228" spans="1:4" s="4" customFormat="1" ht="31.5" x14ac:dyDescent="0.25">
      <c r="A228" s="48" t="s">
        <v>18</v>
      </c>
      <c r="B228" s="59" t="s">
        <v>941</v>
      </c>
      <c r="C228" s="153" t="s">
        <v>20</v>
      </c>
      <c r="D228" s="168">
        <f t="shared" si="48"/>
        <v>6580.9579100000001</v>
      </c>
    </row>
    <row r="229" spans="1:4" s="4" customFormat="1" ht="15.75" x14ac:dyDescent="0.25">
      <c r="A229" s="48" t="s">
        <v>24</v>
      </c>
      <c r="B229" s="59" t="s">
        <v>941</v>
      </c>
      <c r="C229" s="153" t="s">
        <v>25</v>
      </c>
      <c r="D229" s="168">
        <f t="shared" si="48"/>
        <v>6580.9579100000001</v>
      </c>
    </row>
    <row r="230" spans="1:4" s="4" customFormat="1" ht="15.75" hidden="1" x14ac:dyDescent="0.25">
      <c r="A230" s="48" t="s">
        <v>76</v>
      </c>
      <c r="B230" s="59" t="s">
        <v>941</v>
      </c>
      <c r="C230" s="153" t="s">
        <v>77</v>
      </c>
      <c r="D230" s="168">
        <f>0+6580.95791</f>
        <v>6580.9579100000001</v>
      </c>
    </row>
    <row r="231" spans="1:4" s="4" customFormat="1" ht="15.75" x14ac:dyDescent="0.25">
      <c r="A231" s="42" t="s">
        <v>942</v>
      </c>
      <c r="B231" s="74" t="s">
        <v>943</v>
      </c>
      <c r="C231" s="36"/>
      <c r="D231" s="167">
        <f t="shared" ref="D231:D233" si="49">D232</f>
        <v>992.25972999999999</v>
      </c>
    </row>
    <row r="232" spans="1:4" s="4" customFormat="1" ht="31.5" x14ac:dyDescent="0.25">
      <c r="A232" s="48" t="s">
        <v>18</v>
      </c>
      <c r="B232" s="59" t="s">
        <v>943</v>
      </c>
      <c r="C232" s="153" t="s">
        <v>20</v>
      </c>
      <c r="D232" s="168">
        <f t="shared" si="49"/>
        <v>992.25972999999999</v>
      </c>
    </row>
    <row r="233" spans="1:4" s="4" customFormat="1" ht="15.75" x14ac:dyDescent="0.25">
      <c r="A233" s="48" t="s">
        <v>24</v>
      </c>
      <c r="B233" s="59" t="s">
        <v>943</v>
      </c>
      <c r="C233" s="153" t="s">
        <v>25</v>
      </c>
      <c r="D233" s="168">
        <f t="shared" si="49"/>
        <v>992.25972999999999</v>
      </c>
    </row>
    <row r="234" spans="1:4" s="4" customFormat="1" ht="15.75" hidden="1" x14ac:dyDescent="0.25">
      <c r="A234" s="48" t="s">
        <v>76</v>
      </c>
      <c r="B234" s="59" t="s">
        <v>943</v>
      </c>
      <c r="C234" s="153" t="s">
        <v>77</v>
      </c>
      <c r="D234" s="168">
        <v>992.25972999999999</v>
      </c>
    </row>
    <row r="235" spans="1:4" s="4" customFormat="1" ht="15.75" x14ac:dyDescent="0.25">
      <c r="A235" s="55" t="s">
        <v>1015</v>
      </c>
      <c r="B235" s="57" t="s">
        <v>1016</v>
      </c>
      <c r="C235" s="39"/>
      <c r="D235" s="166">
        <f>D236+D240+D244</f>
        <v>33632</v>
      </c>
    </row>
    <row r="236" spans="1:4" s="4" customFormat="1" ht="47.25" x14ac:dyDescent="0.25">
      <c r="A236" s="42" t="s">
        <v>1009</v>
      </c>
      <c r="B236" s="74" t="str">
        <f>B237</f>
        <v>01 2 E4 52100</v>
      </c>
      <c r="C236" s="36"/>
      <c r="D236" s="167">
        <f t="shared" ref="D236:D238" si="50">D237</f>
        <v>7468</v>
      </c>
    </row>
    <row r="237" spans="1:4" s="4" customFormat="1" ht="31.5" x14ac:dyDescent="0.25">
      <c r="A237" s="38" t="s">
        <v>446</v>
      </c>
      <c r="B237" s="59" t="str">
        <f>B238</f>
        <v>01 2 E4 52100</v>
      </c>
      <c r="C237" s="73" t="s">
        <v>15</v>
      </c>
      <c r="D237" s="168">
        <f t="shared" si="50"/>
        <v>7468</v>
      </c>
    </row>
    <row r="238" spans="1:4" s="4" customFormat="1" ht="31.5" x14ac:dyDescent="0.25">
      <c r="A238" s="147" t="s">
        <v>17</v>
      </c>
      <c r="B238" s="59" t="str">
        <f>B239</f>
        <v>01 2 E4 52100</v>
      </c>
      <c r="C238" s="73" t="s">
        <v>16</v>
      </c>
      <c r="D238" s="168">
        <f t="shared" si="50"/>
        <v>7468</v>
      </c>
    </row>
    <row r="239" spans="1:4" s="4" customFormat="1" ht="15.75" hidden="1" x14ac:dyDescent="0.25">
      <c r="A239" s="61" t="s">
        <v>592</v>
      </c>
      <c r="B239" s="59" t="s">
        <v>1010</v>
      </c>
      <c r="C239" s="25" t="s">
        <v>71</v>
      </c>
      <c r="D239" s="168">
        <f>4851+1617+1000</f>
        <v>7468</v>
      </c>
    </row>
    <row r="240" spans="1:4" s="4" customFormat="1" ht="31.5" x14ac:dyDescent="0.25">
      <c r="A240" s="42" t="s">
        <v>1011</v>
      </c>
      <c r="B240" s="74" t="str">
        <f>B241</f>
        <v>01 2 E4 S2770</v>
      </c>
      <c r="C240" s="36"/>
      <c r="D240" s="203">
        <f t="shared" ref="D240:D242" si="51">D241</f>
        <v>3825</v>
      </c>
    </row>
    <row r="241" spans="1:4" s="4" customFormat="1" ht="31.5" x14ac:dyDescent="0.2">
      <c r="A241" s="38" t="s">
        <v>446</v>
      </c>
      <c r="B241" s="160" t="str">
        <f>B242</f>
        <v>01 2 E4 S2770</v>
      </c>
      <c r="C241" s="73" t="s">
        <v>15</v>
      </c>
      <c r="D241" s="204">
        <f t="shared" si="51"/>
        <v>3825</v>
      </c>
    </row>
    <row r="242" spans="1:4" s="4" customFormat="1" ht="31.5" x14ac:dyDescent="0.2">
      <c r="A242" s="147" t="s">
        <v>17</v>
      </c>
      <c r="B242" s="160" t="str">
        <f>B243</f>
        <v>01 2 E4 S2770</v>
      </c>
      <c r="C242" s="73" t="s">
        <v>16</v>
      </c>
      <c r="D242" s="204">
        <f t="shared" si="51"/>
        <v>3825</v>
      </c>
    </row>
    <row r="243" spans="1:4" s="4" customFormat="1" ht="15.75" hidden="1" x14ac:dyDescent="0.25">
      <c r="A243" s="61" t="s">
        <v>592</v>
      </c>
      <c r="B243" s="59" t="s">
        <v>1012</v>
      </c>
      <c r="C243" s="25" t="s">
        <v>71</v>
      </c>
      <c r="D243" s="204">
        <f>2363+1462</f>
        <v>3825</v>
      </c>
    </row>
    <row r="244" spans="1:4" s="4" customFormat="1" ht="47.25" x14ac:dyDescent="0.25">
      <c r="A244" s="42" t="s">
        <v>1013</v>
      </c>
      <c r="B244" s="74" t="str">
        <f>B245</f>
        <v>01 2 E4 S2780</v>
      </c>
      <c r="C244" s="36"/>
      <c r="D244" s="203">
        <f t="shared" ref="D244:D246" si="52">D245</f>
        <v>22339</v>
      </c>
    </row>
    <row r="245" spans="1:4" s="4" customFormat="1" ht="31.5" x14ac:dyDescent="0.2">
      <c r="A245" s="38" t="s">
        <v>446</v>
      </c>
      <c r="B245" s="160" t="str">
        <f>B246</f>
        <v>01 2 E4 S2780</v>
      </c>
      <c r="C245" s="73" t="s">
        <v>15</v>
      </c>
      <c r="D245" s="204">
        <f t="shared" si="52"/>
        <v>22339</v>
      </c>
    </row>
    <row r="246" spans="1:4" s="4" customFormat="1" ht="31.5" x14ac:dyDescent="0.2">
      <c r="A246" s="147" t="s">
        <v>17</v>
      </c>
      <c r="B246" s="160" t="str">
        <f>B247</f>
        <v>01 2 E4 S2780</v>
      </c>
      <c r="C246" s="73" t="s">
        <v>16</v>
      </c>
      <c r="D246" s="204">
        <f t="shared" si="52"/>
        <v>22339</v>
      </c>
    </row>
    <row r="247" spans="1:4" s="4" customFormat="1" ht="15.75" hidden="1" x14ac:dyDescent="0.25">
      <c r="A247" s="61" t="s">
        <v>592</v>
      </c>
      <c r="B247" s="59" t="s">
        <v>1014</v>
      </c>
      <c r="C247" s="25" t="s">
        <v>71</v>
      </c>
      <c r="D247" s="204">
        <f>13805+8534</f>
        <v>22339</v>
      </c>
    </row>
    <row r="248" spans="1:4" s="4" customFormat="1" ht="31.5" x14ac:dyDescent="0.25">
      <c r="A248" s="55" t="s">
        <v>105</v>
      </c>
      <c r="B248" s="21" t="s">
        <v>241</v>
      </c>
      <c r="C248" s="25"/>
      <c r="D248" s="140">
        <f>D249+D267+D306+D319</f>
        <v>508700</v>
      </c>
    </row>
    <row r="249" spans="1:4" s="4" customFormat="1" ht="47.25" x14ac:dyDescent="0.25">
      <c r="A249" s="55" t="s">
        <v>766</v>
      </c>
      <c r="B249" s="21" t="s">
        <v>242</v>
      </c>
      <c r="C249" s="43"/>
      <c r="D249" s="140">
        <f>D250+D258</f>
        <v>2273</v>
      </c>
    </row>
    <row r="250" spans="1:4" s="4" customFormat="1" ht="15.75" x14ac:dyDescent="0.25">
      <c r="A250" s="72" t="s">
        <v>106</v>
      </c>
      <c r="B250" s="70" t="s">
        <v>243</v>
      </c>
      <c r="C250" s="56"/>
      <c r="D250" s="137">
        <f>D251</f>
        <v>900</v>
      </c>
    </row>
    <row r="251" spans="1:4" s="4" customFormat="1" ht="15.75" x14ac:dyDescent="0.25">
      <c r="A251" s="42" t="s">
        <v>107</v>
      </c>
      <c r="B251" s="22" t="s">
        <v>244</v>
      </c>
      <c r="C251" s="26"/>
      <c r="D251" s="154">
        <f>D252+D255</f>
        <v>900</v>
      </c>
    </row>
    <row r="252" spans="1:4" s="4" customFormat="1" ht="31.5" x14ac:dyDescent="0.2">
      <c r="A252" s="38" t="s">
        <v>446</v>
      </c>
      <c r="B252" s="160" t="s">
        <v>244</v>
      </c>
      <c r="C252" s="73" t="s">
        <v>15</v>
      </c>
      <c r="D252" s="152">
        <f t="shared" ref="D252:D253" si="53">D253</f>
        <v>200</v>
      </c>
    </row>
    <row r="253" spans="1:4" s="4" customFormat="1" ht="31.5" x14ac:dyDescent="0.25">
      <c r="A253" s="48" t="s">
        <v>17</v>
      </c>
      <c r="B253" s="160" t="s">
        <v>244</v>
      </c>
      <c r="C253" s="73" t="s">
        <v>16</v>
      </c>
      <c r="D253" s="152">
        <f t="shared" si="53"/>
        <v>200</v>
      </c>
    </row>
    <row r="254" spans="1:4" s="4" customFormat="1" ht="15.75" hidden="1" x14ac:dyDescent="0.25">
      <c r="A254" s="12" t="s">
        <v>592</v>
      </c>
      <c r="B254" s="160" t="s">
        <v>244</v>
      </c>
      <c r="C254" s="25" t="s">
        <v>71</v>
      </c>
      <c r="D254" s="152">
        <v>200</v>
      </c>
    </row>
    <row r="255" spans="1:4" s="4" customFormat="1" ht="31.5" x14ac:dyDescent="0.25">
      <c r="A255" s="48" t="s">
        <v>18</v>
      </c>
      <c r="B255" s="160" t="s">
        <v>244</v>
      </c>
      <c r="C255" s="73" t="s">
        <v>20</v>
      </c>
      <c r="D255" s="152">
        <f t="shared" ref="D255:D256" si="54">D256</f>
        <v>700</v>
      </c>
    </row>
    <row r="256" spans="1:4" s="4" customFormat="1" ht="15.75" x14ac:dyDescent="0.25">
      <c r="A256" s="48" t="s">
        <v>24</v>
      </c>
      <c r="B256" s="160" t="s">
        <v>244</v>
      </c>
      <c r="C256" s="73" t="s">
        <v>25</v>
      </c>
      <c r="D256" s="152">
        <f t="shared" si="54"/>
        <v>700</v>
      </c>
    </row>
    <row r="257" spans="1:4" s="4" customFormat="1" ht="15.75" hidden="1" x14ac:dyDescent="0.25">
      <c r="A257" s="48" t="s">
        <v>76</v>
      </c>
      <c r="B257" s="160" t="s">
        <v>244</v>
      </c>
      <c r="C257" s="73" t="s">
        <v>77</v>
      </c>
      <c r="D257" s="152">
        <v>700</v>
      </c>
    </row>
    <row r="258" spans="1:4" s="4" customFormat="1" ht="31.5" x14ac:dyDescent="0.25">
      <c r="A258" s="42" t="s">
        <v>246</v>
      </c>
      <c r="B258" s="22" t="s">
        <v>247</v>
      </c>
      <c r="C258" s="73"/>
      <c r="D258" s="152">
        <f>D259+D263</f>
        <v>1373</v>
      </c>
    </row>
    <row r="259" spans="1:4" s="4" customFormat="1" ht="31.5" x14ac:dyDescent="0.25">
      <c r="A259" s="42" t="s">
        <v>248</v>
      </c>
      <c r="B259" s="22" t="s">
        <v>249</v>
      </c>
      <c r="C259" s="26"/>
      <c r="D259" s="141">
        <f t="shared" ref="D259:D261" si="55">D260</f>
        <v>1055</v>
      </c>
    </row>
    <row r="260" spans="1:4" s="4" customFormat="1" ht="31.5" x14ac:dyDescent="0.25">
      <c r="A260" s="48" t="s">
        <v>18</v>
      </c>
      <c r="B260" s="160" t="s">
        <v>249</v>
      </c>
      <c r="C260" s="73" t="s">
        <v>20</v>
      </c>
      <c r="D260" s="138">
        <f t="shared" si="55"/>
        <v>1055</v>
      </c>
    </row>
    <row r="261" spans="1:4" s="4" customFormat="1" ht="15.75" x14ac:dyDescent="0.25">
      <c r="A261" s="48" t="s">
        <v>24</v>
      </c>
      <c r="B261" s="160" t="s">
        <v>249</v>
      </c>
      <c r="C261" s="73" t="s">
        <v>25</v>
      </c>
      <c r="D261" s="138">
        <f t="shared" si="55"/>
        <v>1055</v>
      </c>
    </row>
    <row r="262" spans="1:4" s="4" customFormat="1" ht="15.75" hidden="1" x14ac:dyDescent="0.25">
      <c r="A262" s="48" t="s">
        <v>76</v>
      </c>
      <c r="B262" s="160" t="s">
        <v>249</v>
      </c>
      <c r="C262" s="73" t="s">
        <v>77</v>
      </c>
      <c r="D262" s="138">
        <v>1055</v>
      </c>
    </row>
    <row r="263" spans="1:4" s="4" customFormat="1" ht="31.5" x14ac:dyDescent="0.25">
      <c r="A263" s="42" t="s">
        <v>466</v>
      </c>
      <c r="B263" s="22" t="s">
        <v>467</v>
      </c>
      <c r="C263" s="26"/>
      <c r="D263" s="141">
        <f t="shared" ref="D263:D265" si="56">D264</f>
        <v>318</v>
      </c>
    </row>
    <row r="264" spans="1:4" s="4" customFormat="1" ht="31.5" x14ac:dyDescent="0.25">
      <c r="A264" s="6" t="s">
        <v>18</v>
      </c>
      <c r="B264" s="23" t="s">
        <v>467</v>
      </c>
      <c r="C264" s="73" t="s">
        <v>20</v>
      </c>
      <c r="D264" s="138">
        <f t="shared" si="56"/>
        <v>318</v>
      </c>
    </row>
    <row r="265" spans="1:4" s="4" customFormat="1" ht="15.75" x14ac:dyDescent="0.25">
      <c r="A265" s="6" t="s">
        <v>24</v>
      </c>
      <c r="B265" s="23" t="s">
        <v>467</v>
      </c>
      <c r="C265" s="73" t="s">
        <v>25</v>
      </c>
      <c r="D265" s="138">
        <f t="shared" si="56"/>
        <v>318</v>
      </c>
    </row>
    <row r="266" spans="1:4" s="4" customFormat="1" ht="15.75" hidden="1" x14ac:dyDescent="0.25">
      <c r="A266" s="6" t="s">
        <v>76</v>
      </c>
      <c r="B266" s="23" t="s">
        <v>467</v>
      </c>
      <c r="C266" s="73" t="s">
        <v>77</v>
      </c>
      <c r="D266" s="138">
        <v>318</v>
      </c>
    </row>
    <row r="267" spans="1:4" s="4" customFormat="1" ht="31.5" x14ac:dyDescent="0.25">
      <c r="A267" s="55" t="s">
        <v>767</v>
      </c>
      <c r="B267" s="21" t="s">
        <v>251</v>
      </c>
      <c r="C267" s="43"/>
      <c r="D267" s="140">
        <f>D268+D272+D293+D297</f>
        <v>492519</v>
      </c>
    </row>
    <row r="268" spans="1:4" s="4" customFormat="1" ht="31.5" x14ac:dyDescent="0.2">
      <c r="A268" s="135" t="s">
        <v>922</v>
      </c>
      <c r="B268" s="70" t="s">
        <v>923</v>
      </c>
      <c r="C268" s="136"/>
      <c r="D268" s="137">
        <f t="shared" ref="D268:D270" si="57">D269</f>
        <v>500</v>
      </c>
    </row>
    <row r="269" spans="1:4" s="4" customFormat="1" ht="31.5" x14ac:dyDescent="0.2">
      <c r="A269" s="46" t="s">
        <v>18</v>
      </c>
      <c r="B269" s="23" t="s">
        <v>923</v>
      </c>
      <c r="C269" s="119" t="s">
        <v>20</v>
      </c>
      <c r="D269" s="138">
        <f t="shared" si="57"/>
        <v>500</v>
      </c>
    </row>
    <row r="270" spans="1:4" s="4" customFormat="1" ht="15.75" x14ac:dyDescent="0.2">
      <c r="A270" s="126" t="s">
        <v>24</v>
      </c>
      <c r="B270" s="23" t="s">
        <v>923</v>
      </c>
      <c r="C270" s="119" t="s">
        <v>25</v>
      </c>
      <c r="D270" s="138">
        <f t="shared" si="57"/>
        <v>500</v>
      </c>
    </row>
    <row r="271" spans="1:4" s="4" customFormat="1" ht="15.75" hidden="1" x14ac:dyDescent="0.2">
      <c r="A271" s="46" t="s">
        <v>76</v>
      </c>
      <c r="B271" s="23" t="s">
        <v>923</v>
      </c>
      <c r="C271" s="139" t="s">
        <v>77</v>
      </c>
      <c r="D271" s="138">
        <v>500</v>
      </c>
    </row>
    <row r="272" spans="1:4" s="4" customFormat="1" ht="15.75" x14ac:dyDescent="0.25">
      <c r="A272" s="72" t="s">
        <v>106</v>
      </c>
      <c r="B272" s="70" t="s">
        <v>253</v>
      </c>
      <c r="C272" s="56"/>
      <c r="D272" s="137">
        <f>D273+D277+D281+D285+D289</f>
        <v>190037</v>
      </c>
    </row>
    <row r="273" spans="1:4" s="4" customFormat="1" ht="47.25" x14ac:dyDescent="0.25">
      <c r="A273" s="42" t="s">
        <v>676</v>
      </c>
      <c r="B273" s="22" t="s">
        <v>768</v>
      </c>
      <c r="C273" s="26"/>
      <c r="D273" s="154">
        <f>D274</f>
        <v>39526</v>
      </c>
    </row>
    <row r="274" spans="1:4" s="4" customFormat="1" ht="31.5" x14ac:dyDescent="0.25">
      <c r="A274" s="48" t="s">
        <v>18</v>
      </c>
      <c r="B274" s="160" t="s">
        <v>768</v>
      </c>
      <c r="C274" s="73" t="s">
        <v>20</v>
      </c>
      <c r="D274" s="152">
        <f t="shared" ref="D274:D275" si="58">D275</f>
        <v>39526</v>
      </c>
    </row>
    <row r="275" spans="1:4" s="4" customFormat="1" ht="15.75" x14ac:dyDescent="0.25">
      <c r="A275" s="48" t="s">
        <v>24</v>
      </c>
      <c r="B275" s="160" t="s">
        <v>768</v>
      </c>
      <c r="C275" s="73" t="s">
        <v>25</v>
      </c>
      <c r="D275" s="152">
        <f t="shared" si="58"/>
        <v>39526</v>
      </c>
    </row>
    <row r="276" spans="1:4" s="4" customFormat="1" ht="15.75" hidden="1" x14ac:dyDescent="0.25">
      <c r="A276" s="48" t="s">
        <v>76</v>
      </c>
      <c r="B276" s="160" t="s">
        <v>768</v>
      </c>
      <c r="C276" s="73" t="s">
        <v>77</v>
      </c>
      <c r="D276" s="152">
        <v>39526</v>
      </c>
    </row>
    <row r="277" spans="1:4" s="4" customFormat="1" ht="15.75" x14ac:dyDescent="0.25">
      <c r="A277" s="42" t="s">
        <v>107</v>
      </c>
      <c r="B277" s="22" t="s">
        <v>254</v>
      </c>
      <c r="C277" s="26"/>
      <c r="D277" s="154">
        <f>D278</f>
        <v>260</v>
      </c>
    </row>
    <row r="278" spans="1:4" s="4" customFormat="1" ht="31.5" x14ac:dyDescent="0.25">
      <c r="A278" s="48" t="s">
        <v>18</v>
      </c>
      <c r="B278" s="160" t="s">
        <v>254</v>
      </c>
      <c r="C278" s="73" t="s">
        <v>20</v>
      </c>
      <c r="D278" s="152">
        <f t="shared" ref="D278:D279" si="59">D279</f>
        <v>260</v>
      </c>
    </row>
    <row r="279" spans="1:4" s="4" customFormat="1" ht="15.75" x14ac:dyDescent="0.25">
      <c r="A279" s="48" t="s">
        <v>24</v>
      </c>
      <c r="B279" s="160" t="s">
        <v>254</v>
      </c>
      <c r="C279" s="73" t="s">
        <v>25</v>
      </c>
      <c r="D279" s="152">
        <f t="shared" si="59"/>
        <v>260</v>
      </c>
    </row>
    <row r="280" spans="1:4" s="4" customFormat="1" ht="15.75" hidden="1" x14ac:dyDescent="0.25">
      <c r="A280" s="48" t="s">
        <v>76</v>
      </c>
      <c r="B280" s="160" t="s">
        <v>254</v>
      </c>
      <c r="C280" s="73" t="s">
        <v>77</v>
      </c>
      <c r="D280" s="152">
        <v>260</v>
      </c>
    </row>
    <row r="281" spans="1:4" s="4" customFormat="1" ht="78.75" x14ac:dyDescent="0.25">
      <c r="A281" s="72" t="s">
        <v>509</v>
      </c>
      <c r="B281" s="22" t="s">
        <v>769</v>
      </c>
      <c r="C281" s="26"/>
      <c r="D281" s="141">
        <f t="shared" ref="D281:D283" si="60">D282</f>
        <v>87000</v>
      </c>
    </row>
    <row r="282" spans="1:4" s="4" customFormat="1" ht="31.5" x14ac:dyDescent="0.25">
      <c r="A282" s="48" t="s">
        <v>512</v>
      </c>
      <c r="B282" s="23" t="s">
        <v>769</v>
      </c>
      <c r="C282" s="73" t="s">
        <v>35</v>
      </c>
      <c r="D282" s="152">
        <f t="shared" si="60"/>
        <v>87000</v>
      </c>
    </row>
    <row r="283" spans="1:4" s="4" customFormat="1" ht="15.75" x14ac:dyDescent="0.25">
      <c r="A283" s="48" t="s">
        <v>34</v>
      </c>
      <c r="B283" s="23" t="s">
        <v>769</v>
      </c>
      <c r="C283" s="73" t="s">
        <v>135</v>
      </c>
      <c r="D283" s="152">
        <f t="shared" si="60"/>
        <v>87000</v>
      </c>
    </row>
    <row r="284" spans="1:4" s="4" customFormat="1" ht="31.5" hidden="1" x14ac:dyDescent="0.25">
      <c r="A284" s="48" t="s">
        <v>88</v>
      </c>
      <c r="B284" s="23" t="s">
        <v>769</v>
      </c>
      <c r="C284" s="73" t="s">
        <v>89</v>
      </c>
      <c r="D284" s="187">
        <f>0+41779+45221</f>
        <v>87000</v>
      </c>
    </row>
    <row r="285" spans="1:4" s="4" customFormat="1" ht="31.5" x14ac:dyDescent="0.25">
      <c r="A285" s="42" t="s">
        <v>511</v>
      </c>
      <c r="B285" s="22" t="s">
        <v>770</v>
      </c>
      <c r="C285" s="26"/>
      <c r="D285" s="141">
        <f t="shared" ref="D285:D287" si="61">D286</f>
        <v>16298</v>
      </c>
    </row>
    <row r="286" spans="1:4" s="4" customFormat="1" ht="31.5" x14ac:dyDescent="0.25">
      <c r="A286" s="48" t="s">
        <v>307</v>
      </c>
      <c r="B286" s="23" t="s">
        <v>770</v>
      </c>
      <c r="C286" s="73" t="s">
        <v>35</v>
      </c>
      <c r="D286" s="141">
        <f t="shared" si="61"/>
        <v>16298</v>
      </c>
    </row>
    <row r="287" spans="1:4" s="4" customFormat="1" ht="15.75" x14ac:dyDescent="0.25">
      <c r="A287" s="48" t="s">
        <v>34</v>
      </c>
      <c r="B287" s="23" t="s">
        <v>770</v>
      </c>
      <c r="C287" s="73" t="s">
        <v>135</v>
      </c>
      <c r="D287" s="138">
        <f t="shared" si="61"/>
        <v>16298</v>
      </c>
    </row>
    <row r="288" spans="1:4" s="4" customFormat="1" ht="31.5" hidden="1" x14ac:dyDescent="0.25">
      <c r="A288" s="48" t="s">
        <v>88</v>
      </c>
      <c r="B288" s="23" t="s">
        <v>770</v>
      </c>
      <c r="C288" s="73" t="s">
        <v>89</v>
      </c>
      <c r="D288" s="152">
        <v>16298</v>
      </c>
    </row>
    <row r="289" spans="1:4" s="4" customFormat="1" ht="15.75" x14ac:dyDescent="0.25">
      <c r="A289" s="72" t="s">
        <v>514</v>
      </c>
      <c r="B289" s="22" t="s">
        <v>771</v>
      </c>
      <c r="C289" s="26"/>
      <c r="D289" s="141">
        <f t="shared" ref="D289:D291" si="62">D290</f>
        <v>46953</v>
      </c>
    </row>
    <row r="290" spans="1:4" s="4" customFormat="1" ht="31.5" x14ac:dyDescent="0.25">
      <c r="A290" s="48" t="s">
        <v>512</v>
      </c>
      <c r="B290" s="23" t="s">
        <v>771</v>
      </c>
      <c r="C290" s="73" t="s">
        <v>35</v>
      </c>
      <c r="D290" s="152">
        <f t="shared" si="62"/>
        <v>46953</v>
      </c>
    </row>
    <row r="291" spans="1:4" s="4" customFormat="1" ht="15.75" x14ac:dyDescent="0.25">
      <c r="A291" s="48" t="s">
        <v>34</v>
      </c>
      <c r="B291" s="23" t="s">
        <v>771</v>
      </c>
      <c r="C291" s="73" t="s">
        <v>135</v>
      </c>
      <c r="D291" s="152">
        <f t="shared" si="62"/>
        <v>46953</v>
      </c>
    </row>
    <row r="292" spans="1:4" s="4" customFormat="1" ht="31.5" hidden="1" x14ac:dyDescent="0.25">
      <c r="A292" s="8" t="s">
        <v>119</v>
      </c>
      <c r="B292" s="23" t="s">
        <v>771</v>
      </c>
      <c r="C292" s="73" t="s">
        <v>513</v>
      </c>
      <c r="D292" s="152">
        <f>16953+30000</f>
        <v>46953</v>
      </c>
    </row>
    <row r="293" spans="1:4" s="4" customFormat="1" ht="31.5" x14ac:dyDescent="0.25">
      <c r="A293" s="42" t="s">
        <v>108</v>
      </c>
      <c r="B293" s="22" t="s">
        <v>772</v>
      </c>
      <c r="C293" s="26"/>
      <c r="D293" s="154">
        <f t="shared" ref="D293:D295" si="63">D294</f>
        <v>50516</v>
      </c>
    </row>
    <row r="294" spans="1:4" s="4" customFormat="1" ht="31.5" x14ac:dyDescent="0.25">
      <c r="A294" s="48" t="s">
        <v>18</v>
      </c>
      <c r="B294" s="25" t="s">
        <v>772</v>
      </c>
      <c r="C294" s="73" t="s">
        <v>20</v>
      </c>
      <c r="D294" s="138">
        <f t="shared" si="63"/>
        <v>50516</v>
      </c>
    </row>
    <row r="295" spans="1:4" s="4" customFormat="1" ht="15.75" x14ac:dyDescent="0.25">
      <c r="A295" s="48" t="s">
        <v>24</v>
      </c>
      <c r="B295" s="25" t="s">
        <v>772</v>
      </c>
      <c r="C295" s="73" t="s">
        <v>25</v>
      </c>
      <c r="D295" s="138">
        <f t="shared" si="63"/>
        <v>50516</v>
      </c>
    </row>
    <row r="296" spans="1:4" s="4" customFormat="1" ht="47.25" hidden="1" x14ac:dyDescent="0.25">
      <c r="A296" s="12" t="s">
        <v>92</v>
      </c>
      <c r="B296" s="25" t="s">
        <v>772</v>
      </c>
      <c r="C296" s="25" t="s">
        <v>93</v>
      </c>
      <c r="D296" s="138">
        <f>53516-3000</f>
        <v>50516</v>
      </c>
    </row>
    <row r="297" spans="1:4" s="4" customFormat="1" ht="31.5" x14ac:dyDescent="0.25">
      <c r="A297" s="42" t="s">
        <v>246</v>
      </c>
      <c r="B297" s="22" t="s">
        <v>773</v>
      </c>
      <c r="C297" s="26"/>
      <c r="D297" s="154">
        <f>D298+D302</f>
        <v>251466</v>
      </c>
    </row>
    <row r="298" spans="1:4" s="4" customFormat="1" ht="31.5" x14ac:dyDescent="0.25">
      <c r="A298" s="42" t="s">
        <v>248</v>
      </c>
      <c r="B298" s="22" t="s">
        <v>774</v>
      </c>
      <c r="C298" s="26"/>
      <c r="D298" s="141">
        <f t="shared" ref="D298:D300" si="64">D299</f>
        <v>16498</v>
      </c>
    </row>
    <row r="299" spans="1:4" s="4" customFormat="1" ht="31.5" x14ac:dyDescent="0.25">
      <c r="A299" s="48" t="s">
        <v>18</v>
      </c>
      <c r="B299" s="160" t="s">
        <v>774</v>
      </c>
      <c r="C299" s="73" t="s">
        <v>20</v>
      </c>
      <c r="D299" s="138">
        <f t="shared" si="64"/>
        <v>16498</v>
      </c>
    </row>
    <row r="300" spans="1:4" s="4" customFormat="1" ht="15.75" x14ac:dyDescent="0.25">
      <c r="A300" s="48" t="s">
        <v>24</v>
      </c>
      <c r="B300" s="160" t="s">
        <v>774</v>
      </c>
      <c r="C300" s="73" t="s">
        <v>25</v>
      </c>
      <c r="D300" s="138">
        <f t="shared" si="64"/>
        <v>16498</v>
      </c>
    </row>
    <row r="301" spans="1:4" s="4" customFormat="1" ht="15.75" hidden="1" x14ac:dyDescent="0.25">
      <c r="A301" s="48" t="s">
        <v>76</v>
      </c>
      <c r="B301" s="160" t="s">
        <v>774</v>
      </c>
      <c r="C301" s="73" t="s">
        <v>77</v>
      </c>
      <c r="D301" s="138">
        <f>1421+17738-2661</f>
        <v>16498</v>
      </c>
    </row>
    <row r="302" spans="1:4" s="4" customFormat="1" ht="31.5" x14ac:dyDescent="0.25">
      <c r="A302" s="42" t="s">
        <v>250</v>
      </c>
      <c r="B302" s="26" t="s">
        <v>775</v>
      </c>
      <c r="C302" s="26"/>
      <c r="D302" s="141">
        <f t="shared" ref="D302:D304" si="65">D303</f>
        <v>234968</v>
      </c>
    </row>
    <row r="303" spans="1:4" s="4" customFormat="1" ht="31.5" x14ac:dyDescent="0.25">
      <c r="A303" s="48" t="s">
        <v>18</v>
      </c>
      <c r="B303" s="25" t="s">
        <v>775</v>
      </c>
      <c r="C303" s="73" t="s">
        <v>20</v>
      </c>
      <c r="D303" s="138">
        <f t="shared" si="65"/>
        <v>234968</v>
      </c>
    </row>
    <row r="304" spans="1:4" s="4" customFormat="1" ht="15.75" x14ac:dyDescent="0.25">
      <c r="A304" s="48" t="s">
        <v>24</v>
      </c>
      <c r="B304" s="25" t="s">
        <v>775</v>
      </c>
      <c r="C304" s="73" t="s">
        <v>25</v>
      </c>
      <c r="D304" s="138">
        <f t="shared" si="65"/>
        <v>234968</v>
      </c>
    </row>
    <row r="305" spans="1:4" s="4" customFormat="1" ht="47.25" hidden="1" x14ac:dyDescent="0.25">
      <c r="A305" s="12" t="s">
        <v>92</v>
      </c>
      <c r="B305" s="25" t="s">
        <v>775</v>
      </c>
      <c r="C305" s="25" t="s">
        <v>93</v>
      </c>
      <c r="D305" s="138">
        <f>235986-1018</f>
        <v>234968</v>
      </c>
    </row>
    <row r="306" spans="1:4" s="4" customFormat="1" ht="47.25" x14ac:dyDescent="0.25">
      <c r="A306" s="55" t="s">
        <v>776</v>
      </c>
      <c r="B306" s="21" t="s">
        <v>777</v>
      </c>
      <c r="C306" s="43"/>
      <c r="D306" s="140">
        <f>D307</f>
        <v>8730</v>
      </c>
    </row>
    <row r="307" spans="1:4" s="4" customFormat="1" ht="15.75" x14ac:dyDescent="0.25">
      <c r="A307" s="72" t="s">
        <v>106</v>
      </c>
      <c r="B307" s="70" t="s">
        <v>778</v>
      </c>
      <c r="C307" s="56"/>
      <c r="D307" s="137">
        <f>D308+D315</f>
        <v>8730</v>
      </c>
    </row>
    <row r="308" spans="1:4" s="4" customFormat="1" ht="15.75" x14ac:dyDescent="0.25">
      <c r="A308" s="42" t="s">
        <v>107</v>
      </c>
      <c r="B308" s="22" t="s">
        <v>779</v>
      </c>
      <c r="C308" s="26"/>
      <c r="D308" s="154">
        <f>D309+D312</f>
        <v>560</v>
      </c>
    </row>
    <row r="309" spans="1:4" s="4" customFormat="1" ht="31.5" x14ac:dyDescent="0.2">
      <c r="A309" s="38" t="s">
        <v>446</v>
      </c>
      <c r="B309" s="160" t="s">
        <v>779</v>
      </c>
      <c r="C309" s="73" t="s">
        <v>15</v>
      </c>
      <c r="D309" s="152">
        <f t="shared" ref="D309:D310" si="66">D310</f>
        <v>270</v>
      </c>
    </row>
    <row r="310" spans="1:4" s="4" customFormat="1" ht="31.5" x14ac:dyDescent="0.25">
      <c r="A310" s="48" t="s">
        <v>17</v>
      </c>
      <c r="B310" s="160" t="s">
        <v>779</v>
      </c>
      <c r="C310" s="73" t="s">
        <v>16</v>
      </c>
      <c r="D310" s="152">
        <f t="shared" si="66"/>
        <v>270</v>
      </c>
    </row>
    <row r="311" spans="1:4" s="4" customFormat="1" ht="15.75" hidden="1" x14ac:dyDescent="0.25">
      <c r="A311" s="12" t="s">
        <v>592</v>
      </c>
      <c r="B311" s="160" t="s">
        <v>779</v>
      </c>
      <c r="C311" s="25" t="s">
        <v>71</v>
      </c>
      <c r="D311" s="152">
        <v>270</v>
      </c>
    </row>
    <row r="312" spans="1:4" s="4" customFormat="1" ht="31.5" x14ac:dyDescent="0.25">
      <c r="A312" s="48" t="s">
        <v>18</v>
      </c>
      <c r="B312" s="160" t="s">
        <v>779</v>
      </c>
      <c r="C312" s="73" t="s">
        <v>20</v>
      </c>
      <c r="D312" s="152">
        <f t="shared" ref="D312:D313" si="67">D313</f>
        <v>290</v>
      </c>
    </row>
    <row r="313" spans="1:4" s="4" customFormat="1" ht="15.75" x14ac:dyDescent="0.25">
      <c r="A313" s="48" t="s">
        <v>24</v>
      </c>
      <c r="B313" s="160" t="s">
        <v>779</v>
      </c>
      <c r="C313" s="73" t="s">
        <v>25</v>
      </c>
      <c r="D313" s="152">
        <f t="shared" si="67"/>
        <v>290</v>
      </c>
    </row>
    <row r="314" spans="1:4" s="4" customFormat="1" ht="15.75" hidden="1" x14ac:dyDescent="0.25">
      <c r="A314" s="48" t="s">
        <v>76</v>
      </c>
      <c r="B314" s="160" t="s">
        <v>779</v>
      </c>
      <c r="C314" s="73" t="s">
        <v>77</v>
      </c>
      <c r="D314" s="152">
        <v>290</v>
      </c>
    </row>
    <row r="315" spans="1:4" s="4" customFormat="1" ht="31.5" x14ac:dyDescent="0.25">
      <c r="A315" s="42" t="s">
        <v>780</v>
      </c>
      <c r="B315" s="74" t="s">
        <v>781</v>
      </c>
      <c r="C315" s="36"/>
      <c r="D315" s="169">
        <f>D316</f>
        <v>8170</v>
      </c>
    </row>
    <row r="316" spans="1:4" s="4" customFormat="1" ht="15.75" x14ac:dyDescent="0.25">
      <c r="A316" s="48" t="s">
        <v>22</v>
      </c>
      <c r="B316" s="59" t="s">
        <v>781</v>
      </c>
      <c r="C316" s="153" t="s">
        <v>23</v>
      </c>
      <c r="D316" s="170">
        <f t="shared" ref="D316:D317" si="68">D317</f>
        <v>8170</v>
      </c>
    </row>
    <row r="317" spans="1:4" s="4" customFormat="1" ht="31.5" x14ac:dyDescent="0.25">
      <c r="A317" s="48" t="s">
        <v>113</v>
      </c>
      <c r="B317" s="59" t="s">
        <v>781</v>
      </c>
      <c r="C317" s="153" t="s">
        <v>132</v>
      </c>
      <c r="D317" s="170">
        <f t="shared" si="68"/>
        <v>8170</v>
      </c>
    </row>
    <row r="318" spans="1:4" s="4" customFormat="1" ht="31.5" hidden="1" x14ac:dyDescent="0.25">
      <c r="A318" s="48" t="s">
        <v>122</v>
      </c>
      <c r="B318" s="59" t="s">
        <v>781</v>
      </c>
      <c r="C318" s="37" t="s">
        <v>133</v>
      </c>
      <c r="D318" s="170">
        <v>8170</v>
      </c>
    </row>
    <row r="319" spans="1:4" s="4" customFormat="1" ht="15.75" x14ac:dyDescent="0.2">
      <c r="A319" s="61" t="s">
        <v>1017</v>
      </c>
      <c r="B319" s="22" t="s">
        <v>1019</v>
      </c>
      <c r="C319" s="25"/>
      <c r="D319" s="123">
        <f>D320</f>
        <v>5178</v>
      </c>
    </row>
    <row r="320" spans="1:4" s="4" customFormat="1" ht="15.75" x14ac:dyDescent="0.2">
      <c r="A320" s="77" t="s">
        <v>1018</v>
      </c>
      <c r="B320" s="22" t="str">
        <f>B321</f>
        <v>01 3 A1 55190</v>
      </c>
      <c r="C320" s="45"/>
      <c r="D320" s="134">
        <f>D321</f>
        <v>5178</v>
      </c>
    </row>
    <row r="321" spans="1:16317" s="4" customFormat="1" ht="31.5" x14ac:dyDescent="0.2">
      <c r="A321" s="61" t="s">
        <v>18</v>
      </c>
      <c r="B321" s="23" t="str">
        <f>B322</f>
        <v>01 3 A1 55190</v>
      </c>
      <c r="C321" s="25" t="s">
        <v>20</v>
      </c>
      <c r="D321" s="123">
        <f>D322</f>
        <v>5178</v>
      </c>
    </row>
    <row r="322" spans="1:16317" s="4" customFormat="1" ht="15.75" x14ac:dyDescent="0.2">
      <c r="A322" s="61" t="s">
        <v>24</v>
      </c>
      <c r="B322" s="23" t="str">
        <f>B323</f>
        <v>01 3 A1 55190</v>
      </c>
      <c r="C322" s="25" t="s">
        <v>25</v>
      </c>
      <c r="D322" s="123">
        <f>D323</f>
        <v>5178</v>
      </c>
    </row>
    <row r="323" spans="1:16317" s="4" customFormat="1" ht="15.75" hidden="1" x14ac:dyDescent="0.2">
      <c r="A323" s="61" t="s">
        <v>76</v>
      </c>
      <c r="B323" s="23" t="s">
        <v>1020</v>
      </c>
      <c r="C323" s="25" t="s">
        <v>77</v>
      </c>
      <c r="D323" s="123">
        <v>5178</v>
      </c>
    </row>
    <row r="324" spans="1:16317" s="4" customFormat="1" ht="15.75" x14ac:dyDescent="0.25">
      <c r="A324" s="5" t="s">
        <v>109</v>
      </c>
      <c r="B324" s="21" t="s">
        <v>255</v>
      </c>
      <c r="C324" s="25"/>
      <c r="D324" s="140">
        <f>D325+D353</f>
        <v>50328</v>
      </c>
    </row>
    <row r="325" spans="1:16317" s="4" customFormat="1" ht="31.5" x14ac:dyDescent="0.25">
      <c r="A325" s="55" t="s">
        <v>782</v>
      </c>
      <c r="B325" s="21" t="s">
        <v>295</v>
      </c>
      <c r="C325" s="25"/>
      <c r="D325" s="140">
        <f>D326+D339</f>
        <v>50178</v>
      </c>
    </row>
    <row r="326" spans="1:16317" s="4" customFormat="1" ht="15.75" x14ac:dyDescent="0.25">
      <c r="A326" s="42" t="s">
        <v>460</v>
      </c>
      <c r="B326" s="22" t="s">
        <v>256</v>
      </c>
      <c r="C326" s="26"/>
      <c r="D326" s="141">
        <f>D327+D332+D336</f>
        <v>37493</v>
      </c>
    </row>
    <row r="327" spans="1:16317" s="4" customFormat="1" ht="47.25" x14ac:dyDescent="0.25">
      <c r="A327" s="12" t="s">
        <v>36</v>
      </c>
      <c r="B327" s="25" t="s">
        <v>256</v>
      </c>
      <c r="C327" s="25">
        <v>100</v>
      </c>
      <c r="D327" s="138">
        <f>D328</f>
        <v>31637</v>
      </c>
    </row>
    <row r="328" spans="1:16317" s="4" customFormat="1" ht="15.75" x14ac:dyDescent="0.25">
      <c r="A328" s="12" t="s">
        <v>8</v>
      </c>
      <c r="B328" s="25" t="s">
        <v>256</v>
      </c>
      <c r="C328" s="25">
        <v>120</v>
      </c>
      <c r="D328" s="138">
        <f>SUM(D329:D331)</f>
        <v>31637</v>
      </c>
    </row>
    <row r="329" spans="1:16317" s="4" customFormat="1" ht="15.75" hidden="1" x14ac:dyDescent="0.2">
      <c r="A329" s="54" t="s">
        <v>252</v>
      </c>
      <c r="B329" s="25" t="s">
        <v>256</v>
      </c>
      <c r="C329" s="25" t="s">
        <v>68</v>
      </c>
      <c r="D329" s="138">
        <f>16517+1652</f>
        <v>18169</v>
      </c>
    </row>
    <row r="330" spans="1:16317" s="4" customFormat="1" ht="31.5" hidden="1" x14ac:dyDescent="0.2">
      <c r="A330" s="54" t="s">
        <v>69</v>
      </c>
      <c r="B330" s="25" t="s">
        <v>256</v>
      </c>
      <c r="C330" s="25" t="s">
        <v>70</v>
      </c>
      <c r="D330" s="138">
        <f>5720+572+7</f>
        <v>6299</v>
      </c>
    </row>
    <row r="331" spans="1:16317" s="4" customFormat="1" ht="47.25" hidden="1" x14ac:dyDescent="0.25">
      <c r="A331" s="8" t="s">
        <v>146</v>
      </c>
      <c r="B331" s="25" t="s">
        <v>256</v>
      </c>
      <c r="C331" s="25" t="s">
        <v>145</v>
      </c>
      <c r="D331" s="138">
        <f>6517+652</f>
        <v>7169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  <c r="IU331" s="7"/>
      <c r="IV331" s="7"/>
      <c r="IW331" s="7"/>
      <c r="IX331" s="7"/>
      <c r="IY331" s="7"/>
      <c r="IZ331" s="7"/>
      <c r="JA331" s="7"/>
      <c r="JB331" s="7"/>
      <c r="JC331" s="7"/>
      <c r="JD331" s="7"/>
      <c r="JE331" s="7"/>
      <c r="JF331" s="7"/>
      <c r="JG331" s="7"/>
      <c r="JH331" s="7"/>
      <c r="JI331" s="7"/>
      <c r="JJ331" s="7"/>
      <c r="JK331" s="7"/>
      <c r="JL331" s="7"/>
      <c r="JM331" s="7"/>
      <c r="JN331" s="7"/>
      <c r="JO331" s="7"/>
      <c r="JP331" s="7"/>
      <c r="JQ331" s="7"/>
      <c r="JR331" s="7"/>
      <c r="JS331" s="7"/>
      <c r="JT331" s="7"/>
      <c r="JU331" s="7"/>
      <c r="JV331" s="7"/>
      <c r="JW331" s="7"/>
      <c r="JX331" s="7"/>
      <c r="JY331" s="7"/>
      <c r="JZ331" s="7"/>
      <c r="KA331" s="7"/>
      <c r="KB331" s="7"/>
      <c r="KC331" s="7"/>
      <c r="KD331" s="7"/>
      <c r="KE331" s="7"/>
      <c r="KF331" s="7"/>
      <c r="KG331" s="7"/>
      <c r="KH331" s="7"/>
      <c r="KI331" s="7"/>
      <c r="KJ331" s="7"/>
      <c r="KK331" s="7"/>
      <c r="KL331" s="7"/>
      <c r="KM331" s="7"/>
      <c r="KN331" s="7"/>
      <c r="KO331" s="7"/>
      <c r="KP331" s="7"/>
      <c r="KQ331" s="7"/>
      <c r="KR331" s="7"/>
      <c r="KS331" s="7"/>
      <c r="KT331" s="7"/>
      <c r="KU331" s="7"/>
      <c r="KV331" s="7"/>
      <c r="KW331" s="7"/>
      <c r="KX331" s="7"/>
      <c r="KY331" s="7"/>
      <c r="KZ331" s="7"/>
      <c r="LA331" s="7"/>
      <c r="LB331" s="7"/>
      <c r="LC331" s="7"/>
      <c r="LD331" s="7"/>
      <c r="LE331" s="7"/>
      <c r="LF331" s="7"/>
      <c r="LG331" s="7"/>
      <c r="LH331" s="7"/>
      <c r="LI331" s="7"/>
      <c r="LJ331" s="7"/>
      <c r="LK331" s="7"/>
      <c r="LL331" s="7"/>
      <c r="LM331" s="7"/>
      <c r="LN331" s="7"/>
      <c r="LO331" s="7"/>
      <c r="LP331" s="7"/>
      <c r="LQ331" s="7"/>
      <c r="LR331" s="7"/>
      <c r="LS331" s="7"/>
      <c r="LT331" s="7"/>
      <c r="LU331" s="7"/>
      <c r="LV331" s="7"/>
      <c r="LW331" s="7"/>
      <c r="LX331" s="7"/>
      <c r="LY331" s="7"/>
      <c r="LZ331" s="7"/>
      <c r="MA331" s="7"/>
      <c r="MB331" s="7"/>
      <c r="MC331" s="7"/>
      <c r="MD331" s="7"/>
      <c r="ME331" s="7"/>
      <c r="MF331" s="7"/>
      <c r="MG331" s="7"/>
      <c r="MH331" s="7"/>
      <c r="MI331" s="7"/>
      <c r="MJ331" s="7"/>
      <c r="MK331" s="7"/>
      <c r="ML331" s="7"/>
      <c r="MM331" s="7"/>
      <c r="MN331" s="7"/>
      <c r="MO331" s="7"/>
      <c r="MP331" s="7"/>
      <c r="MQ331" s="7"/>
      <c r="MR331" s="7"/>
      <c r="MS331" s="7"/>
      <c r="MT331" s="7"/>
      <c r="MU331" s="7"/>
      <c r="MV331" s="7"/>
      <c r="MW331" s="7"/>
      <c r="MX331" s="7"/>
      <c r="MY331" s="7"/>
      <c r="MZ331" s="7"/>
      <c r="NA331" s="7"/>
      <c r="NB331" s="7"/>
      <c r="NC331" s="7"/>
      <c r="ND331" s="7"/>
      <c r="NE331" s="7"/>
      <c r="NF331" s="7"/>
      <c r="NG331" s="7"/>
      <c r="NH331" s="7"/>
      <c r="NI331" s="7"/>
      <c r="NJ331" s="7"/>
      <c r="NK331" s="7"/>
      <c r="NL331" s="7"/>
      <c r="NM331" s="7"/>
      <c r="NN331" s="7"/>
      <c r="NO331" s="7"/>
      <c r="NP331" s="7"/>
      <c r="NQ331" s="7"/>
      <c r="NR331" s="7"/>
      <c r="NS331" s="7"/>
      <c r="NT331" s="7"/>
      <c r="NU331" s="7"/>
      <c r="NV331" s="7"/>
      <c r="NW331" s="7"/>
      <c r="NX331" s="7"/>
      <c r="NY331" s="7"/>
      <c r="NZ331" s="7"/>
      <c r="OA331" s="7"/>
      <c r="OB331" s="7"/>
      <c r="OC331" s="7"/>
      <c r="OD331" s="7"/>
      <c r="OE331" s="7"/>
      <c r="OF331" s="7"/>
      <c r="OG331" s="7"/>
      <c r="OH331" s="7"/>
      <c r="OI331" s="7"/>
      <c r="OJ331" s="7"/>
      <c r="OK331" s="7"/>
      <c r="OL331" s="7"/>
      <c r="OM331" s="7"/>
      <c r="ON331" s="7"/>
      <c r="OO331" s="7"/>
      <c r="OP331" s="7"/>
      <c r="OQ331" s="7"/>
      <c r="OR331" s="7"/>
      <c r="OS331" s="7"/>
      <c r="OT331" s="7"/>
      <c r="OU331" s="7"/>
      <c r="OV331" s="7"/>
      <c r="OW331" s="7"/>
      <c r="OX331" s="7"/>
      <c r="OY331" s="7"/>
      <c r="OZ331" s="7"/>
      <c r="PA331" s="7"/>
      <c r="PB331" s="7"/>
      <c r="PC331" s="7"/>
      <c r="PD331" s="7"/>
      <c r="PE331" s="7"/>
      <c r="PF331" s="7"/>
      <c r="PG331" s="7"/>
      <c r="PH331" s="7"/>
      <c r="PI331" s="7"/>
      <c r="PJ331" s="7"/>
      <c r="PK331" s="7"/>
      <c r="PL331" s="7"/>
      <c r="PM331" s="7"/>
      <c r="PN331" s="7"/>
      <c r="PO331" s="7"/>
      <c r="PP331" s="7"/>
      <c r="PQ331" s="7"/>
      <c r="PR331" s="7"/>
      <c r="PS331" s="7"/>
      <c r="PT331" s="7"/>
      <c r="PU331" s="7"/>
      <c r="PV331" s="7"/>
      <c r="PW331" s="7"/>
      <c r="PX331" s="7"/>
      <c r="PY331" s="7"/>
      <c r="PZ331" s="7"/>
      <c r="QA331" s="7"/>
      <c r="QB331" s="7"/>
      <c r="QC331" s="7"/>
      <c r="QD331" s="7"/>
      <c r="QE331" s="7"/>
      <c r="QF331" s="7"/>
      <c r="QG331" s="7"/>
      <c r="QH331" s="7"/>
      <c r="QI331" s="7"/>
      <c r="QJ331" s="7"/>
      <c r="QK331" s="7"/>
      <c r="QL331" s="7"/>
      <c r="QM331" s="7"/>
      <c r="QN331" s="7"/>
      <c r="QO331" s="7"/>
      <c r="QP331" s="7"/>
      <c r="QQ331" s="7"/>
      <c r="QR331" s="7"/>
      <c r="QS331" s="7"/>
      <c r="QT331" s="7"/>
      <c r="QU331" s="7"/>
      <c r="QV331" s="7"/>
      <c r="QW331" s="7"/>
      <c r="QX331" s="7"/>
      <c r="QY331" s="7"/>
      <c r="QZ331" s="7"/>
      <c r="RA331" s="7"/>
      <c r="RB331" s="7"/>
      <c r="RC331" s="7"/>
      <c r="RD331" s="7"/>
      <c r="RE331" s="7"/>
      <c r="RF331" s="7"/>
      <c r="RG331" s="7"/>
      <c r="RH331" s="7"/>
      <c r="RI331" s="7"/>
      <c r="RJ331" s="7"/>
      <c r="RK331" s="7"/>
      <c r="RL331" s="7"/>
      <c r="RM331" s="7"/>
      <c r="RN331" s="7"/>
      <c r="RO331" s="7"/>
      <c r="RP331" s="7"/>
      <c r="RQ331" s="7"/>
      <c r="RR331" s="7"/>
      <c r="RS331" s="7"/>
      <c r="RT331" s="7"/>
      <c r="RU331" s="7"/>
      <c r="RV331" s="7"/>
      <c r="RW331" s="7"/>
      <c r="RX331" s="7"/>
      <c r="RY331" s="7"/>
      <c r="RZ331" s="7"/>
      <c r="SA331" s="7"/>
      <c r="SB331" s="7"/>
      <c r="SC331" s="7"/>
      <c r="SD331" s="7"/>
      <c r="SE331" s="7"/>
      <c r="SF331" s="7"/>
      <c r="SG331" s="7"/>
      <c r="SH331" s="7"/>
      <c r="SI331" s="7"/>
      <c r="SJ331" s="7"/>
      <c r="SK331" s="7"/>
      <c r="SL331" s="7"/>
      <c r="SM331" s="7"/>
      <c r="SN331" s="7"/>
      <c r="SO331" s="7"/>
      <c r="SP331" s="7"/>
      <c r="SQ331" s="7"/>
      <c r="SR331" s="7"/>
      <c r="SS331" s="7"/>
      <c r="ST331" s="7"/>
      <c r="SU331" s="7"/>
      <c r="SV331" s="7"/>
      <c r="SW331" s="7"/>
      <c r="SX331" s="7"/>
      <c r="SY331" s="7"/>
      <c r="SZ331" s="7"/>
      <c r="TA331" s="7"/>
      <c r="TB331" s="7"/>
      <c r="TC331" s="7"/>
      <c r="TD331" s="7"/>
      <c r="TE331" s="7"/>
      <c r="TF331" s="7"/>
      <c r="TG331" s="7"/>
      <c r="TH331" s="7"/>
      <c r="TI331" s="7"/>
      <c r="TJ331" s="7"/>
      <c r="TK331" s="7"/>
      <c r="TL331" s="7"/>
      <c r="TM331" s="7"/>
      <c r="TN331" s="7"/>
      <c r="TO331" s="7"/>
      <c r="TP331" s="7"/>
      <c r="TQ331" s="7"/>
      <c r="TR331" s="7"/>
      <c r="TS331" s="7"/>
      <c r="TT331" s="7"/>
      <c r="TU331" s="7"/>
      <c r="TV331" s="7"/>
      <c r="TW331" s="7"/>
      <c r="TX331" s="7"/>
      <c r="TY331" s="7"/>
      <c r="TZ331" s="7"/>
      <c r="UA331" s="7"/>
      <c r="UB331" s="7"/>
      <c r="UC331" s="7"/>
      <c r="UD331" s="7"/>
      <c r="UE331" s="7"/>
      <c r="UF331" s="7"/>
      <c r="UG331" s="7"/>
      <c r="UH331" s="7"/>
      <c r="UI331" s="7"/>
      <c r="UJ331" s="7"/>
      <c r="UK331" s="7"/>
      <c r="UL331" s="7"/>
      <c r="UM331" s="7"/>
      <c r="UN331" s="7"/>
      <c r="UO331" s="7"/>
      <c r="UP331" s="7"/>
      <c r="UQ331" s="7"/>
      <c r="UR331" s="7"/>
      <c r="US331" s="7"/>
      <c r="UT331" s="7"/>
      <c r="UU331" s="7"/>
      <c r="UV331" s="7"/>
      <c r="UW331" s="7"/>
      <c r="UX331" s="7"/>
      <c r="UY331" s="7"/>
      <c r="UZ331" s="7"/>
      <c r="VA331" s="7"/>
      <c r="VB331" s="7"/>
      <c r="VC331" s="7"/>
      <c r="VD331" s="7"/>
      <c r="VE331" s="7"/>
      <c r="VF331" s="7"/>
      <c r="VG331" s="7"/>
      <c r="VH331" s="7"/>
      <c r="VI331" s="7"/>
      <c r="VJ331" s="7"/>
      <c r="VK331" s="7"/>
      <c r="VL331" s="7"/>
      <c r="VM331" s="7"/>
      <c r="VN331" s="7"/>
      <c r="VO331" s="7"/>
      <c r="VP331" s="7"/>
      <c r="VQ331" s="7"/>
      <c r="VR331" s="7"/>
      <c r="VS331" s="7"/>
      <c r="VT331" s="7"/>
      <c r="VU331" s="7"/>
      <c r="VV331" s="7"/>
      <c r="VW331" s="7"/>
      <c r="VX331" s="7"/>
      <c r="VY331" s="7"/>
      <c r="VZ331" s="7"/>
      <c r="WA331" s="7"/>
      <c r="WB331" s="7"/>
      <c r="WC331" s="7"/>
      <c r="WD331" s="7"/>
      <c r="WE331" s="7"/>
      <c r="WF331" s="7"/>
      <c r="WG331" s="7"/>
      <c r="WH331" s="7"/>
      <c r="WI331" s="7"/>
      <c r="WJ331" s="7"/>
      <c r="WK331" s="7"/>
      <c r="WL331" s="7"/>
      <c r="WM331" s="7"/>
      <c r="WN331" s="7"/>
      <c r="WO331" s="7"/>
      <c r="WP331" s="7"/>
      <c r="WQ331" s="7"/>
      <c r="WR331" s="7"/>
      <c r="WS331" s="7"/>
      <c r="WT331" s="7"/>
      <c r="WU331" s="7"/>
      <c r="WV331" s="7"/>
      <c r="WW331" s="7"/>
      <c r="WX331" s="7"/>
      <c r="WY331" s="7"/>
      <c r="WZ331" s="7"/>
      <c r="XA331" s="7"/>
      <c r="XB331" s="7"/>
      <c r="XC331" s="7"/>
      <c r="XD331" s="7"/>
      <c r="XE331" s="7"/>
      <c r="XF331" s="7"/>
      <c r="XG331" s="7"/>
      <c r="XH331" s="7"/>
      <c r="XI331" s="7"/>
      <c r="XJ331" s="7"/>
      <c r="XK331" s="7"/>
      <c r="XL331" s="7"/>
      <c r="XM331" s="7"/>
      <c r="XN331" s="7"/>
      <c r="XO331" s="7"/>
      <c r="XP331" s="7"/>
      <c r="XQ331" s="7"/>
      <c r="XR331" s="7"/>
      <c r="XS331" s="7"/>
      <c r="XT331" s="7"/>
      <c r="XU331" s="7"/>
      <c r="XV331" s="7"/>
      <c r="XW331" s="7"/>
      <c r="XX331" s="7"/>
      <c r="XY331" s="7"/>
      <c r="XZ331" s="7"/>
      <c r="YA331" s="7"/>
      <c r="YB331" s="7"/>
      <c r="YC331" s="7"/>
      <c r="YD331" s="7"/>
      <c r="YE331" s="7"/>
      <c r="YF331" s="7"/>
      <c r="YG331" s="7"/>
      <c r="YH331" s="7"/>
      <c r="YI331" s="7"/>
      <c r="YJ331" s="7"/>
      <c r="YK331" s="7"/>
      <c r="YL331" s="7"/>
      <c r="YM331" s="7"/>
      <c r="YN331" s="7"/>
      <c r="YO331" s="7"/>
      <c r="YP331" s="7"/>
      <c r="YQ331" s="7"/>
      <c r="YR331" s="7"/>
      <c r="YS331" s="7"/>
      <c r="YT331" s="7"/>
      <c r="YU331" s="7"/>
      <c r="YV331" s="7"/>
      <c r="YW331" s="7"/>
      <c r="YX331" s="7"/>
      <c r="YY331" s="7"/>
      <c r="YZ331" s="7"/>
      <c r="ZA331" s="7"/>
      <c r="ZB331" s="7"/>
      <c r="ZC331" s="7"/>
      <c r="ZD331" s="7"/>
      <c r="ZE331" s="7"/>
      <c r="ZF331" s="7"/>
      <c r="ZG331" s="7"/>
      <c r="ZH331" s="7"/>
      <c r="ZI331" s="7"/>
      <c r="ZJ331" s="7"/>
      <c r="ZK331" s="7"/>
      <c r="ZL331" s="7"/>
      <c r="ZM331" s="7"/>
      <c r="ZN331" s="7"/>
      <c r="ZO331" s="7"/>
      <c r="ZP331" s="7"/>
      <c r="ZQ331" s="7"/>
      <c r="ZR331" s="7"/>
      <c r="ZS331" s="7"/>
      <c r="ZT331" s="7"/>
      <c r="ZU331" s="7"/>
      <c r="ZV331" s="7"/>
      <c r="ZW331" s="7"/>
      <c r="ZX331" s="7"/>
      <c r="ZY331" s="7"/>
      <c r="ZZ331" s="7"/>
      <c r="AAA331" s="7"/>
      <c r="AAB331" s="7"/>
      <c r="AAC331" s="7"/>
      <c r="AAD331" s="7"/>
      <c r="AAE331" s="7"/>
      <c r="AAF331" s="7"/>
      <c r="AAG331" s="7"/>
      <c r="AAH331" s="7"/>
      <c r="AAI331" s="7"/>
      <c r="AAJ331" s="7"/>
      <c r="AAK331" s="7"/>
      <c r="AAL331" s="7"/>
      <c r="AAM331" s="7"/>
      <c r="AAN331" s="7"/>
      <c r="AAO331" s="7"/>
      <c r="AAP331" s="7"/>
      <c r="AAQ331" s="7"/>
      <c r="AAR331" s="7"/>
      <c r="AAS331" s="7"/>
      <c r="AAT331" s="7"/>
      <c r="AAU331" s="7"/>
      <c r="AAV331" s="7"/>
      <c r="AAW331" s="7"/>
      <c r="AAX331" s="7"/>
      <c r="AAY331" s="7"/>
      <c r="AAZ331" s="7"/>
      <c r="ABA331" s="7"/>
      <c r="ABB331" s="7"/>
      <c r="ABC331" s="7"/>
      <c r="ABD331" s="7"/>
      <c r="ABE331" s="7"/>
      <c r="ABF331" s="7"/>
      <c r="ABG331" s="7"/>
      <c r="ABH331" s="7"/>
      <c r="ABI331" s="7"/>
      <c r="ABJ331" s="7"/>
      <c r="ABK331" s="7"/>
      <c r="ABL331" s="7"/>
      <c r="ABM331" s="7"/>
      <c r="ABN331" s="7"/>
      <c r="ABO331" s="7"/>
      <c r="ABP331" s="7"/>
      <c r="ABQ331" s="7"/>
      <c r="ABR331" s="7"/>
      <c r="ABS331" s="7"/>
      <c r="ABT331" s="7"/>
      <c r="ABU331" s="7"/>
      <c r="ABV331" s="7"/>
      <c r="ABW331" s="7"/>
      <c r="ABX331" s="7"/>
      <c r="ABY331" s="7"/>
      <c r="ABZ331" s="7"/>
      <c r="ACA331" s="7"/>
      <c r="ACB331" s="7"/>
      <c r="ACC331" s="7"/>
      <c r="ACD331" s="7"/>
      <c r="ACE331" s="7"/>
      <c r="ACF331" s="7"/>
      <c r="ACG331" s="7"/>
      <c r="ACH331" s="7"/>
      <c r="ACI331" s="7"/>
      <c r="ACJ331" s="7"/>
      <c r="ACK331" s="7"/>
      <c r="ACL331" s="7"/>
      <c r="ACM331" s="7"/>
      <c r="ACN331" s="7"/>
      <c r="ACO331" s="7"/>
      <c r="ACP331" s="7"/>
      <c r="ACQ331" s="7"/>
      <c r="ACR331" s="7"/>
      <c r="ACS331" s="7"/>
      <c r="ACT331" s="7"/>
      <c r="ACU331" s="7"/>
      <c r="ACV331" s="7"/>
      <c r="ACW331" s="7"/>
      <c r="ACX331" s="7"/>
      <c r="ACY331" s="7"/>
      <c r="ACZ331" s="7"/>
      <c r="ADA331" s="7"/>
      <c r="ADB331" s="7"/>
      <c r="ADC331" s="7"/>
      <c r="ADD331" s="7"/>
      <c r="ADE331" s="7"/>
      <c r="ADF331" s="7"/>
      <c r="ADG331" s="7"/>
      <c r="ADH331" s="7"/>
      <c r="ADI331" s="7"/>
      <c r="ADJ331" s="7"/>
      <c r="ADK331" s="7"/>
      <c r="ADL331" s="7"/>
      <c r="ADM331" s="7"/>
      <c r="ADN331" s="7"/>
      <c r="ADO331" s="7"/>
      <c r="ADP331" s="7"/>
      <c r="ADQ331" s="7"/>
      <c r="ADR331" s="7"/>
      <c r="ADS331" s="7"/>
      <c r="ADT331" s="7"/>
      <c r="ADU331" s="7"/>
      <c r="ADV331" s="7"/>
      <c r="ADW331" s="7"/>
      <c r="ADX331" s="7"/>
      <c r="ADY331" s="7"/>
      <c r="ADZ331" s="7"/>
      <c r="AEA331" s="7"/>
      <c r="AEB331" s="7"/>
      <c r="AEC331" s="7"/>
      <c r="AED331" s="7"/>
      <c r="AEE331" s="7"/>
      <c r="AEF331" s="7"/>
      <c r="AEG331" s="7"/>
      <c r="AEH331" s="7"/>
      <c r="AEI331" s="7"/>
      <c r="AEJ331" s="7"/>
      <c r="AEK331" s="7"/>
      <c r="AEL331" s="7"/>
      <c r="AEM331" s="7"/>
      <c r="AEN331" s="7"/>
      <c r="AEO331" s="7"/>
      <c r="AEP331" s="7"/>
      <c r="AEQ331" s="7"/>
      <c r="AER331" s="7"/>
      <c r="AES331" s="7"/>
      <c r="AET331" s="7"/>
      <c r="AEU331" s="7"/>
      <c r="AEV331" s="7"/>
      <c r="AEW331" s="7"/>
      <c r="AEX331" s="7"/>
      <c r="AEY331" s="7"/>
      <c r="AEZ331" s="7"/>
      <c r="AFA331" s="7"/>
      <c r="AFB331" s="7"/>
      <c r="AFC331" s="7"/>
      <c r="AFD331" s="7"/>
      <c r="AFE331" s="7"/>
      <c r="AFF331" s="7"/>
      <c r="AFG331" s="7"/>
      <c r="AFH331" s="7"/>
      <c r="AFI331" s="7"/>
      <c r="AFJ331" s="7"/>
      <c r="AFK331" s="7"/>
      <c r="AFL331" s="7"/>
      <c r="AFM331" s="7"/>
      <c r="AFN331" s="7"/>
      <c r="AFO331" s="7"/>
      <c r="AFP331" s="7"/>
      <c r="AFQ331" s="7"/>
      <c r="AFR331" s="7"/>
      <c r="AFS331" s="7"/>
      <c r="AFT331" s="7"/>
      <c r="AFU331" s="7"/>
      <c r="AFV331" s="7"/>
      <c r="AFW331" s="7"/>
      <c r="AFX331" s="7"/>
      <c r="AFY331" s="7"/>
      <c r="AFZ331" s="7"/>
      <c r="AGA331" s="7"/>
      <c r="AGB331" s="7"/>
      <c r="AGC331" s="7"/>
      <c r="AGD331" s="7"/>
      <c r="AGE331" s="7"/>
      <c r="AGF331" s="7"/>
      <c r="AGG331" s="7"/>
      <c r="AGH331" s="7"/>
      <c r="AGI331" s="7"/>
      <c r="AGJ331" s="7"/>
      <c r="AGK331" s="7"/>
      <c r="AGL331" s="7"/>
      <c r="AGM331" s="7"/>
      <c r="AGN331" s="7"/>
      <c r="AGO331" s="7"/>
      <c r="AGP331" s="7"/>
      <c r="AGQ331" s="7"/>
      <c r="AGR331" s="7"/>
      <c r="AGS331" s="7"/>
      <c r="AGT331" s="7"/>
      <c r="AGU331" s="7"/>
      <c r="AGV331" s="7"/>
      <c r="AGW331" s="7"/>
      <c r="AGX331" s="7"/>
      <c r="AGY331" s="7"/>
      <c r="AGZ331" s="7"/>
      <c r="AHA331" s="7"/>
      <c r="AHB331" s="7"/>
      <c r="AHC331" s="7"/>
      <c r="AHD331" s="7"/>
      <c r="AHE331" s="7"/>
      <c r="AHF331" s="7"/>
      <c r="AHG331" s="7"/>
      <c r="AHH331" s="7"/>
      <c r="AHI331" s="7"/>
      <c r="AHJ331" s="7"/>
      <c r="AHK331" s="7"/>
      <c r="AHL331" s="7"/>
      <c r="AHM331" s="7"/>
      <c r="AHN331" s="7"/>
      <c r="AHO331" s="7"/>
      <c r="AHP331" s="7"/>
      <c r="AHQ331" s="7"/>
      <c r="AHR331" s="7"/>
      <c r="AHS331" s="7"/>
      <c r="AHT331" s="7"/>
      <c r="AHU331" s="7"/>
      <c r="AHV331" s="7"/>
      <c r="AHW331" s="7"/>
      <c r="AHX331" s="7"/>
      <c r="AHY331" s="7"/>
      <c r="AHZ331" s="7"/>
      <c r="AIA331" s="7"/>
      <c r="AIB331" s="7"/>
      <c r="AIC331" s="7"/>
      <c r="AID331" s="7"/>
      <c r="AIE331" s="7"/>
      <c r="AIF331" s="7"/>
      <c r="AIG331" s="7"/>
      <c r="AIH331" s="7"/>
      <c r="AII331" s="7"/>
      <c r="AIJ331" s="7"/>
      <c r="AIK331" s="7"/>
      <c r="AIL331" s="7"/>
      <c r="AIM331" s="7"/>
      <c r="AIN331" s="7"/>
      <c r="AIO331" s="7"/>
      <c r="AIP331" s="7"/>
      <c r="AIQ331" s="7"/>
      <c r="AIR331" s="7"/>
      <c r="AIS331" s="7"/>
      <c r="AIT331" s="7"/>
      <c r="AIU331" s="7"/>
      <c r="AIV331" s="7"/>
      <c r="AIW331" s="7"/>
      <c r="AIX331" s="7"/>
      <c r="AIY331" s="7"/>
      <c r="AIZ331" s="7"/>
      <c r="AJA331" s="7"/>
      <c r="AJB331" s="7"/>
      <c r="AJC331" s="7"/>
      <c r="AJD331" s="7"/>
      <c r="AJE331" s="7"/>
      <c r="AJF331" s="7"/>
      <c r="AJG331" s="7"/>
      <c r="AJH331" s="7"/>
      <c r="AJI331" s="7"/>
      <c r="AJJ331" s="7"/>
      <c r="AJK331" s="7"/>
      <c r="AJL331" s="7"/>
      <c r="AJM331" s="7"/>
      <c r="AJN331" s="7"/>
      <c r="AJO331" s="7"/>
      <c r="AJP331" s="7"/>
      <c r="AJQ331" s="7"/>
      <c r="AJR331" s="7"/>
      <c r="AJS331" s="7"/>
      <c r="AJT331" s="7"/>
      <c r="AJU331" s="7"/>
      <c r="AJV331" s="7"/>
      <c r="AJW331" s="7"/>
      <c r="AJX331" s="7"/>
      <c r="AJY331" s="7"/>
      <c r="AJZ331" s="7"/>
      <c r="AKA331" s="7"/>
      <c r="AKB331" s="7"/>
      <c r="AKC331" s="7"/>
      <c r="AKD331" s="7"/>
      <c r="AKE331" s="7"/>
      <c r="AKF331" s="7"/>
      <c r="AKG331" s="7"/>
      <c r="AKH331" s="7"/>
      <c r="AKI331" s="7"/>
      <c r="AKJ331" s="7"/>
      <c r="AKK331" s="7"/>
      <c r="AKL331" s="7"/>
      <c r="AKM331" s="7"/>
      <c r="AKN331" s="7"/>
      <c r="AKO331" s="7"/>
      <c r="AKP331" s="7"/>
      <c r="AKQ331" s="7"/>
      <c r="AKR331" s="7"/>
      <c r="AKS331" s="7"/>
      <c r="AKT331" s="7"/>
      <c r="AKU331" s="7"/>
      <c r="AKV331" s="7"/>
      <c r="AKW331" s="7"/>
      <c r="AKX331" s="7"/>
      <c r="AKY331" s="7"/>
      <c r="AKZ331" s="7"/>
      <c r="ALA331" s="7"/>
      <c r="ALB331" s="7"/>
      <c r="ALC331" s="7"/>
      <c r="ALD331" s="7"/>
      <c r="ALE331" s="7"/>
      <c r="ALF331" s="7"/>
      <c r="ALG331" s="7"/>
      <c r="ALH331" s="7"/>
      <c r="ALI331" s="7"/>
      <c r="ALJ331" s="7"/>
      <c r="ALK331" s="7"/>
      <c r="ALL331" s="7"/>
      <c r="ALM331" s="7"/>
      <c r="ALN331" s="7"/>
      <c r="ALO331" s="7"/>
      <c r="ALP331" s="7"/>
      <c r="ALQ331" s="7"/>
      <c r="ALR331" s="7"/>
      <c r="ALS331" s="7"/>
      <c r="ALT331" s="7"/>
      <c r="ALU331" s="7"/>
      <c r="ALV331" s="7"/>
      <c r="ALW331" s="7"/>
      <c r="ALX331" s="7"/>
      <c r="ALY331" s="7"/>
      <c r="ALZ331" s="7"/>
      <c r="AMA331" s="7"/>
      <c r="AMB331" s="7"/>
      <c r="AMC331" s="7"/>
      <c r="AMD331" s="7"/>
      <c r="AME331" s="7"/>
      <c r="AMF331" s="7"/>
      <c r="AMG331" s="7"/>
      <c r="AMH331" s="7"/>
      <c r="AMI331" s="7"/>
      <c r="AMJ331" s="7"/>
      <c r="AMK331" s="7"/>
      <c r="AML331" s="7"/>
      <c r="AMM331" s="7"/>
      <c r="AMN331" s="7"/>
      <c r="AMO331" s="7"/>
      <c r="AMP331" s="7"/>
      <c r="AMQ331" s="7"/>
      <c r="AMR331" s="7"/>
      <c r="AMS331" s="7"/>
      <c r="AMT331" s="7"/>
      <c r="AMU331" s="7"/>
      <c r="AMV331" s="7"/>
      <c r="AMW331" s="7"/>
      <c r="AMX331" s="7"/>
      <c r="AMY331" s="7"/>
      <c r="AMZ331" s="7"/>
      <c r="ANA331" s="7"/>
      <c r="ANB331" s="7"/>
      <c r="ANC331" s="7"/>
      <c r="AND331" s="7"/>
      <c r="ANE331" s="7"/>
      <c r="ANF331" s="7"/>
      <c r="ANG331" s="7"/>
      <c r="ANH331" s="7"/>
      <c r="ANI331" s="7"/>
      <c r="ANJ331" s="7"/>
      <c r="ANK331" s="7"/>
      <c r="ANL331" s="7"/>
      <c r="ANM331" s="7"/>
      <c r="ANN331" s="7"/>
      <c r="ANO331" s="7"/>
      <c r="ANP331" s="7"/>
      <c r="ANQ331" s="7"/>
      <c r="ANR331" s="7"/>
      <c r="ANS331" s="7"/>
      <c r="ANT331" s="7"/>
      <c r="ANU331" s="7"/>
      <c r="ANV331" s="7"/>
      <c r="ANW331" s="7"/>
      <c r="ANX331" s="7"/>
      <c r="ANY331" s="7"/>
      <c r="ANZ331" s="7"/>
      <c r="AOA331" s="7"/>
      <c r="AOB331" s="7"/>
      <c r="AOC331" s="7"/>
      <c r="AOD331" s="7"/>
      <c r="AOE331" s="7"/>
      <c r="AOF331" s="7"/>
      <c r="AOG331" s="7"/>
      <c r="AOH331" s="7"/>
      <c r="AOI331" s="7"/>
      <c r="AOJ331" s="7"/>
      <c r="AOK331" s="7"/>
      <c r="AOL331" s="7"/>
      <c r="AOM331" s="7"/>
      <c r="AON331" s="7"/>
      <c r="AOO331" s="7"/>
      <c r="AOP331" s="7"/>
      <c r="AOQ331" s="7"/>
      <c r="AOR331" s="7"/>
      <c r="AOS331" s="7"/>
      <c r="AOT331" s="7"/>
      <c r="AOU331" s="7"/>
      <c r="AOV331" s="7"/>
      <c r="AOW331" s="7"/>
      <c r="AOX331" s="7"/>
      <c r="AOY331" s="7"/>
      <c r="AOZ331" s="7"/>
      <c r="APA331" s="7"/>
      <c r="APB331" s="7"/>
      <c r="APC331" s="7"/>
      <c r="APD331" s="7"/>
      <c r="APE331" s="7"/>
      <c r="APF331" s="7"/>
      <c r="APG331" s="7"/>
      <c r="APH331" s="7"/>
      <c r="API331" s="7"/>
      <c r="APJ331" s="7"/>
      <c r="APK331" s="7"/>
      <c r="APL331" s="7"/>
      <c r="APM331" s="7"/>
      <c r="APN331" s="7"/>
      <c r="APO331" s="7"/>
      <c r="APP331" s="7"/>
      <c r="APQ331" s="7"/>
      <c r="APR331" s="7"/>
      <c r="APS331" s="7"/>
      <c r="APT331" s="7"/>
      <c r="APU331" s="7"/>
      <c r="APV331" s="7"/>
      <c r="APW331" s="7"/>
      <c r="APX331" s="7"/>
      <c r="APY331" s="7"/>
      <c r="APZ331" s="7"/>
      <c r="AQA331" s="7"/>
      <c r="AQB331" s="7"/>
      <c r="AQC331" s="7"/>
      <c r="AQD331" s="7"/>
      <c r="AQE331" s="7"/>
      <c r="AQF331" s="7"/>
      <c r="AQG331" s="7"/>
      <c r="AQH331" s="7"/>
      <c r="AQI331" s="7"/>
      <c r="AQJ331" s="7"/>
      <c r="AQK331" s="7"/>
      <c r="AQL331" s="7"/>
      <c r="AQM331" s="7"/>
      <c r="AQN331" s="7"/>
      <c r="AQO331" s="7"/>
      <c r="AQP331" s="7"/>
      <c r="AQQ331" s="7"/>
      <c r="AQR331" s="7"/>
      <c r="AQS331" s="7"/>
      <c r="AQT331" s="7"/>
      <c r="AQU331" s="7"/>
      <c r="AQV331" s="7"/>
      <c r="AQW331" s="7"/>
      <c r="AQX331" s="7"/>
      <c r="AQY331" s="7"/>
      <c r="AQZ331" s="7"/>
      <c r="ARA331" s="7"/>
      <c r="ARB331" s="7"/>
      <c r="ARC331" s="7"/>
      <c r="ARD331" s="7"/>
      <c r="ARE331" s="7"/>
      <c r="ARF331" s="7"/>
      <c r="ARG331" s="7"/>
      <c r="ARH331" s="7"/>
      <c r="ARI331" s="7"/>
      <c r="ARJ331" s="7"/>
      <c r="ARK331" s="7"/>
      <c r="ARL331" s="7"/>
      <c r="ARM331" s="7"/>
      <c r="ARN331" s="7"/>
      <c r="ARO331" s="7"/>
      <c r="ARP331" s="7"/>
      <c r="ARQ331" s="7"/>
      <c r="ARR331" s="7"/>
      <c r="ARS331" s="7"/>
      <c r="ART331" s="7"/>
      <c r="ARU331" s="7"/>
      <c r="ARV331" s="7"/>
      <c r="ARW331" s="7"/>
      <c r="ARX331" s="7"/>
      <c r="ARY331" s="7"/>
      <c r="ARZ331" s="7"/>
      <c r="ASA331" s="7"/>
      <c r="ASB331" s="7"/>
      <c r="ASC331" s="7"/>
      <c r="ASD331" s="7"/>
      <c r="ASE331" s="7"/>
      <c r="ASF331" s="7"/>
      <c r="ASG331" s="7"/>
      <c r="ASH331" s="7"/>
      <c r="ASI331" s="7"/>
      <c r="ASJ331" s="7"/>
      <c r="ASK331" s="7"/>
      <c r="ASL331" s="7"/>
      <c r="ASM331" s="7"/>
      <c r="ASN331" s="7"/>
      <c r="ASO331" s="7"/>
      <c r="ASP331" s="7"/>
      <c r="ASQ331" s="7"/>
      <c r="ASR331" s="7"/>
      <c r="ASS331" s="7"/>
      <c r="AST331" s="7"/>
      <c r="ASU331" s="7"/>
      <c r="ASV331" s="7"/>
      <c r="ASW331" s="7"/>
      <c r="ASX331" s="7"/>
      <c r="ASY331" s="7"/>
      <c r="ASZ331" s="7"/>
      <c r="ATA331" s="7"/>
      <c r="ATB331" s="7"/>
      <c r="ATC331" s="7"/>
      <c r="ATD331" s="7"/>
      <c r="ATE331" s="7"/>
      <c r="ATF331" s="7"/>
      <c r="ATG331" s="7"/>
      <c r="ATH331" s="7"/>
      <c r="ATI331" s="7"/>
      <c r="ATJ331" s="7"/>
      <c r="ATK331" s="7"/>
      <c r="ATL331" s="7"/>
      <c r="ATM331" s="7"/>
      <c r="ATN331" s="7"/>
      <c r="ATO331" s="7"/>
      <c r="ATP331" s="7"/>
      <c r="ATQ331" s="7"/>
      <c r="ATR331" s="7"/>
      <c r="ATS331" s="7"/>
      <c r="ATT331" s="7"/>
      <c r="ATU331" s="7"/>
      <c r="ATV331" s="7"/>
      <c r="ATW331" s="7"/>
      <c r="ATX331" s="7"/>
      <c r="ATY331" s="7"/>
      <c r="ATZ331" s="7"/>
      <c r="AUA331" s="7"/>
      <c r="AUB331" s="7"/>
      <c r="AUC331" s="7"/>
      <c r="AUD331" s="7"/>
      <c r="AUE331" s="7"/>
      <c r="AUF331" s="7"/>
      <c r="AUG331" s="7"/>
      <c r="AUH331" s="7"/>
      <c r="AUI331" s="7"/>
      <c r="AUJ331" s="7"/>
      <c r="AUK331" s="7"/>
      <c r="AUL331" s="7"/>
      <c r="AUM331" s="7"/>
      <c r="AUN331" s="7"/>
      <c r="AUO331" s="7"/>
      <c r="AUP331" s="7"/>
      <c r="AUQ331" s="7"/>
      <c r="AUR331" s="7"/>
      <c r="AUS331" s="7"/>
      <c r="AUT331" s="7"/>
      <c r="AUU331" s="7"/>
      <c r="AUV331" s="7"/>
      <c r="AUW331" s="7"/>
      <c r="AUX331" s="7"/>
      <c r="AUY331" s="7"/>
      <c r="AUZ331" s="7"/>
      <c r="AVA331" s="7"/>
      <c r="AVB331" s="7"/>
      <c r="AVC331" s="7"/>
      <c r="AVD331" s="7"/>
      <c r="AVE331" s="7"/>
      <c r="AVF331" s="7"/>
      <c r="AVG331" s="7"/>
      <c r="AVH331" s="7"/>
      <c r="AVI331" s="7"/>
      <c r="AVJ331" s="7"/>
      <c r="AVK331" s="7"/>
      <c r="AVL331" s="7"/>
      <c r="AVM331" s="7"/>
      <c r="AVN331" s="7"/>
      <c r="AVO331" s="7"/>
      <c r="AVP331" s="7"/>
      <c r="AVQ331" s="7"/>
      <c r="AVR331" s="7"/>
      <c r="AVS331" s="7"/>
      <c r="AVT331" s="7"/>
      <c r="AVU331" s="7"/>
      <c r="AVV331" s="7"/>
      <c r="AVW331" s="7"/>
      <c r="AVX331" s="7"/>
      <c r="AVY331" s="7"/>
      <c r="AVZ331" s="7"/>
      <c r="AWA331" s="7"/>
      <c r="AWB331" s="7"/>
      <c r="AWC331" s="7"/>
      <c r="AWD331" s="7"/>
      <c r="AWE331" s="7"/>
      <c r="AWF331" s="7"/>
      <c r="AWG331" s="7"/>
      <c r="AWH331" s="7"/>
      <c r="AWI331" s="7"/>
      <c r="AWJ331" s="7"/>
      <c r="AWK331" s="7"/>
      <c r="AWL331" s="7"/>
      <c r="AWM331" s="7"/>
      <c r="AWN331" s="7"/>
      <c r="AWO331" s="7"/>
      <c r="AWP331" s="7"/>
      <c r="AWQ331" s="7"/>
      <c r="AWR331" s="7"/>
      <c r="AWS331" s="7"/>
      <c r="AWT331" s="7"/>
      <c r="AWU331" s="7"/>
      <c r="AWV331" s="7"/>
      <c r="AWW331" s="7"/>
      <c r="AWX331" s="7"/>
      <c r="AWY331" s="7"/>
      <c r="AWZ331" s="7"/>
      <c r="AXA331" s="7"/>
      <c r="AXB331" s="7"/>
      <c r="AXC331" s="7"/>
      <c r="AXD331" s="7"/>
      <c r="AXE331" s="7"/>
      <c r="AXF331" s="7"/>
      <c r="AXG331" s="7"/>
      <c r="AXH331" s="7"/>
      <c r="AXI331" s="7"/>
      <c r="AXJ331" s="7"/>
      <c r="AXK331" s="7"/>
      <c r="AXL331" s="7"/>
      <c r="AXM331" s="7"/>
      <c r="AXN331" s="7"/>
      <c r="AXO331" s="7"/>
      <c r="AXP331" s="7"/>
      <c r="AXQ331" s="7"/>
      <c r="AXR331" s="7"/>
      <c r="AXS331" s="7"/>
      <c r="AXT331" s="7"/>
      <c r="AXU331" s="7"/>
      <c r="AXV331" s="7"/>
      <c r="AXW331" s="7"/>
      <c r="AXX331" s="7"/>
      <c r="AXY331" s="7"/>
      <c r="AXZ331" s="7"/>
      <c r="AYA331" s="7"/>
      <c r="AYB331" s="7"/>
      <c r="AYC331" s="7"/>
      <c r="AYD331" s="7"/>
      <c r="AYE331" s="7"/>
      <c r="AYF331" s="7"/>
      <c r="AYG331" s="7"/>
      <c r="AYH331" s="7"/>
      <c r="AYI331" s="7"/>
      <c r="AYJ331" s="7"/>
      <c r="AYK331" s="7"/>
      <c r="AYL331" s="7"/>
      <c r="AYM331" s="7"/>
      <c r="AYN331" s="7"/>
      <c r="AYO331" s="7"/>
      <c r="AYP331" s="7"/>
      <c r="AYQ331" s="7"/>
      <c r="AYR331" s="7"/>
      <c r="AYS331" s="7"/>
      <c r="AYT331" s="7"/>
      <c r="AYU331" s="7"/>
      <c r="AYV331" s="7"/>
      <c r="AYW331" s="7"/>
      <c r="AYX331" s="7"/>
      <c r="AYY331" s="7"/>
      <c r="AYZ331" s="7"/>
      <c r="AZA331" s="7"/>
      <c r="AZB331" s="7"/>
      <c r="AZC331" s="7"/>
      <c r="AZD331" s="7"/>
      <c r="AZE331" s="7"/>
      <c r="AZF331" s="7"/>
      <c r="AZG331" s="7"/>
      <c r="AZH331" s="7"/>
      <c r="AZI331" s="7"/>
      <c r="AZJ331" s="7"/>
      <c r="AZK331" s="7"/>
      <c r="AZL331" s="7"/>
      <c r="AZM331" s="7"/>
      <c r="AZN331" s="7"/>
      <c r="AZO331" s="7"/>
      <c r="AZP331" s="7"/>
      <c r="AZQ331" s="7"/>
      <c r="AZR331" s="7"/>
      <c r="AZS331" s="7"/>
      <c r="AZT331" s="7"/>
      <c r="AZU331" s="7"/>
      <c r="AZV331" s="7"/>
      <c r="AZW331" s="7"/>
      <c r="AZX331" s="7"/>
      <c r="AZY331" s="7"/>
      <c r="AZZ331" s="7"/>
      <c r="BAA331" s="7"/>
      <c r="BAB331" s="7"/>
      <c r="BAC331" s="7"/>
      <c r="BAD331" s="7"/>
      <c r="BAE331" s="7"/>
      <c r="BAF331" s="7"/>
      <c r="BAG331" s="7"/>
      <c r="BAH331" s="7"/>
      <c r="BAI331" s="7"/>
      <c r="BAJ331" s="7"/>
      <c r="BAK331" s="7"/>
      <c r="BAL331" s="7"/>
      <c r="BAM331" s="7"/>
      <c r="BAN331" s="7"/>
      <c r="BAO331" s="7"/>
      <c r="BAP331" s="7"/>
      <c r="BAQ331" s="7"/>
      <c r="BAR331" s="7"/>
      <c r="BAS331" s="7"/>
      <c r="BAT331" s="7"/>
      <c r="BAU331" s="7"/>
      <c r="BAV331" s="7"/>
      <c r="BAW331" s="7"/>
      <c r="BAX331" s="7"/>
      <c r="BAY331" s="7"/>
      <c r="BAZ331" s="7"/>
      <c r="BBA331" s="7"/>
      <c r="BBB331" s="7"/>
      <c r="BBC331" s="7"/>
      <c r="BBD331" s="7"/>
      <c r="BBE331" s="7"/>
      <c r="BBF331" s="7"/>
      <c r="BBG331" s="7"/>
      <c r="BBH331" s="7"/>
      <c r="BBI331" s="7"/>
      <c r="BBJ331" s="7"/>
      <c r="BBK331" s="7"/>
      <c r="BBL331" s="7"/>
      <c r="BBM331" s="7"/>
      <c r="BBN331" s="7"/>
      <c r="BBO331" s="7"/>
      <c r="BBP331" s="7"/>
      <c r="BBQ331" s="7"/>
      <c r="BBR331" s="7"/>
      <c r="BBS331" s="7"/>
      <c r="BBT331" s="7"/>
      <c r="BBU331" s="7"/>
      <c r="BBV331" s="7"/>
      <c r="BBW331" s="7"/>
      <c r="BBX331" s="7"/>
      <c r="BBY331" s="7"/>
      <c r="BBZ331" s="7"/>
      <c r="BCA331" s="7"/>
      <c r="BCB331" s="7"/>
      <c r="BCC331" s="7"/>
      <c r="BCD331" s="7"/>
      <c r="BCE331" s="7"/>
      <c r="BCF331" s="7"/>
      <c r="BCG331" s="7"/>
      <c r="BCH331" s="7"/>
      <c r="BCI331" s="7"/>
      <c r="BCJ331" s="7"/>
      <c r="BCK331" s="7"/>
      <c r="BCL331" s="7"/>
      <c r="BCM331" s="7"/>
      <c r="BCN331" s="7"/>
      <c r="BCO331" s="7"/>
      <c r="BCP331" s="7"/>
      <c r="BCQ331" s="7"/>
      <c r="BCR331" s="7"/>
      <c r="BCS331" s="7"/>
      <c r="BCT331" s="7"/>
      <c r="BCU331" s="7"/>
      <c r="BCV331" s="7"/>
      <c r="BCW331" s="7"/>
      <c r="BCX331" s="7"/>
      <c r="BCY331" s="7"/>
      <c r="BCZ331" s="7"/>
      <c r="BDA331" s="7"/>
      <c r="BDB331" s="7"/>
      <c r="BDC331" s="7"/>
      <c r="BDD331" s="7"/>
      <c r="BDE331" s="7"/>
      <c r="BDF331" s="7"/>
      <c r="BDG331" s="7"/>
      <c r="BDH331" s="7"/>
      <c r="BDI331" s="7"/>
      <c r="BDJ331" s="7"/>
      <c r="BDK331" s="7"/>
      <c r="BDL331" s="7"/>
      <c r="BDM331" s="7"/>
      <c r="BDN331" s="7"/>
      <c r="BDO331" s="7"/>
      <c r="BDP331" s="7"/>
      <c r="BDQ331" s="7"/>
      <c r="BDR331" s="7"/>
      <c r="BDS331" s="7"/>
      <c r="BDT331" s="7"/>
      <c r="BDU331" s="7"/>
      <c r="BDV331" s="7"/>
      <c r="BDW331" s="7"/>
      <c r="BDX331" s="7"/>
      <c r="BDY331" s="7"/>
      <c r="BDZ331" s="7"/>
      <c r="BEA331" s="7"/>
      <c r="BEB331" s="7"/>
      <c r="BEC331" s="7"/>
      <c r="BED331" s="7"/>
      <c r="BEE331" s="7"/>
      <c r="BEF331" s="7"/>
      <c r="BEG331" s="7"/>
      <c r="BEH331" s="7"/>
      <c r="BEI331" s="7"/>
      <c r="BEJ331" s="7"/>
      <c r="BEK331" s="7"/>
      <c r="BEL331" s="7"/>
      <c r="BEM331" s="7"/>
      <c r="BEN331" s="7"/>
      <c r="BEO331" s="7"/>
      <c r="BEP331" s="7"/>
      <c r="BEQ331" s="7"/>
      <c r="BER331" s="7"/>
      <c r="BES331" s="7"/>
      <c r="BET331" s="7"/>
      <c r="BEU331" s="7"/>
      <c r="BEV331" s="7"/>
      <c r="BEW331" s="7"/>
      <c r="BEX331" s="7"/>
      <c r="BEY331" s="7"/>
      <c r="BEZ331" s="7"/>
      <c r="BFA331" s="7"/>
      <c r="BFB331" s="7"/>
      <c r="BFC331" s="7"/>
      <c r="BFD331" s="7"/>
      <c r="BFE331" s="7"/>
      <c r="BFF331" s="7"/>
      <c r="BFG331" s="7"/>
      <c r="BFH331" s="7"/>
      <c r="BFI331" s="7"/>
      <c r="BFJ331" s="7"/>
      <c r="BFK331" s="7"/>
      <c r="BFL331" s="7"/>
      <c r="BFM331" s="7"/>
      <c r="BFN331" s="7"/>
      <c r="BFO331" s="7"/>
      <c r="BFP331" s="7"/>
      <c r="BFQ331" s="7"/>
      <c r="BFR331" s="7"/>
      <c r="BFS331" s="7"/>
      <c r="BFT331" s="7"/>
      <c r="BFU331" s="7"/>
      <c r="BFV331" s="7"/>
      <c r="BFW331" s="7"/>
      <c r="BFX331" s="7"/>
      <c r="BFY331" s="7"/>
      <c r="BFZ331" s="7"/>
      <c r="BGA331" s="7"/>
      <c r="BGB331" s="7"/>
      <c r="BGC331" s="7"/>
      <c r="BGD331" s="7"/>
      <c r="BGE331" s="7"/>
      <c r="BGF331" s="7"/>
      <c r="BGG331" s="7"/>
      <c r="BGH331" s="7"/>
      <c r="BGI331" s="7"/>
      <c r="BGJ331" s="7"/>
      <c r="BGK331" s="7"/>
      <c r="BGL331" s="7"/>
      <c r="BGM331" s="7"/>
      <c r="BGN331" s="7"/>
      <c r="BGO331" s="7"/>
      <c r="BGP331" s="7"/>
      <c r="BGQ331" s="7"/>
      <c r="BGR331" s="7"/>
      <c r="BGS331" s="7"/>
      <c r="BGT331" s="7"/>
      <c r="BGU331" s="7"/>
      <c r="BGV331" s="7"/>
      <c r="BGW331" s="7"/>
      <c r="BGX331" s="7"/>
      <c r="BGY331" s="7"/>
      <c r="BGZ331" s="7"/>
      <c r="BHA331" s="7"/>
      <c r="BHB331" s="7"/>
      <c r="BHC331" s="7"/>
      <c r="BHD331" s="7"/>
      <c r="BHE331" s="7"/>
      <c r="BHF331" s="7"/>
      <c r="BHG331" s="7"/>
      <c r="BHH331" s="7"/>
      <c r="BHI331" s="7"/>
      <c r="BHJ331" s="7"/>
      <c r="BHK331" s="7"/>
      <c r="BHL331" s="7"/>
      <c r="BHM331" s="7"/>
      <c r="BHN331" s="7"/>
      <c r="BHO331" s="7"/>
      <c r="BHP331" s="7"/>
      <c r="BHQ331" s="7"/>
      <c r="BHR331" s="7"/>
      <c r="BHS331" s="7"/>
      <c r="BHT331" s="7"/>
      <c r="BHU331" s="7"/>
      <c r="BHV331" s="7"/>
      <c r="BHW331" s="7"/>
      <c r="BHX331" s="7"/>
      <c r="BHY331" s="7"/>
      <c r="BHZ331" s="7"/>
      <c r="BIA331" s="7"/>
      <c r="BIB331" s="7"/>
      <c r="BIC331" s="7"/>
      <c r="BID331" s="7"/>
      <c r="BIE331" s="7"/>
      <c r="BIF331" s="7"/>
      <c r="BIG331" s="7"/>
      <c r="BIH331" s="7"/>
      <c r="BII331" s="7"/>
      <c r="BIJ331" s="7"/>
      <c r="BIK331" s="7"/>
      <c r="BIL331" s="7"/>
      <c r="BIM331" s="7"/>
      <c r="BIN331" s="7"/>
      <c r="BIO331" s="7"/>
      <c r="BIP331" s="7"/>
      <c r="BIQ331" s="7"/>
      <c r="BIR331" s="7"/>
      <c r="BIS331" s="7"/>
      <c r="BIT331" s="7"/>
      <c r="BIU331" s="7"/>
      <c r="BIV331" s="7"/>
      <c r="BIW331" s="7"/>
      <c r="BIX331" s="7"/>
      <c r="BIY331" s="7"/>
      <c r="BIZ331" s="7"/>
      <c r="BJA331" s="7"/>
      <c r="BJB331" s="7"/>
      <c r="BJC331" s="7"/>
      <c r="BJD331" s="7"/>
      <c r="BJE331" s="7"/>
      <c r="BJF331" s="7"/>
      <c r="BJG331" s="7"/>
      <c r="BJH331" s="7"/>
      <c r="BJI331" s="7"/>
      <c r="BJJ331" s="7"/>
      <c r="BJK331" s="7"/>
      <c r="BJL331" s="7"/>
      <c r="BJM331" s="7"/>
      <c r="BJN331" s="7"/>
      <c r="BJO331" s="7"/>
      <c r="BJP331" s="7"/>
      <c r="BJQ331" s="7"/>
      <c r="BJR331" s="7"/>
      <c r="BJS331" s="7"/>
      <c r="BJT331" s="7"/>
      <c r="BJU331" s="7"/>
      <c r="BJV331" s="7"/>
      <c r="BJW331" s="7"/>
      <c r="BJX331" s="7"/>
      <c r="BJY331" s="7"/>
      <c r="BJZ331" s="7"/>
      <c r="BKA331" s="7"/>
      <c r="BKB331" s="7"/>
      <c r="BKC331" s="7"/>
      <c r="BKD331" s="7"/>
      <c r="BKE331" s="7"/>
      <c r="BKF331" s="7"/>
      <c r="BKG331" s="7"/>
      <c r="BKH331" s="7"/>
      <c r="BKI331" s="7"/>
      <c r="BKJ331" s="7"/>
      <c r="BKK331" s="7"/>
      <c r="BKL331" s="7"/>
      <c r="BKM331" s="7"/>
      <c r="BKN331" s="7"/>
      <c r="BKO331" s="7"/>
      <c r="BKP331" s="7"/>
      <c r="BKQ331" s="7"/>
      <c r="BKR331" s="7"/>
      <c r="BKS331" s="7"/>
      <c r="BKT331" s="7"/>
      <c r="BKU331" s="7"/>
      <c r="BKV331" s="7"/>
      <c r="BKW331" s="7"/>
      <c r="BKX331" s="7"/>
      <c r="BKY331" s="7"/>
      <c r="BKZ331" s="7"/>
      <c r="BLA331" s="7"/>
      <c r="BLB331" s="7"/>
      <c r="BLC331" s="7"/>
      <c r="BLD331" s="7"/>
      <c r="BLE331" s="7"/>
      <c r="BLF331" s="7"/>
      <c r="BLG331" s="7"/>
      <c r="BLH331" s="7"/>
      <c r="BLI331" s="7"/>
      <c r="BLJ331" s="7"/>
      <c r="BLK331" s="7"/>
      <c r="BLL331" s="7"/>
      <c r="BLM331" s="7"/>
      <c r="BLN331" s="7"/>
      <c r="BLO331" s="7"/>
      <c r="BLP331" s="7"/>
      <c r="BLQ331" s="7"/>
      <c r="BLR331" s="7"/>
      <c r="BLS331" s="7"/>
      <c r="BLT331" s="7"/>
      <c r="BLU331" s="7"/>
      <c r="BLV331" s="7"/>
      <c r="BLW331" s="7"/>
      <c r="BLX331" s="7"/>
      <c r="BLY331" s="7"/>
      <c r="BLZ331" s="7"/>
      <c r="BMA331" s="7"/>
      <c r="BMB331" s="7"/>
      <c r="BMC331" s="7"/>
      <c r="BMD331" s="7"/>
      <c r="BME331" s="7"/>
      <c r="BMF331" s="7"/>
      <c r="BMG331" s="7"/>
      <c r="BMH331" s="7"/>
      <c r="BMI331" s="7"/>
      <c r="BMJ331" s="7"/>
      <c r="BMK331" s="7"/>
      <c r="BML331" s="7"/>
      <c r="BMM331" s="7"/>
      <c r="BMN331" s="7"/>
      <c r="BMO331" s="7"/>
      <c r="BMP331" s="7"/>
      <c r="BMQ331" s="7"/>
      <c r="BMR331" s="7"/>
      <c r="BMS331" s="7"/>
      <c r="BMT331" s="7"/>
      <c r="BMU331" s="7"/>
      <c r="BMV331" s="7"/>
      <c r="BMW331" s="7"/>
      <c r="BMX331" s="7"/>
      <c r="BMY331" s="7"/>
      <c r="BMZ331" s="7"/>
      <c r="BNA331" s="7"/>
      <c r="BNB331" s="7"/>
      <c r="BNC331" s="7"/>
      <c r="BND331" s="7"/>
      <c r="BNE331" s="7"/>
      <c r="BNF331" s="7"/>
      <c r="BNG331" s="7"/>
      <c r="BNH331" s="7"/>
      <c r="BNI331" s="7"/>
      <c r="BNJ331" s="7"/>
      <c r="BNK331" s="7"/>
      <c r="BNL331" s="7"/>
      <c r="BNM331" s="7"/>
      <c r="BNN331" s="7"/>
      <c r="BNO331" s="7"/>
      <c r="BNP331" s="7"/>
      <c r="BNQ331" s="7"/>
      <c r="BNR331" s="7"/>
      <c r="BNS331" s="7"/>
      <c r="BNT331" s="7"/>
      <c r="BNU331" s="7"/>
      <c r="BNV331" s="7"/>
      <c r="BNW331" s="7"/>
      <c r="BNX331" s="7"/>
      <c r="BNY331" s="7"/>
      <c r="BNZ331" s="7"/>
      <c r="BOA331" s="7"/>
      <c r="BOB331" s="7"/>
      <c r="BOC331" s="7"/>
      <c r="BOD331" s="7"/>
      <c r="BOE331" s="7"/>
      <c r="BOF331" s="7"/>
      <c r="BOG331" s="7"/>
      <c r="BOH331" s="7"/>
      <c r="BOI331" s="7"/>
      <c r="BOJ331" s="7"/>
      <c r="BOK331" s="7"/>
      <c r="BOL331" s="7"/>
      <c r="BOM331" s="7"/>
      <c r="BON331" s="7"/>
      <c r="BOO331" s="7"/>
      <c r="BOP331" s="7"/>
      <c r="BOQ331" s="7"/>
      <c r="BOR331" s="7"/>
      <c r="BOS331" s="7"/>
      <c r="BOT331" s="7"/>
      <c r="BOU331" s="7"/>
      <c r="BOV331" s="7"/>
      <c r="BOW331" s="7"/>
      <c r="BOX331" s="7"/>
      <c r="BOY331" s="7"/>
      <c r="BOZ331" s="7"/>
      <c r="BPA331" s="7"/>
      <c r="BPB331" s="7"/>
      <c r="BPC331" s="7"/>
      <c r="BPD331" s="7"/>
      <c r="BPE331" s="7"/>
      <c r="BPF331" s="7"/>
      <c r="BPG331" s="7"/>
      <c r="BPH331" s="7"/>
      <c r="BPI331" s="7"/>
      <c r="BPJ331" s="7"/>
      <c r="BPK331" s="7"/>
      <c r="BPL331" s="7"/>
      <c r="BPM331" s="7"/>
      <c r="BPN331" s="7"/>
      <c r="BPO331" s="7"/>
      <c r="BPP331" s="7"/>
      <c r="BPQ331" s="7"/>
      <c r="BPR331" s="7"/>
      <c r="BPS331" s="7"/>
      <c r="BPT331" s="7"/>
      <c r="BPU331" s="7"/>
      <c r="BPV331" s="7"/>
      <c r="BPW331" s="7"/>
      <c r="BPX331" s="7"/>
      <c r="BPY331" s="7"/>
      <c r="BPZ331" s="7"/>
      <c r="BQA331" s="7"/>
      <c r="BQB331" s="7"/>
      <c r="BQC331" s="7"/>
      <c r="BQD331" s="7"/>
      <c r="BQE331" s="7"/>
      <c r="BQF331" s="7"/>
      <c r="BQG331" s="7"/>
      <c r="BQH331" s="7"/>
      <c r="BQI331" s="7"/>
      <c r="BQJ331" s="7"/>
      <c r="BQK331" s="7"/>
      <c r="BQL331" s="7"/>
      <c r="BQM331" s="7"/>
      <c r="BQN331" s="7"/>
      <c r="BQO331" s="7"/>
      <c r="BQP331" s="7"/>
      <c r="BQQ331" s="7"/>
      <c r="BQR331" s="7"/>
      <c r="BQS331" s="7"/>
      <c r="BQT331" s="7"/>
      <c r="BQU331" s="7"/>
      <c r="BQV331" s="7"/>
      <c r="BQW331" s="7"/>
      <c r="BQX331" s="7"/>
      <c r="BQY331" s="7"/>
      <c r="BQZ331" s="7"/>
      <c r="BRA331" s="7"/>
      <c r="BRB331" s="7"/>
      <c r="BRC331" s="7"/>
      <c r="BRD331" s="7"/>
      <c r="BRE331" s="7"/>
      <c r="BRF331" s="7"/>
      <c r="BRG331" s="7"/>
      <c r="BRH331" s="7"/>
      <c r="BRI331" s="7"/>
      <c r="BRJ331" s="7"/>
      <c r="BRK331" s="7"/>
      <c r="BRL331" s="7"/>
      <c r="BRM331" s="7"/>
      <c r="BRN331" s="7"/>
      <c r="BRO331" s="7"/>
      <c r="BRP331" s="7"/>
      <c r="BRQ331" s="7"/>
      <c r="BRR331" s="7"/>
      <c r="BRS331" s="7"/>
      <c r="BRT331" s="7"/>
      <c r="BRU331" s="7"/>
      <c r="BRV331" s="7"/>
      <c r="BRW331" s="7"/>
      <c r="BRX331" s="7"/>
      <c r="BRY331" s="7"/>
      <c r="BRZ331" s="7"/>
      <c r="BSA331" s="7"/>
      <c r="BSB331" s="7"/>
      <c r="BSC331" s="7"/>
      <c r="BSD331" s="7"/>
      <c r="BSE331" s="7"/>
      <c r="BSF331" s="7"/>
      <c r="BSG331" s="7"/>
      <c r="BSH331" s="7"/>
      <c r="BSI331" s="7"/>
      <c r="BSJ331" s="7"/>
      <c r="BSK331" s="7"/>
      <c r="BSL331" s="7"/>
      <c r="BSM331" s="7"/>
      <c r="BSN331" s="7"/>
      <c r="BSO331" s="7"/>
      <c r="BSP331" s="7"/>
      <c r="BSQ331" s="7"/>
      <c r="BSR331" s="7"/>
      <c r="BSS331" s="7"/>
      <c r="BST331" s="7"/>
      <c r="BSU331" s="7"/>
      <c r="BSV331" s="7"/>
      <c r="BSW331" s="7"/>
      <c r="BSX331" s="7"/>
      <c r="BSY331" s="7"/>
      <c r="BSZ331" s="7"/>
      <c r="BTA331" s="7"/>
      <c r="BTB331" s="7"/>
      <c r="BTC331" s="7"/>
      <c r="BTD331" s="7"/>
      <c r="BTE331" s="7"/>
      <c r="BTF331" s="7"/>
      <c r="BTG331" s="7"/>
      <c r="BTH331" s="7"/>
      <c r="BTI331" s="7"/>
      <c r="BTJ331" s="7"/>
      <c r="BTK331" s="7"/>
      <c r="BTL331" s="7"/>
      <c r="BTM331" s="7"/>
      <c r="BTN331" s="7"/>
      <c r="BTO331" s="7"/>
      <c r="BTP331" s="7"/>
      <c r="BTQ331" s="7"/>
      <c r="BTR331" s="7"/>
      <c r="BTS331" s="7"/>
      <c r="BTT331" s="7"/>
      <c r="BTU331" s="7"/>
      <c r="BTV331" s="7"/>
      <c r="BTW331" s="7"/>
      <c r="BTX331" s="7"/>
      <c r="BTY331" s="7"/>
      <c r="BTZ331" s="7"/>
      <c r="BUA331" s="7"/>
      <c r="BUB331" s="7"/>
      <c r="BUC331" s="7"/>
      <c r="BUD331" s="7"/>
      <c r="BUE331" s="7"/>
      <c r="BUF331" s="7"/>
      <c r="BUG331" s="7"/>
      <c r="BUH331" s="7"/>
      <c r="BUI331" s="7"/>
      <c r="BUJ331" s="7"/>
      <c r="BUK331" s="7"/>
      <c r="BUL331" s="7"/>
      <c r="BUM331" s="7"/>
      <c r="BUN331" s="7"/>
      <c r="BUO331" s="7"/>
      <c r="BUP331" s="7"/>
      <c r="BUQ331" s="7"/>
      <c r="BUR331" s="7"/>
      <c r="BUS331" s="7"/>
      <c r="BUT331" s="7"/>
      <c r="BUU331" s="7"/>
      <c r="BUV331" s="7"/>
      <c r="BUW331" s="7"/>
      <c r="BUX331" s="7"/>
      <c r="BUY331" s="7"/>
      <c r="BUZ331" s="7"/>
      <c r="BVA331" s="7"/>
      <c r="BVB331" s="7"/>
      <c r="BVC331" s="7"/>
      <c r="BVD331" s="7"/>
      <c r="BVE331" s="7"/>
      <c r="BVF331" s="7"/>
      <c r="BVG331" s="7"/>
      <c r="BVH331" s="7"/>
      <c r="BVI331" s="7"/>
      <c r="BVJ331" s="7"/>
      <c r="BVK331" s="7"/>
      <c r="BVL331" s="7"/>
      <c r="BVM331" s="7"/>
      <c r="BVN331" s="7"/>
      <c r="BVO331" s="7"/>
      <c r="BVP331" s="7"/>
      <c r="BVQ331" s="7"/>
      <c r="BVR331" s="7"/>
      <c r="BVS331" s="7"/>
      <c r="BVT331" s="7"/>
      <c r="BVU331" s="7"/>
      <c r="BVV331" s="7"/>
      <c r="BVW331" s="7"/>
      <c r="BVX331" s="7"/>
      <c r="BVY331" s="7"/>
      <c r="BVZ331" s="7"/>
      <c r="BWA331" s="7"/>
      <c r="BWB331" s="7"/>
      <c r="BWC331" s="7"/>
      <c r="BWD331" s="7"/>
      <c r="BWE331" s="7"/>
      <c r="BWF331" s="7"/>
      <c r="BWG331" s="7"/>
      <c r="BWH331" s="7"/>
      <c r="BWI331" s="7"/>
      <c r="BWJ331" s="7"/>
      <c r="BWK331" s="7"/>
      <c r="BWL331" s="7"/>
      <c r="BWM331" s="7"/>
      <c r="BWN331" s="7"/>
      <c r="BWO331" s="7"/>
      <c r="BWP331" s="7"/>
      <c r="BWQ331" s="7"/>
      <c r="BWR331" s="7"/>
      <c r="BWS331" s="7"/>
      <c r="BWT331" s="7"/>
      <c r="BWU331" s="7"/>
      <c r="BWV331" s="7"/>
      <c r="BWW331" s="7"/>
      <c r="BWX331" s="7"/>
      <c r="BWY331" s="7"/>
      <c r="BWZ331" s="7"/>
      <c r="BXA331" s="7"/>
      <c r="BXB331" s="7"/>
      <c r="BXC331" s="7"/>
      <c r="BXD331" s="7"/>
      <c r="BXE331" s="7"/>
      <c r="BXF331" s="7"/>
      <c r="BXG331" s="7"/>
      <c r="BXH331" s="7"/>
      <c r="BXI331" s="7"/>
      <c r="BXJ331" s="7"/>
      <c r="BXK331" s="7"/>
      <c r="BXL331" s="7"/>
      <c r="BXM331" s="7"/>
      <c r="BXN331" s="7"/>
      <c r="BXO331" s="7"/>
      <c r="BXP331" s="7"/>
      <c r="BXQ331" s="7"/>
      <c r="BXR331" s="7"/>
      <c r="BXS331" s="7"/>
      <c r="BXT331" s="7"/>
      <c r="BXU331" s="7"/>
      <c r="BXV331" s="7"/>
      <c r="BXW331" s="7"/>
      <c r="BXX331" s="7"/>
      <c r="BXY331" s="7"/>
      <c r="BXZ331" s="7"/>
      <c r="BYA331" s="7"/>
      <c r="BYB331" s="7"/>
      <c r="BYC331" s="7"/>
      <c r="BYD331" s="7"/>
      <c r="BYE331" s="7"/>
      <c r="BYF331" s="7"/>
      <c r="BYG331" s="7"/>
      <c r="BYH331" s="7"/>
      <c r="BYI331" s="7"/>
      <c r="BYJ331" s="7"/>
      <c r="BYK331" s="7"/>
      <c r="BYL331" s="7"/>
      <c r="BYM331" s="7"/>
      <c r="BYN331" s="7"/>
      <c r="BYO331" s="7"/>
      <c r="BYP331" s="7"/>
      <c r="BYQ331" s="7"/>
      <c r="BYR331" s="7"/>
      <c r="BYS331" s="7"/>
      <c r="BYT331" s="7"/>
      <c r="BYU331" s="7"/>
      <c r="BYV331" s="7"/>
      <c r="BYW331" s="7"/>
      <c r="BYX331" s="7"/>
      <c r="BYY331" s="7"/>
      <c r="BYZ331" s="7"/>
      <c r="BZA331" s="7"/>
      <c r="BZB331" s="7"/>
      <c r="BZC331" s="7"/>
      <c r="BZD331" s="7"/>
      <c r="BZE331" s="7"/>
      <c r="BZF331" s="7"/>
      <c r="BZG331" s="7"/>
      <c r="BZH331" s="7"/>
      <c r="BZI331" s="7"/>
      <c r="BZJ331" s="7"/>
      <c r="BZK331" s="7"/>
      <c r="BZL331" s="7"/>
      <c r="BZM331" s="7"/>
      <c r="BZN331" s="7"/>
      <c r="BZO331" s="7"/>
      <c r="BZP331" s="7"/>
      <c r="BZQ331" s="7"/>
      <c r="BZR331" s="7"/>
      <c r="BZS331" s="7"/>
      <c r="BZT331" s="7"/>
      <c r="BZU331" s="7"/>
      <c r="BZV331" s="7"/>
      <c r="BZW331" s="7"/>
      <c r="BZX331" s="7"/>
      <c r="BZY331" s="7"/>
      <c r="BZZ331" s="7"/>
      <c r="CAA331" s="7"/>
      <c r="CAB331" s="7"/>
      <c r="CAC331" s="7"/>
      <c r="CAD331" s="7"/>
      <c r="CAE331" s="7"/>
      <c r="CAF331" s="7"/>
      <c r="CAG331" s="7"/>
      <c r="CAH331" s="7"/>
      <c r="CAI331" s="7"/>
      <c r="CAJ331" s="7"/>
      <c r="CAK331" s="7"/>
      <c r="CAL331" s="7"/>
      <c r="CAM331" s="7"/>
      <c r="CAN331" s="7"/>
      <c r="CAO331" s="7"/>
      <c r="CAP331" s="7"/>
      <c r="CAQ331" s="7"/>
      <c r="CAR331" s="7"/>
      <c r="CAS331" s="7"/>
      <c r="CAT331" s="7"/>
      <c r="CAU331" s="7"/>
      <c r="CAV331" s="7"/>
      <c r="CAW331" s="7"/>
      <c r="CAX331" s="7"/>
      <c r="CAY331" s="7"/>
      <c r="CAZ331" s="7"/>
      <c r="CBA331" s="7"/>
      <c r="CBB331" s="7"/>
      <c r="CBC331" s="7"/>
      <c r="CBD331" s="7"/>
      <c r="CBE331" s="7"/>
      <c r="CBF331" s="7"/>
      <c r="CBG331" s="7"/>
      <c r="CBH331" s="7"/>
      <c r="CBI331" s="7"/>
      <c r="CBJ331" s="7"/>
      <c r="CBK331" s="7"/>
      <c r="CBL331" s="7"/>
      <c r="CBM331" s="7"/>
      <c r="CBN331" s="7"/>
      <c r="CBO331" s="7"/>
      <c r="CBP331" s="7"/>
      <c r="CBQ331" s="7"/>
      <c r="CBR331" s="7"/>
      <c r="CBS331" s="7"/>
      <c r="CBT331" s="7"/>
      <c r="CBU331" s="7"/>
      <c r="CBV331" s="7"/>
      <c r="CBW331" s="7"/>
      <c r="CBX331" s="7"/>
      <c r="CBY331" s="7"/>
      <c r="CBZ331" s="7"/>
      <c r="CCA331" s="7"/>
      <c r="CCB331" s="7"/>
      <c r="CCC331" s="7"/>
      <c r="CCD331" s="7"/>
      <c r="CCE331" s="7"/>
      <c r="CCF331" s="7"/>
      <c r="CCG331" s="7"/>
      <c r="CCH331" s="7"/>
      <c r="CCI331" s="7"/>
      <c r="CCJ331" s="7"/>
      <c r="CCK331" s="7"/>
      <c r="CCL331" s="7"/>
      <c r="CCM331" s="7"/>
      <c r="CCN331" s="7"/>
      <c r="CCO331" s="7"/>
      <c r="CCP331" s="7"/>
      <c r="CCQ331" s="7"/>
      <c r="CCR331" s="7"/>
      <c r="CCS331" s="7"/>
      <c r="CCT331" s="7"/>
      <c r="CCU331" s="7"/>
      <c r="CCV331" s="7"/>
      <c r="CCW331" s="7"/>
      <c r="CCX331" s="7"/>
      <c r="CCY331" s="7"/>
      <c r="CCZ331" s="7"/>
      <c r="CDA331" s="7"/>
      <c r="CDB331" s="7"/>
      <c r="CDC331" s="7"/>
      <c r="CDD331" s="7"/>
      <c r="CDE331" s="7"/>
      <c r="CDF331" s="7"/>
      <c r="CDG331" s="7"/>
      <c r="CDH331" s="7"/>
      <c r="CDI331" s="7"/>
      <c r="CDJ331" s="7"/>
      <c r="CDK331" s="7"/>
      <c r="CDL331" s="7"/>
      <c r="CDM331" s="7"/>
      <c r="CDN331" s="7"/>
      <c r="CDO331" s="7"/>
      <c r="CDP331" s="7"/>
      <c r="CDQ331" s="7"/>
      <c r="CDR331" s="7"/>
      <c r="CDS331" s="7"/>
      <c r="CDT331" s="7"/>
      <c r="CDU331" s="7"/>
      <c r="CDV331" s="7"/>
      <c r="CDW331" s="7"/>
      <c r="CDX331" s="7"/>
      <c r="CDY331" s="7"/>
      <c r="CDZ331" s="7"/>
      <c r="CEA331" s="7"/>
      <c r="CEB331" s="7"/>
      <c r="CEC331" s="7"/>
      <c r="CED331" s="7"/>
      <c r="CEE331" s="7"/>
      <c r="CEF331" s="7"/>
      <c r="CEG331" s="7"/>
      <c r="CEH331" s="7"/>
      <c r="CEI331" s="7"/>
      <c r="CEJ331" s="7"/>
      <c r="CEK331" s="7"/>
      <c r="CEL331" s="7"/>
      <c r="CEM331" s="7"/>
      <c r="CEN331" s="7"/>
      <c r="CEO331" s="7"/>
      <c r="CEP331" s="7"/>
      <c r="CEQ331" s="7"/>
      <c r="CER331" s="7"/>
      <c r="CES331" s="7"/>
      <c r="CET331" s="7"/>
      <c r="CEU331" s="7"/>
      <c r="CEV331" s="7"/>
      <c r="CEW331" s="7"/>
      <c r="CEX331" s="7"/>
      <c r="CEY331" s="7"/>
      <c r="CEZ331" s="7"/>
      <c r="CFA331" s="7"/>
      <c r="CFB331" s="7"/>
      <c r="CFC331" s="7"/>
      <c r="CFD331" s="7"/>
      <c r="CFE331" s="7"/>
      <c r="CFF331" s="7"/>
      <c r="CFG331" s="7"/>
      <c r="CFH331" s="7"/>
      <c r="CFI331" s="7"/>
      <c r="CFJ331" s="7"/>
      <c r="CFK331" s="7"/>
      <c r="CFL331" s="7"/>
      <c r="CFM331" s="7"/>
      <c r="CFN331" s="7"/>
      <c r="CFO331" s="7"/>
      <c r="CFP331" s="7"/>
      <c r="CFQ331" s="7"/>
      <c r="CFR331" s="7"/>
      <c r="CFS331" s="7"/>
      <c r="CFT331" s="7"/>
      <c r="CFU331" s="7"/>
      <c r="CFV331" s="7"/>
      <c r="CFW331" s="7"/>
      <c r="CFX331" s="7"/>
      <c r="CFY331" s="7"/>
      <c r="CFZ331" s="7"/>
      <c r="CGA331" s="7"/>
      <c r="CGB331" s="7"/>
      <c r="CGC331" s="7"/>
      <c r="CGD331" s="7"/>
      <c r="CGE331" s="7"/>
      <c r="CGF331" s="7"/>
      <c r="CGG331" s="7"/>
      <c r="CGH331" s="7"/>
      <c r="CGI331" s="7"/>
      <c r="CGJ331" s="7"/>
      <c r="CGK331" s="7"/>
      <c r="CGL331" s="7"/>
      <c r="CGM331" s="7"/>
      <c r="CGN331" s="7"/>
      <c r="CGO331" s="7"/>
      <c r="CGP331" s="7"/>
      <c r="CGQ331" s="7"/>
      <c r="CGR331" s="7"/>
      <c r="CGS331" s="7"/>
      <c r="CGT331" s="7"/>
      <c r="CGU331" s="7"/>
      <c r="CGV331" s="7"/>
      <c r="CGW331" s="7"/>
      <c r="CGX331" s="7"/>
      <c r="CGY331" s="7"/>
      <c r="CGZ331" s="7"/>
      <c r="CHA331" s="7"/>
      <c r="CHB331" s="7"/>
      <c r="CHC331" s="7"/>
      <c r="CHD331" s="7"/>
      <c r="CHE331" s="7"/>
      <c r="CHF331" s="7"/>
      <c r="CHG331" s="7"/>
      <c r="CHH331" s="7"/>
      <c r="CHI331" s="7"/>
      <c r="CHJ331" s="7"/>
      <c r="CHK331" s="7"/>
      <c r="CHL331" s="7"/>
      <c r="CHM331" s="7"/>
      <c r="CHN331" s="7"/>
      <c r="CHO331" s="7"/>
      <c r="CHP331" s="7"/>
      <c r="CHQ331" s="7"/>
      <c r="CHR331" s="7"/>
      <c r="CHS331" s="7"/>
      <c r="CHT331" s="7"/>
      <c r="CHU331" s="7"/>
      <c r="CHV331" s="7"/>
      <c r="CHW331" s="7"/>
      <c r="CHX331" s="7"/>
      <c r="CHY331" s="7"/>
      <c r="CHZ331" s="7"/>
      <c r="CIA331" s="7"/>
      <c r="CIB331" s="7"/>
      <c r="CIC331" s="7"/>
      <c r="CID331" s="7"/>
      <c r="CIE331" s="7"/>
      <c r="CIF331" s="7"/>
      <c r="CIG331" s="7"/>
      <c r="CIH331" s="7"/>
      <c r="CII331" s="7"/>
      <c r="CIJ331" s="7"/>
      <c r="CIK331" s="7"/>
      <c r="CIL331" s="7"/>
      <c r="CIM331" s="7"/>
      <c r="CIN331" s="7"/>
      <c r="CIO331" s="7"/>
      <c r="CIP331" s="7"/>
      <c r="CIQ331" s="7"/>
      <c r="CIR331" s="7"/>
      <c r="CIS331" s="7"/>
      <c r="CIT331" s="7"/>
      <c r="CIU331" s="7"/>
      <c r="CIV331" s="7"/>
      <c r="CIW331" s="7"/>
      <c r="CIX331" s="7"/>
      <c r="CIY331" s="7"/>
      <c r="CIZ331" s="7"/>
      <c r="CJA331" s="7"/>
      <c r="CJB331" s="7"/>
      <c r="CJC331" s="7"/>
      <c r="CJD331" s="7"/>
      <c r="CJE331" s="7"/>
      <c r="CJF331" s="7"/>
      <c r="CJG331" s="7"/>
      <c r="CJH331" s="7"/>
      <c r="CJI331" s="7"/>
      <c r="CJJ331" s="7"/>
      <c r="CJK331" s="7"/>
      <c r="CJL331" s="7"/>
      <c r="CJM331" s="7"/>
      <c r="CJN331" s="7"/>
      <c r="CJO331" s="7"/>
      <c r="CJP331" s="7"/>
      <c r="CJQ331" s="7"/>
      <c r="CJR331" s="7"/>
      <c r="CJS331" s="7"/>
      <c r="CJT331" s="7"/>
      <c r="CJU331" s="7"/>
      <c r="CJV331" s="7"/>
      <c r="CJW331" s="7"/>
      <c r="CJX331" s="7"/>
      <c r="CJY331" s="7"/>
      <c r="CJZ331" s="7"/>
      <c r="CKA331" s="7"/>
      <c r="CKB331" s="7"/>
      <c r="CKC331" s="7"/>
      <c r="CKD331" s="7"/>
      <c r="CKE331" s="7"/>
      <c r="CKF331" s="7"/>
      <c r="CKG331" s="7"/>
      <c r="CKH331" s="7"/>
      <c r="CKI331" s="7"/>
      <c r="CKJ331" s="7"/>
      <c r="CKK331" s="7"/>
      <c r="CKL331" s="7"/>
      <c r="CKM331" s="7"/>
      <c r="CKN331" s="7"/>
      <c r="CKO331" s="7"/>
      <c r="CKP331" s="7"/>
      <c r="CKQ331" s="7"/>
      <c r="CKR331" s="7"/>
      <c r="CKS331" s="7"/>
      <c r="CKT331" s="7"/>
      <c r="CKU331" s="7"/>
      <c r="CKV331" s="7"/>
      <c r="CKW331" s="7"/>
      <c r="CKX331" s="7"/>
      <c r="CKY331" s="7"/>
      <c r="CKZ331" s="7"/>
      <c r="CLA331" s="7"/>
      <c r="CLB331" s="7"/>
      <c r="CLC331" s="7"/>
      <c r="CLD331" s="7"/>
      <c r="CLE331" s="7"/>
      <c r="CLF331" s="7"/>
      <c r="CLG331" s="7"/>
      <c r="CLH331" s="7"/>
      <c r="CLI331" s="7"/>
      <c r="CLJ331" s="7"/>
      <c r="CLK331" s="7"/>
      <c r="CLL331" s="7"/>
      <c r="CLM331" s="7"/>
      <c r="CLN331" s="7"/>
      <c r="CLO331" s="7"/>
      <c r="CLP331" s="7"/>
      <c r="CLQ331" s="7"/>
      <c r="CLR331" s="7"/>
      <c r="CLS331" s="7"/>
      <c r="CLT331" s="7"/>
      <c r="CLU331" s="7"/>
      <c r="CLV331" s="7"/>
      <c r="CLW331" s="7"/>
      <c r="CLX331" s="7"/>
      <c r="CLY331" s="7"/>
      <c r="CLZ331" s="7"/>
      <c r="CMA331" s="7"/>
      <c r="CMB331" s="7"/>
      <c r="CMC331" s="7"/>
      <c r="CMD331" s="7"/>
      <c r="CME331" s="7"/>
      <c r="CMF331" s="7"/>
      <c r="CMG331" s="7"/>
      <c r="CMH331" s="7"/>
      <c r="CMI331" s="7"/>
      <c r="CMJ331" s="7"/>
      <c r="CMK331" s="7"/>
      <c r="CML331" s="7"/>
      <c r="CMM331" s="7"/>
      <c r="CMN331" s="7"/>
      <c r="CMO331" s="7"/>
      <c r="CMP331" s="7"/>
      <c r="CMQ331" s="7"/>
      <c r="CMR331" s="7"/>
      <c r="CMS331" s="7"/>
      <c r="CMT331" s="7"/>
      <c r="CMU331" s="7"/>
      <c r="CMV331" s="7"/>
      <c r="CMW331" s="7"/>
      <c r="CMX331" s="7"/>
      <c r="CMY331" s="7"/>
      <c r="CMZ331" s="7"/>
      <c r="CNA331" s="7"/>
      <c r="CNB331" s="7"/>
      <c r="CNC331" s="7"/>
      <c r="CND331" s="7"/>
      <c r="CNE331" s="7"/>
      <c r="CNF331" s="7"/>
      <c r="CNG331" s="7"/>
      <c r="CNH331" s="7"/>
      <c r="CNI331" s="7"/>
      <c r="CNJ331" s="7"/>
      <c r="CNK331" s="7"/>
      <c r="CNL331" s="7"/>
      <c r="CNM331" s="7"/>
      <c r="CNN331" s="7"/>
      <c r="CNO331" s="7"/>
      <c r="CNP331" s="7"/>
      <c r="CNQ331" s="7"/>
      <c r="CNR331" s="7"/>
      <c r="CNS331" s="7"/>
      <c r="CNT331" s="7"/>
      <c r="CNU331" s="7"/>
      <c r="CNV331" s="7"/>
      <c r="CNW331" s="7"/>
      <c r="CNX331" s="7"/>
      <c r="CNY331" s="7"/>
      <c r="CNZ331" s="7"/>
      <c r="COA331" s="7"/>
      <c r="COB331" s="7"/>
      <c r="COC331" s="7"/>
      <c r="COD331" s="7"/>
      <c r="COE331" s="7"/>
      <c r="COF331" s="7"/>
      <c r="COG331" s="7"/>
      <c r="COH331" s="7"/>
      <c r="COI331" s="7"/>
      <c r="COJ331" s="7"/>
      <c r="COK331" s="7"/>
      <c r="COL331" s="7"/>
      <c r="COM331" s="7"/>
      <c r="CON331" s="7"/>
      <c r="COO331" s="7"/>
      <c r="COP331" s="7"/>
      <c r="COQ331" s="7"/>
      <c r="COR331" s="7"/>
      <c r="COS331" s="7"/>
      <c r="COT331" s="7"/>
      <c r="COU331" s="7"/>
      <c r="COV331" s="7"/>
      <c r="COW331" s="7"/>
      <c r="COX331" s="7"/>
      <c r="COY331" s="7"/>
      <c r="COZ331" s="7"/>
      <c r="CPA331" s="7"/>
      <c r="CPB331" s="7"/>
      <c r="CPC331" s="7"/>
      <c r="CPD331" s="7"/>
      <c r="CPE331" s="7"/>
      <c r="CPF331" s="7"/>
      <c r="CPG331" s="7"/>
      <c r="CPH331" s="7"/>
      <c r="CPI331" s="7"/>
      <c r="CPJ331" s="7"/>
      <c r="CPK331" s="7"/>
      <c r="CPL331" s="7"/>
      <c r="CPM331" s="7"/>
      <c r="CPN331" s="7"/>
      <c r="CPO331" s="7"/>
      <c r="CPP331" s="7"/>
      <c r="CPQ331" s="7"/>
      <c r="CPR331" s="7"/>
      <c r="CPS331" s="7"/>
      <c r="CPT331" s="7"/>
      <c r="CPU331" s="7"/>
      <c r="CPV331" s="7"/>
      <c r="CPW331" s="7"/>
      <c r="CPX331" s="7"/>
      <c r="CPY331" s="7"/>
      <c r="CPZ331" s="7"/>
      <c r="CQA331" s="7"/>
      <c r="CQB331" s="7"/>
      <c r="CQC331" s="7"/>
      <c r="CQD331" s="7"/>
      <c r="CQE331" s="7"/>
      <c r="CQF331" s="7"/>
      <c r="CQG331" s="7"/>
      <c r="CQH331" s="7"/>
      <c r="CQI331" s="7"/>
      <c r="CQJ331" s="7"/>
      <c r="CQK331" s="7"/>
      <c r="CQL331" s="7"/>
      <c r="CQM331" s="7"/>
      <c r="CQN331" s="7"/>
      <c r="CQO331" s="7"/>
      <c r="CQP331" s="7"/>
      <c r="CQQ331" s="7"/>
      <c r="CQR331" s="7"/>
      <c r="CQS331" s="7"/>
      <c r="CQT331" s="7"/>
      <c r="CQU331" s="7"/>
      <c r="CQV331" s="7"/>
      <c r="CQW331" s="7"/>
      <c r="CQX331" s="7"/>
      <c r="CQY331" s="7"/>
      <c r="CQZ331" s="7"/>
      <c r="CRA331" s="7"/>
      <c r="CRB331" s="7"/>
      <c r="CRC331" s="7"/>
      <c r="CRD331" s="7"/>
      <c r="CRE331" s="7"/>
      <c r="CRF331" s="7"/>
      <c r="CRG331" s="7"/>
      <c r="CRH331" s="7"/>
      <c r="CRI331" s="7"/>
      <c r="CRJ331" s="7"/>
      <c r="CRK331" s="7"/>
      <c r="CRL331" s="7"/>
      <c r="CRM331" s="7"/>
      <c r="CRN331" s="7"/>
      <c r="CRO331" s="7"/>
      <c r="CRP331" s="7"/>
      <c r="CRQ331" s="7"/>
      <c r="CRR331" s="7"/>
      <c r="CRS331" s="7"/>
      <c r="CRT331" s="7"/>
      <c r="CRU331" s="7"/>
      <c r="CRV331" s="7"/>
      <c r="CRW331" s="7"/>
      <c r="CRX331" s="7"/>
      <c r="CRY331" s="7"/>
      <c r="CRZ331" s="7"/>
      <c r="CSA331" s="7"/>
      <c r="CSB331" s="7"/>
      <c r="CSC331" s="7"/>
      <c r="CSD331" s="7"/>
      <c r="CSE331" s="7"/>
      <c r="CSF331" s="7"/>
      <c r="CSG331" s="7"/>
      <c r="CSH331" s="7"/>
      <c r="CSI331" s="7"/>
      <c r="CSJ331" s="7"/>
      <c r="CSK331" s="7"/>
      <c r="CSL331" s="7"/>
      <c r="CSM331" s="7"/>
      <c r="CSN331" s="7"/>
      <c r="CSO331" s="7"/>
      <c r="CSP331" s="7"/>
      <c r="CSQ331" s="7"/>
      <c r="CSR331" s="7"/>
      <c r="CSS331" s="7"/>
      <c r="CST331" s="7"/>
      <c r="CSU331" s="7"/>
      <c r="CSV331" s="7"/>
      <c r="CSW331" s="7"/>
      <c r="CSX331" s="7"/>
      <c r="CSY331" s="7"/>
      <c r="CSZ331" s="7"/>
      <c r="CTA331" s="7"/>
      <c r="CTB331" s="7"/>
      <c r="CTC331" s="7"/>
      <c r="CTD331" s="7"/>
      <c r="CTE331" s="7"/>
      <c r="CTF331" s="7"/>
      <c r="CTG331" s="7"/>
      <c r="CTH331" s="7"/>
      <c r="CTI331" s="7"/>
      <c r="CTJ331" s="7"/>
      <c r="CTK331" s="7"/>
      <c r="CTL331" s="7"/>
      <c r="CTM331" s="7"/>
      <c r="CTN331" s="7"/>
      <c r="CTO331" s="7"/>
      <c r="CTP331" s="7"/>
      <c r="CTQ331" s="7"/>
      <c r="CTR331" s="7"/>
      <c r="CTS331" s="7"/>
      <c r="CTT331" s="7"/>
      <c r="CTU331" s="7"/>
      <c r="CTV331" s="7"/>
      <c r="CTW331" s="7"/>
      <c r="CTX331" s="7"/>
      <c r="CTY331" s="7"/>
      <c r="CTZ331" s="7"/>
      <c r="CUA331" s="7"/>
      <c r="CUB331" s="7"/>
      <c r="CUC331" s="7"/>
      <c r="CUD331" s="7"/>
      <c r="CUE331" s="7"/>
      <c r="CUF331" s="7"/>
      <c r="CUG331" s="7"/>
      <c r="CUH331" s="7"/>
      <c r="CUI331" s="7"/>
      <c r="CUJ331" s="7"/>
      <c r="CUK331" s="7"/>
      <c r="CUL331" s="7"/>
      <c r="CUM331" s="7"/>
      <c r="CUN331" s="7"/>
      <c r="CUO331" s="7"/>
      <c r="CUP331" s="7"/>
      <c r="CUQ331" s="7"/>
      <c r="CUR331" s="7"/>
      <c r="CUS331" s="7"/>
      <c r="CUT331" s="7"/>
      <c r="CUU331" s="7"/>
      <c r="CUV331" s="7"/>
      <c r="CUW331" s="7"/>
      <c r="CUX331" s="7"/>
      <c r="CUY331" s="7"/>
      <c r="CUZ331" s="7"/>
      <c r="CVA331" s="7"/>
      <c r="CVB331" s="7"/>
      <c r="CVC331" s="7"/>
      <c r="CVD331" s="7"/>
      <c r="CVE331" s="7"/>
      <c r="CVF331" s="7"/>
      <c r="CVG331" s="7"/>
      <c r="CVH331" s="7"/>
      <c r="CVI331" s="7"/>
      <c r="CVJ331" s="7"/>
      <c r="CVK331" s="7"/>
      <c r="CVL331" s="7"/>
      <c r="CVM331" s="7"/>
      <c r="CVN331" s="7"/>
      <c r="CVO331" s="7"/>
      <c r="CVP331" s="7"/>
      <c r="CVQ331" s="7"/>
      <c r="CVR331" s="7"/>
      <c r="CVS331" s="7"/>
      <c r="CVT331" s="7"/>
      <c r="CVU331" s="7"/>
      <c r="CVV331" s="7"/>
      <c r="CVW331" s="7"/>
      <c r="CVX331" s="7"/>
      <c r="CVY331" s="7"/>
      <c r="CVZ331" s="7"/>
      <c r="CWA331" s="7"/>
      <c r="CWB331" s="7"/>
      <c r="CWC331" s="7"/>
      <c r="CWD331" s="7"/>
      <c r="CWE331" s="7"/>
      <c r="CWF331" s="7"/>
      <c r="CWG331" s="7"/>
      <c r="CWH331" s="7"/>
      <c r="CWI331" s="7"/>
      <c r="CWJ331" s="7"/>
      <c r="CWK331" s="7"/>
      <c r="CWL331" s="7"/>
      <c r="CWM331" s="7"/>
      <c r="CWN331" s="7"/>
      <c r="CWO331" s="7"/>
      <c r="CWP331" s="7"/>
      <c r="CWQ331" s="7"/>
      <c r="CWR331" s="7"/>
      <c r="CWS331" s="7"/>
      <c r="CWT331" s="7"/>
      <c r="CWU331" s="7"/>
      <c r="CWV331" s="7"/>
      <c r="CWW331" s="7"/>
      <c r="CWX331" s="7"/>
      <c r="CWY331" s="7"/>
      <c r="CWZ331" s="7"/>
      <c r="CXA331" s="7"/>
      <c r="CXB331" s="7"/>
      <c r="CXC331" s="7"/>
      <c r="CXD331" s="7"/>
      <c r="CXE331" s="7"/>
      <c r="CXF331" s="7"/>
      <c r="CXG331" s="7"/>
      <c r="CXH331" s="7"/>
      <c r="CXI331" s="7"/>
      <c r="CXJ331" s="7"/>
      <c r="CXK331" s="7"/>
      <c r="CXL331" s="7"/>
      <c r="CXM331" s="7"/>
      <c r="CXN331" s="7"/>
      <c r="CXO331" s="7"/>
      <c r="CXP331" s="7"/>
      <c r="CXQ331" s="7"/>
      <c r="CXR331" s="7"/>
      <c r="CXS331" s="7"/>
      <c r="CXT331" s="7"/>
      <c r="CXU331" s="7"/>
      <c r="CXV331" s="7"/>
      <c r="CXW331" s="7"/>
      <c r="CXX331" s="7"/>
      <c r="CXY331" s="7"/>
      <c r="CXZ331" s="7"/>
      <c r="CYA331" s="7"/>
      <c r="CYB331" s="7"/>
      <c r="CYC331" s="7"/>
      <c r="CYD331" s="7"/>
      <c r="CYE331" s="7"/>
      <c r="CYF331" s="7"/>
      <c r="CYG331" s="7"/>
      <c r="CYH331" s="7"/>
      <c r="CYI331" s="7"/>
      <c r="CYJ331" s="7"/>
      <c r="CYK331" s="7"/>
      <c r="CYL331" s="7"/>
      <c r="CYM331" s="7"/>
      <c r="CYN331" s="7"/>
      <c r="CYO331" s="7"/>
      <c r="CYP331" s="7"/>
      <c r="CYQ331" s="7"/>
      <c r="CYR331" s="7"/>
      <c r="CYS331" s="7"/>
      <c r="CYT331" s="7"/>
      <c r="CYU331" s="7"/>
      <c r="CYV331" s="7"/>
      <c r="CYW331" s="7"/>
      <c r="CYX331" s="7"/>
      <c r="CYY331" s="7"/>
      <c r="CYZ331" s="7"/>
      <c r="CZA331" s="7"/>
      <c r="CZB331" s="7"/>
      <c r="CZC331" s="7"/>
      <c r="CZD331" s="7"/>
      <c r="CZE331" s="7"/>
      <c r="CZF331" s="7"/>
      <c r="CZG331" s="7"/>
      <c r="CZH331" s="7"/>
      <c r="CZI331" s="7"/>
      <c r="CZJ331" s="7"/>
      <c r="CZK331" s="7"/>
      <c r="CZL331" s="7"/>
      <c r="CZM331" s="7"/>
      <c r="CZN331" s="7"/>
      <c r="CZO331" s="7"/>
      <c r="CZP331" s="7"/>
      <c r="CZQ331" s="7"/>
      <c r="CZR331" s="7"/>
      <c r="CZS331" s="7"/>
      <c r="CZT331" s="7"/>
      <c r="CZU331" s="7"/>
      <c r="CZV331" s="7"/>
      <c r="CZW331" s="7"/>
      <c r="CZX331" s="7"/>
      <c r="CZY331" s="7"/>
      <c r="CZZ331" s="7"/>
      <c r="DAA331" s="7"/>
      <c r="DAB331" s="7"/>
      <c r="DAC331" s="7"/>
      <c r="DAD331" s="7"/>
      <c r="DAE331" s="7"/>
      <c r="DAF331" s="7"/>
      <c r="DAG331" s="7"/>
      <c r="DAH331" s="7"/>
      <c r="DAI331" s="7"/>
      <c r="DAJ331" s="7"/>
      <c r="DAK331" s="7"/>
      <c r="DAL331" s="7"/>
      <c r="DAM331" s="7"/>
      <c r="DAN331" s="7"/>
      <c r="DAO331" s="7"/>
      <c r="DAP331" s="7"/>
      <c r="DAQ331" s="7"/>
      <c r="DAR331" s="7"/>
      <c r="DAS331" s="7"/>
      <c r="DAT331" s="7"/>
      <c r="DAU331" s="7"/>
      <c r="DAV331" s="7"/>
      <c r="DAW331" s="7"/>
      <c r="DAX331" s="7"/>
      <c r="DAY331" s="7"/>
      <c r="DAZ331" s="7"/>
      <c r="DBA331" s="7"/>
      <c r="DBB331" s="7"/>
      <c r="DBC331" s="7"/>
      <c r="DBD331" s="7"/>
      <c r="DBE331" s="7"/>
      <c r="DBF331" s="7"/>
      <c r="DBG331" s="7"/>
      <c r="DBH331" s="7"/>
      <c r="DBI331" s="7"/>
      <c r="DBJ331" s="7"/>
      <c r="DBK331" s="7"/>
      <c r="DBL331" s="7"/>
      <c r="DBM331" s="7"/>
      <c r="DBN331" s="7"/>
      <c r="DBO331" s="7"/>
      <c r="DBP331" s="7"/>
      <c r="DBQ331" s="7"/>
      <c r="DBR331" s="7"/>
      <c r="DBS331" s="7"/>
      <c r="DBT331" s="7"/>
      <c r="DBU331" s="7"/>
      <c r="DBV331" s="7"/>
      <c r="DBW331" s="7"/>
      <c r="DBX331" s="7"/>
      <c r="DBY331" s="7"/>
      <c r="DBZ331" s="7"/>
      <c r="DCA331" s="7"/>
      <c r="DCB331" s="7"/>
      <c r="DCC331" s="7"/>
      <c r="DCD331" s="7"/>
      <c r="DCE331" s="7"/>
      <c r="DCF331" s="7"/>
      <c r="DCG331" s="7"/>
      <c r="DCH331" s="7"/>
      <c r="DCI331" s="7"/>
      <c r="DCJ331" s="7"/>
      <c r="DCK331" s="7"/>
      <c r="DCL331" s="7"/>
      <c r="DCM331" s="7"/>
      <c r="DCN331" s="7"/>
      <c r="DCO331" s="7"/>
      <c r="DCP331" s="7"/>
      <c r="DCQ331" s="7"/>
      <c r="DCR331" s="7"/>
      <c r="DCS331" s="7"/>
      <c r="DCT331" s="7"/>
      <c r="DCU331" s="7"/>
      <c r="DCV331" s="7"/>
      <c r="DCW331" s="7"/>
      <c r="DCX331" s="7"/>
      <c r="DCY331" s="7"/>
      <c r="DCZ331" s="7"/>
      <c r="DDA331" s="7"/>
      <c r="DDB331" s="7"/>
      <c r="DDC331" s="7"/>
      <c r="DDD331" s="7"/>
      <c r="DDE331" s="7"/>
      <c r="DDF331" s="7"/>
      <c r="DDG331" s="7"/>
      <c r="DDH331" s="7"/>
      <c r="DDI331" s="7"/>
      <c r="DDJ331" s="7"/>
      <c r="DDK331" s="7"/>
      <c r="DDL331" s="7"/>
      <c r="DDM331" s="7"/>
      <c r="DDN331" s="7"/>
      <c r="DDO331" s="7"/>
      <c r="DDP331" s="7"/>
      <c r="DDQ331" s="7"/>
      <c r="DDR331" s="7"/>
      <c r="DDS331" s="7"/>
      <c r="DDT331" s="7"/>
      <c r="DDU331" s="7"/>
      <c r="DDV331" s="7"/>
      <c r="DDW331" s="7"/>
      <c r="DDX331" s="7"/>
      <c r="DDY331" s="7"/>
      <c r="DDZ331" s="7"/>
      <c r="DEA331" s="7"/>
      <c r="DEB331" s="7"/>
      <c r="DEC331" s="7"/>
      <c r="DED331" s="7"/>
      <c r="DEE331" s="7"/>
      <c r="DEF331" s="7"/>
      <c r="DEG331" s="7"/>
      <c r="DEH331" s="7"/>
      <c r="DEI331" s="7"/>
      <c r="DEJ331" s="7"/>
      <c r="DEK331" s="7"/>
      <c r="DEL331" s="7"/>
      <c r="DEM331" s="7"/>
      <c r="DEN331" s="7"/>
      <c r="DEO331" s="7"/>
      <c r="DEP331" s="7"/>
      <c r="DEQ331" s="7"/>
      <c r="DER331" s="7"/>
      <c r="DES331" s="7"/>
      <c r="DET331" s="7"/>
      <c r="DEU331" s="7"/>
      <c r="DEV331" s="7"/>
      <c r="DEW331" s="7"/>
      <c r="DEX331" s="7"/>
      <c r="DEY331" s="7"/>
      <c r="DEZ331" s="7"/>
      <c r="DFA331" s="7"/>
      <c r="DFB331" s="7"/>
      <c r="DFC331" s="7"/>
      <c r="DFD331" s="7"/>
      <c r="DFE331" s="7"/>
      <c r="DFF331" s="7"/>
      <c r="DFG331" s="7"/>
      <c r="DFH331" s="7"/>
      <c r="DFI331" s="7"/>
      <c r="DFJ331" s="7"/>
      <c r="DFK331" s="7"/>
      <c r="DFL331" s="7"/>
      <c r="DFM331" s="7"/>
      <c r="DFN331" s="7"/>
      <c r="DFO331" s="7"/>
      <c r="DFP331" s="7"/>
      <c r="DFQ331" s="7"/>
      <c r="DFR331" s="7"/>
      <c r="DFS331" s="7"/>
      <c r="DFT331" s="7"/>
      <c r="DFU331" s="7"/>
      <c r="DFV331" s="7"/>
      <c r="DFW331" s="7"/>
      <c r="DFX331" s="7"/>
      <c r="DFY331" s="7"/>
      <c r="DFZ331" s="7"/>
      <c r="DGA331" s="7"/>
      <c r="DGB331" s="7"/>
      <c r="DGC331" s="7"/>
      <c r="DGD331" s="7"/>
      <c r="DGE331" s="7"/>
      <c r="DGF331" s="7"/>
      <c r="DGG331" s="7"/>
      <c r="DGH331" s="7"/>
      <c r="DGI331" s="7"/>
      <c r="DGJ331" s="7"/>
      <c r="DGK331" s="7"/>
      <c r="DGL331" s="7"/>
      <c r="DGM331" s="7"/>
      <c r="DGN331" s="7"/>
      <c r="DGO331" s="7"/>
      <c r="DGP331" s="7"/>
      <c r="DGQ331" s="7"/>
      <c r="DGR331" s="7"/>
      <c r="DGS331" s="7"/>
      <c r="DGT331" s="7"/>
      <c r="DGU331" s="7"/>
      <c r="DGV331" s="7"/>
      <c r="DGW331" s="7"/>
      <c r="DGX331" s="7"/>
      <c r="DGY331" s="7"/>
      <c r="DGZ331" s="7"/>
      <c r="DHA331" s="7"/>
      <c r="DHB331" s="7"/>
      <c r="DHC331" s="7"/>
      <c r="DHD331" s="7"/>
      <c r="DHE331" s="7"/>
      <c r="DHF331" s="7"/>
      <c r="DHG331" s="7"/>
      <c r="DHH331" s="7"/>
      <c r="DHI331" s="7"/>
      <c r="DHJ331" s="7"/>
      <c r="DHK331" s="7"/>
      <c r="DHL331" s="7"/>
      <c r="DHM331" s="7"/>
      <c r="DHN331" s="7"/>
      <c r="DHO331" s="7"/>
      <c r="DHP331" s="7"/>
      <c r="DHQ331" s="7"/>
      <c r="DHR331" s="7"/>
      <c r="DHS331" s="7"/>
      <c r="DHT331" s="7"/>
      <c r="DHU331" s="7"/>
      <c r="DHV331" s="7"/>
      <c r="DHW331" s="7"/>
      <c r="DHX331" s="7"/>
      <c r="DHY331" s="7"/>
      <c r="DHZ331" s="7"/>
      <c r="DIA331" s="7"/>
      <c r="DIB331" s="7"/>
      <c r="DIC331" s="7"/>
      <c r="DID331" s="7"/>
      <c r="DIE331" s="7"/>
      <c r="DIF331" s="7"/>
      <c r="DIG331" s="7"/>
      <c r="DIH331" s="7"/>
      <c r="DII331" s="7"/>
      <c r="DIJ331" s="7"/>
      <c r="DIK331" s="7"/>
      <c r="DIL331" s="7"/>
      <c r="DIM331" s="7"/>
      <c r="DIN331" s="7"/>
      <c r="DIO331" s="7"/>
      <c r="DIP331" s="7"/>
      <c r="DIQ331" s="7"/>
      <c r="DIR331" s="7"/>
      <c r="DIS331" s="7"/>
      <c r="DIT331" s="7"/>
      <c r="DIU331" s="7"/>
      <c r="DIV331" s="7"/>
      <c r="DIW331" s="7"/>
      <c r="DIX331" s="7"/>
      <c r="DIY331" s="7"/>
      <c r="DIZ331" s="7"/>
      <c r="DJA331" s="7"/>
      <c r="DJB331" s="7"/>
      <c r="DJC331" s="7"/>
      <c r="DJD331" s="7"/>
      <c r="DJE331" s="7"/>
      <c r="DJF331" s="7"/>
      <c r="DJG331" s="7"/>
      <c r="DJH331" s="7"/>
      <c r="DJI331" s="7"/>
      <c r="DJJ331" s="7"/>
      <c r="DJK331" s="7"/>
      <c r="DJL331" s="7"/>
      <c r="DJM331" s="7"/>
      <c r="DJN331" s="7"/>
      <c r="DJO331" s="7"/>
      <c r="DJP331" s="7"/>
      <c r="DJQ331" s="7"/>
      <c r="DJR331" s="7"/>
      <c r="DJS331" s="7"/>
      <c r="DJT331" s="7"/>
      <c r="DJU331" s="7"/>
      <c r="DJV331" s="7"/>
      <c r="DJW331" s="7"/>
      <c r="DJX331" s="7"/>
      <c r="DJY331" s="7"/>
      <c r="DJZ331" s="7"/>
      <c r="DKA331" s="7"/>
      <c r="DKB331" s="7"/>
      <c r="DKC331" s="7"/>
      <c r="DKD331" s="7"/>
      <c r="DKE331" s="7"/>
      <c r="DKF331" s="7"/>
      <c r="DKG331" s="7"/>
      <c r="DKH331" s="7"/>
      <c r="DKI331" s="7"/>
      <c r="DKJ331" s="7"/>
      <c r="DKK331" s="7"/>
      <c r="DKL331" s="7"/>
      <c r="DKM331" s="7"/>
      <c r="DKN331" s="7"/>
      <c r="DKO331" s="7"/>
      <c r="DKP331" s="7"/>
      <c r="DKQ331" s="7"/>
      <c r="DKR331" s="7"/>
      <c r="DKS331" s="7"/>
      <c r="DKT331" s="7"/>
      <c r="DKU331" s="7"/>
      <c r="DKV331" s="7"/>
      <c r="DKW331" s="7"/>
      <c r="DKX331" s="7"/>
      <c r="DKY331" s="7"/>
      <c r="DKZ331" s="7"/>
      <c r="DLA331" s="7"/>
      <c r="DLB331" s="7"/>
      <c r="DLC331" s="7"/>
      <c r="DLD331" s="7"/>
      <c r="DLE331" s="7"/>
      <c r="DLF331" s="7"/>
      <c r="DLG331" s="7"/>
      <c r="DLH331" s="7"/>
      <c r="DLI331" s="7"/>
      <c r="DLJ331" s="7"/>
      <c r="DLK331" s="7"/>
      <c r="DLL331" s="7"/>
      <c r="DLM331" s="7"/>
      <c r="DLN331" s="7"/>
      <c r="DLO331" s="7"/>
      <c r="DLP331" s="7"/>
      <c r="DLQ331" s="7"/>
      <c r="DLR331" s="7"/>
      <c r="DLS331" s="7"/>
      <c r="DLT331" s="7"/>
      <c r="DLU331" s="7"/>
      <c r="DLV331" s="7"/>
      <c r="DLW331" s="7"/>
      <c r="DLX331" s="7"/>
      <c r="DLY331" s="7"/>
      <c r="DLZ331" s="7"/>
      <c r="DMA331" s="7"/>
      <c r="DMB331" s="7"/>
      <c r="DMC331" s="7"/>
      <c r="DMD331" s="7"/>
      <c r="DME331" s="7"/>
      <c r="DMF331" s="7"/>
      <c r="DMG331" s="7"/>
      <c r="DMH331" s="7"/>
      <c r="DMI331" s="7"/>
      <c r="DMJ331" s="7"/>
      <c r="DMK331" s="7"/>
      <c r="DML331" s="7"/>
      <c r="DMM331" s="7"/>
      <c r="DMN331" s="7"/>
      <c r="DMO331" s="7"/>
      <c r="DMP331" s="7"/>
      <c r="DMQ331" s="7"/>
      <c r="DMR331" s="7"/>
      <c r="DMS331" s="7"/>
      <c r="DMT331" s="7"/>
      <c r="DMU331" s="7"/>
      <c r="DMV331" s="7"/>
      <c r="DMW331" s="7"/>
      <c r="DMX331" s="7"/>
      <c r="DMY331" s="7"/>
      <c r="DMZ331" s="7"/>
      <c r="DNA331" s="7"/>
      <c r="DNB331" s="7"/>
      <c r="DNC331" s="7"/>
      <c r="DND331" s="7"/>
      <c r="DNE331" s="7"/>
      <c r="DNF331" s="7"/>
      <c r="DNG331" s="7"/>
      <c r="DNH331" s="7"/>
      <c r="DNI331" s="7"/>
      <c r="DNJ331" s="7"/>
      <c r="DNK331" s="7"/>
      <c r="DNL331" s="7"/>
      <c r="DNM331" s="7"/>
      <c r="DNN331" s="7"/>
      <c r="DNO331" s="7"/>
      <c r="DNP331" s="7"/>
      <c r="DNQ331" s="7"/>
      <c r="DNR331" s="7"/>
      <c r="DNS331" s="7"/>
      <c r="DNT331" s="7"/>
      <c r="DNU331" s="7"/>
      <c r="DNV331" s="7"/>
      <c r="DNW331" s="7"/>
      <c r="DNX331" s="7"/>
      <c r="DNY331" s="7"/>
      <c r="DNZ331" s="7"/>
      <c r="DOA331" s="7"/>
      <c r="DOB331" s="7"/>
      <c r="DOC331" s="7"/>
      <c r="DOD331" s="7"/>
      <c r="DOE331" s="7"/>
      <c r="DOF331" s="7"/>
      <c r="DOG331" s="7"/>
      <c r="DOH331" s="7"/>
      <c r="DOI331" s="7"/>
      <c r="DOJ331" s="7"/>
      <c r="DOK331" s="7"/>
      <c r="DOL331" s="7"/>
      <c r="DOM331" s="7"/>
      <c r="DON331" s="7"/>
      <c r="DOO331" s="7"/>
      <c r="DOP331" s="7"/>
      <c r="DOQ331" s="7"/>
      <c r="DOR331" s="7"/>
      <c r="DOS331" s="7"/>
      <c r="DOT331" s="7"/>
      <c r="DOU331" s="7"/>
      <c r="DOV331" s="7"/>
      <c r="DOW331" s="7"/>
      <c r="DOX331" s="7"/>
      <c r="DOY331" s="7"/>
      <c r="DOZ331" s="7"/>
      <c r="DPA331" s="7"/>
      <c r="DPB331" s="7"/>
      <c r="DPC331" s="7"/>
      <c r="DPD331" s="7"/>
      <c r="DPE331" s="7"/>
      <c r="DPF331" s="7"/>
      <c r="DPG331" s="7"/>
      <c r="DPH331" s="7"/>
      <c r="DPI331" s="7"/>
      <c r="DPJ331" s="7"/>
      <c r="DPK331" s="7"/>
      <c r="DPL331" s="7"/>
      <c r="DPM331" s="7"/>
      <c r="DPN331" s="7"/>
      <c r="DPO331" s="7"/>
      <c r="DPP331" s="7"/>
      <c r="DPQ331" s="7"/>
      <c r="DPR331" s="7"/>
      <c r="DPS331" s="7"/>
      <c r="DPT331" s="7"/>
      <c r="DPU331" s="7"/>
      <c r="DPV331" s="7"/>
      <c r="DPW331" s="7"/>
      <c r="DPX331" s="7"/>
      <c r="DPY331" s="7"/>
      <c r="DPZ331" s="7"/>
      <c r="DQA331" s="7"/>
      <c r="DQB331" s="7"/>
      <c r="DQC331" s="7"/>
      <c r="DQD331" s="7"/>
      <c r="DQE331" s="7"/>
      <c r="DQF331" s="7"/>
      <c r="DQG331" s="7"/>
      <c r="DQH331" s="7"/>
      <c r="DQI331" s="7"/>
      <c r="DQJ331" s="7"/>
      <c r="DQK331" s="7"/>
      <c r="DQL331" s="7"/>
      <c r="DQM331" s="7"/>
      <c r="DQN331" s="7"/>
      <c r="DQO331" s="7"/>
      <c r="DQP331" s="7"/>
      <c r="DQQ331" s="7"/>
      <c r="DQR331" s="7"/>
      <c r="DQS331" s="7"/>
      <c r="DQT331" s="7"/>
      <c r="DQU331" s="7"/>
      <c r="DQV331" s="7"/>
      <c r="DQW331" s="7"/>
      <c r="DQX331" s="7"/>
      <c r="DQY331" s="7"/>
      <c r="DQZ331" s="7"/>
      <c r="DRA331" s="7"/>
      <c r="DRB331" s="7"/>
      <c r="DRC331" s="7"/>
      <c r="DRD331" s="7"/>
      <c r="DRE331" s="7"/>
      <c r="DRF331" s="7"/>
      <c r="DRG331" s="7"/>
      <c r="DRH331" s="7"/>
      <c r="DRI331" s="7"/>
      <c r="DRJ331" s="7"/>
      <c r="DRK331" s="7"/>
      <c r="DRL331" s="7"/>
      <c r="DRM331" s="7"/>
      <c r="DRN331" s="7"/>
      <c r="DRO331" s="7"/>
      <c r="DRP331" s="7"/>
      <c r="DRQ331" s="7"/>
      <c r="DRR331" s="7"/>
      <c r="DRS331" s="7"/>
      <c r="DRT331" s="7"/>
      <c r="DRU331" s="7"/>
      <c r="DRV331" s="7"/>
      <c r="DRW331" s="7"/>
      <c r="DRX331" s="7"/>
      <c r="DRY331" s="7"/>
      <c r="DRZ331" s="7"/>
      <c r="DSA331" s="7"/>
      <c r="DSB331" s="7"/>
      <c r="DSC331" s="7"/>
      <c r="DSD331" s="7"/>
      <c r="DSE331" s="7"/>
      <c r="DSF331" s="7"/>
      <c r="DSG331" s="7"/>
      <c r="DSH331" s="7"/>
      <c r="DSI331" s="7"/>
      <c r="DSJ331" s="7"/>
      <c r="DSK331" s="7"/>
      <c r="DSL331" s="7"/>
      <c r="DSM331" s="7"/>
      <c r="DSN331" s="7"/>
      <c r="DSO331" s="7"/>
      <c r="DSP331" s="7"/>
      <c r="DSQ331" s="7"/>
      <c r="DSR331" s="7"/>
      <c r="DSS331" s="7"/>
      <c r="DST331" s="7"/>
      <c r="DSU331" s="7"/>
      <c r="DSV331" s="7"/>
      <c r="DSW331" s="7"/>
      <c r="DSX331" s="7"/>
      <c r="DSY331" s="7"/>
      <c r="DSZ331" s="7"/>
      <c r="DTA331" s="7"/>
      <c r="DTB331" s="7"/>
      <c r="DTC331" s="7"/>
      <c r="DTD331" s="7"/>
      <c r="DTE331" s="7"/>
      <c r="DTF331" s="7"/>
      <c r="DTG331" s="7"/>
      <c r="DTH331" s="7"/>
      <c r="DTI331" s="7"/>
      <c r="DTJ331" s="7"/>
      <c r="DTK331" s="7"/>
      <c r="DTL331" s="7"/>
      <c r="DTM331" s="7"/>
      <c r="DTN331" s="7"/>
      <c r="DTO331" s="7"/>
      <c r="DTP331" s="7"/>
      <c r="DTQ331" s="7"/>
      <c r="DTR331" s="7"/>
      <c r="DTS331" s="7"/>
      <c r="DTT331" s="7"/>
      <c r="DTU331" s="7"/>
      <c r="DTV331" s="7"/>
      <c r="DTW331" s="7"/>
      <c r="DTX331" s="7"/>
      <c r="DTY331" s="7"/>
      <c r="DTZ331" s="7"/>
      <c r="DUA331" s="7"/>
      <c r="DUB331" s="7"/>
      <c r="DUC331" s="7"/>
      <c r="DUD331" s="7"/>
      <c r="DUE331" s="7"/>
      <c r="DUF331" s="7"/>
      <c r="DUG331" s="7"/>
      <c r="DUH331" s="7"/>
      <c r="DUI331" s="7"/>
      <c r="DUJ331" s="7"/>
      <c r="DUK331" s="7"/>
      <c r="DUL331" s="7"/>
      <c r="DUM331" s="7"/>
      <c r="DUN331" s="7"/>
      <c r="DUO331" s="7"/>
      <c r="DUP331" s="7"/>
      <c r="DUQ331" s="7"/>
      <c r="DUR331" s="7"/>
      <c r="DUS331" s="7"/>
      <c r="DUT331" s="7"/>
      <c r="DUU331" s="7"/>
      <c r="DUV331" s="7"/>
      <c r="DUW331" s="7"/>
      <c r="DUX331" s="7"/>
      <c r="DUY331" s="7"/>
      <c r="DUZ331" s="7"/>
      <c r="DVA331" s="7"/>
      <c r="DVB331" s="7"/>
      <c r="DVC331" s="7"/>
      <c r="DVD331" s="7"/>
      <c r="DVE331" s="7"/>
      <c r="DVF331" s="7"/>
      <c r="DVG331" s="7"/>
      <c r="DVH331" s="7"/>
      <c r="DVI331" s="7"/>
      <c r="DVJ331" s="7"/>
      <c r="DVK331" s="7"/>
      <c r="DVL331" s="7"/>
      <c r="DVM331" s="7"/>
      <c r="DVN331" s="7"/>
      <c r="DVO331" s="7"/>
      <c r="DVP331" s="7"/>
      <c r="DVQ331" s="7"/>
      <c r="DVR331" s="7"/>
      <c r="DVS331" s="7"/>
      <c r="DVT331" s="7"/>
      <c r="DVU331" s="7"/>
      <c r="DVV331" s="7"/>
      <c r="DVW331" s="7"/>
      <c r="DVX331" s="7"/>
      <c r="DVY331" s="7"/>
      <c r="DVZ331" s="7"/>
      <c r="DWA331" s="7"/>
      <c r="DWB331" s="7"/>
      <c r="DWC331" s="7"/>
      <c r="DWD331" s="7"/>
      <c r="DWE331" s="7"/>
      <c r="DWF331" s="7"/>
      <c r="DWG331" s="7"/>
      <c r="DWH331" s="7"/>
      <c r="DWI331" s="7"/>
      <c r="DWJ331" s="7"/>
      <c r="DWK331" s="7"/>
      <c r="DWL331" s="7"/>
      <c r="DWM331" s="7"/>
      <c r="DWN331" s="7"/>
      <c r="DWO331" s="7"/>
      <c r="DWP331" s="7"/>
      <c r="DWQ331" s="7"/>
      <c r="DWR331" s="7"/>
      <c r="DWS331" s="7"/>
      <c r="DWT331" s="7"/>
      <c r="DWU331" s="7"/>
      <c r="DWV331" s="7"/>
      <c r="DWW331" s="7"/>
      <c r="DWX331" s="7"/>
      <c r="DWY331" s="7"/>
      <c r="DWZ331" s="7"/>
      <c r="DXA331" s="7"/>
      <c r="DXB331" s="7"/>
      <c r="DXC331" s="7"/>
      <c r="DXD331" s="7"/>
      <c r="DXE331" s="7"/>
      <c r="DXF331" s="7"/>
      <c r="DXG331" s="7"/>
      <c r="DXH331" s="7"/>
      <c r="DXI331" s="7"/>
      <c r="DXJ331" s="7"/>
      <c r="DXK331" s="7"/>
      <c r="DXL331" s="7"/>
      <c r="DXM331" s="7"/>
      <c r="DXN331" s="7"/>
      <c r="DXO331" s="7"/>
      <c r="DXP331" s="7"/>
      <c r="DXQ331" s="7"/>
      <c r="DXR331" s="7"/>
      <c r="DXS331" s="7"/>
      <c r="DXT331" s="7"/>
      <c r="DXU331" s="7"/>
      <c r="DXV331" s="7"/>
      <c r="DXW331" s="7"/>
      <c r="DXX331" s="7"/>
      <c r="DXY331" s="7"/>
      <c r="DXZ331" s="7"/>
      <c r="DYA331" s="7"/>
      <c r="DYB331" s="7"/>
      <c r="DYC331" s="7"/>
      <c r="DYD331" s="7"/>
      <c r="DYE331" s="7"/>
      <c r="DYF331" s="7"/>
      <c r="DYG331" s="7"/>
      <c r="DYH331" s="7"/>
      <c r="DYI331" s="7"/>
      <c r="DYJ331" s="7"/>
      <c r="DYK331" s="7"/>
      <c r="DYL331" s="7"/>
      <c r="DYM331" s="7"/>
      <c r="DYN331" s="7"/>
      <c r="DYO331" s="7"/>
      <c r="DYP331" s="7"/>
      <c r="DYQ331" s="7"/>
      <c r="DYR331" s="7"/>
      <c r="DYS331" s="7"/>
      <c r="DYT331" s="7"/>
      <c r="DYU331" s="7"/>
      <c r="DYV331" s="7"/>
      <c r="DYW331" s="7"/>
      <c r="DYX331" s="7"/>
      <c r="DYY331" s="7"/>
      <c r="DYZ331" s="7"/>
      <c r="DZA331" s="7"/>
      <c r="DZB331" s="7"/>
      <c r="DZC331" s="7"/>
      <c r="DZD331" s="7"/>
      <c r="DZE331" s="7"/>
      <c r="DZF331" s="7"/>
      <c r="DZG331" s="7"/>
      <c r="DZH331" s="7"/>
      <c r="DZI331" s="7"/>
      <c r="DZJ331" s="7"/>
      <c r="DZK331" s="7"/>
      <c r="DZL331" s="7"/>
      <c r="DZM331" s="7"/>
      <c r="DZN331" s="7"/>
      <c r="DZO331" s="7"/>
      <c r="DZP331" s="7"/>
      <c r="DZQ331" s="7"/>
      <c r="DZR331" s="7"/>
      <c r="DZS331" s="7"/>
      <c r="DZT331" s="7"/>
      <c r="DZU331" s="7"/>
      <c r="DZV331" s="7"/>
      <c r="DZW331" s="7"/>
      <c r="DZX331" s="7"/>
      <c r="DZY331" s="7"/>
      <c r="DZZ331" s="7"/>
      <c r="EAA331" s="7"/>
      <c r="EAB331" s="7"/>
      <c r="EAC331" s="7"/>
      <c r="EAD331" s="7"/>
      <c r="EAE331" s="7"/>
      <c r="EAF331" s="7"/>
      <c r="EAG331" s="7"/>
      <c r="EAH331" s="7"/>
      <c r="EAI331" s="7"/>
      <c r="EAJ331" s="7"/>
      <c r="EAK331" s="7"/>
      <c r="EAL331" s="7"/>
      <c r="EAM331" s="7"/>
      <c r="EAN331" s="7"/>
      <c r="EAO331" s="7"/>
      <c r="EAP331" s="7"/>
      <c r="EAQ331" s="7"/>
      <c r="EAR331" s="7"/>
      <c r="EAS331" s="7"/>
      <c r="EAT331" s="7"/>
      <c r="EAU331" s="7"/>
      <c r="EAV331" s="7"/>
      <c r="EAW331" s="7"/>
      <c r="EAX331" s="7"/>
      <c r="EAY331" s="7"/>
      <c r="EAZ331" s="7"/>
      <c r="EBA331" s="7"/>
      <c r="EBB331" s="7"/>
      <c r="EBC331" s="7"/>
      <c r="EBD331" s="7"/>
      <c r="EBE331" s="7"/>
      <c r="EBF331" s="7"/>
      <c r="EBG331" s="7"/>
      <c r="EBH331" s="7"/>
      <c r="EBI331" s="7"/>
      <c r="EBJ331" s="7"/>
      <c r="EBK331" s="7"/>
      <c r="EBL331" s="7"/>
      <c r="EBM331" s="7"/>
      <c r="EBN331" s="7"/>
      <c r="EBO331" s="7"/>
      <c r="EBP331" s="7"/>
      <c r="EBQ331" s="7"/>
      <c r="EBR331" s="7"/>
      <c r="EBS331" s="7"/>
      <c r="EBT331" s="7"/>
      <c r="EBU331" s="7"/>
      <c r="EBV331" s="7"/>
      <c r="EBW331" s="7"/>
      <c r="EBX331" s="7"/>
      <c r="EBY331" s="7"/>
      <c r="EBZ331" s="7"/>
      <c r="ECA331" s="7"/>
      <c r="ECB331" s="7"/>
      <c r="ECC331" s="7"/>
      <c r="ECD331" s="7"/>
      <c r="ECE331" s="7"/>
      <c r="ECF331" s="7"/>
      <c r="ECG331" s="7"/>
      <c r="ECH331" s="7"/>
      <c r="ECI331" s="7"/>
      <c r="ECJ331" s="7"/>
      <c r="ECK331" s="7"/>
      <c r="ECL331" s="7"/>
      <c r="ECM331" s="7"/>
      <c r="ECN331" s="7"/>
      <c r="ECO331" s="7"/>
      <c r="ECP331" s="7"/>
      <c r="ECQ331" s="7"/>
      <c r="ECR331" s="7"/>
      <c r="ECS331" s="7"/>
      <c r="ECT331" s="7"/>
      <c r="ECU331" s="7"/>
      <c r="ECV331" s="7"/>
      <c r="ECW331" s="7"/>
      <c r="ECX331" s="7"/>
      <c r="ECY331" s="7"/>
      <c r="ECZ331" s="7"/>
      <c r="EDA331" s="7"/>
      <c r="EDB331" s="7"/>
      <c r="EDC331" s="7"/>
      <c r="EDD331" s="7"/>
      <c r="EDE331" s="7"/>
      <c r="EDF331" s="7"/>
      <c r="EDG331" s="7"/>
      <c r="EDH331" s="7"/>
      <c r="EDI331" s="7"/>
      <c r="EDJ331" s="7"/>
      <c r="EDK331" s="7"/>
      <c r="EDL331" s="7"/>
      <c r="EDM331" s="7"/>
      <c r="EDN331" s="7"/>
      <c r="EDO331" s="7"/>
      <c r="EDP331" s="7"/>
      <c r="EDQ331" s="7"/>
      <c r="EDR331" s="7"/>
      <c r="EDS331" s="7"/>
      <c r="EDT331" s="7"/>
      <c r="EDU331" s="7"/>
      <c r="EDV331" s="7"/>
      <c r="EDW331" s="7"/>
      <c r="EDX331" s="7"/>
      <c r="EDY331" s="7"/>
      <c r="EDZ331" s="7"/>
      <c r="EEA331" s="7"/>
      <c r="EEB331" s="7"/>
      <c r="EEC331" s="7"/>
      <c r="EED331" s="7"/>
      <c r="EEE331" s="7"/>
      <c r="EEF331" s="7"/>
      <c r="EEG331" s="7"/>
      <c r="EEH331" s="7"/>
      <c r="EEI331" s="7"/>
      <c r="EEJ331" s="7"/>
      <c r="EEK331" s="7"/>
      <c r="EEL331" s="7"/>
      <c r="EEM331" s="7"/>
      <c r="EEN331" s="7"/>
      <c r="EEO331" s="7"/>
      <c r="EEP331" s="7"/>
      <c r="EEQ331" s="7"/>
      <c r="EER331" s="7"/>
      <c r="EES331" s="7"/>
      <c r="EET331" s="7"/>
      <c r="EEU331" s="7"/>
      <c r="EEV331" s="7"/>
      <c r="EEW331" s="7"/>
      <c r="EEX331" s="7"/>
      <c r="EEY331" s="7"/>
      <c r="EEZ331" s="7"/>
      <c r="EFA331" s="7"/>
      <c r="EFB331" s="7"/>
      <c r="EFC331" s="7"/>
      <c r="EFD331" s="7"/>
      <c r="EFE331" s="7"/>
      <c r="EFF331" s="7"/>
      <c r="EFG331" s="7"/>
      <c r="EFH331" s="7"/>
      <c r="EFI331" s="7"/>
      <c r="EFJ331" s="7"/>
      <c r="EFK331" s="7"/>
      <c r="EFL331" s="7"/>
      <c r="EFM331" s="7"/>
      <c r="EFN331" s="7"/>
      <c r="EFO331" s="7"/>
      <c r="EFP331" s="7"/>
      <c r="EFQ331" s="7"/>
      <c r="EFR331" s="7"/>
      <c r="EFS331" s="7"/>
      <c r="EFT331" s="7"/>
      <c r="EFU331" s="7"/>
      <c r="EFV331" s="7"/>
      <c r="EFW331" s="7"/>
      <c r="EFX331" s="7"/>
      <c r="EFY331" s="7"/>
      <c r="EFZ331" s="7"/>
      <c r="EGA331" s="7"/>
      <c r="EGB331" s="7"/>
      <c r="EGC331" s="7"/>
      <c r="EGD331" s="7"/>
      <c r="EGE331" s="7"/>
      <c r="EGF331" s="7"/>
      <c r="EGG331" s="7"/>
      <c r="EGH331" s="7"/>
      <c r="EGI331" s="7"/>
      <c r="EGJ331" s="7"/>
      <c r="EGK331" s="7"/>
      <c r="EGL331" s="7"/>
      <c r="EGM331" s="7"/>
      <c r="EGN331" s="7"/>
      <c r="EGO331" s="7"/>
      <c r="EGP331" s="7"/>
      <c r="EGQ331" s="7"/>
      <c r="EGR331" s="7"/>
      <c r="EGS331" s="7"/>
      <c r="EGT331" s="7"/>
      <c r="EGU331" s="7"/>
      <c r="EGV331" s="7"/>
      <c r="EGW331" s="7"/>
      <c r="EGX331" s="7"/>
      <c r="EGY331" s="7"/>
      <c r="EGZ331" s="7"/>
      <c r="EHA331" s="7"/>
      <c r="EHB331" s="7"/>
      <c r="EHC331" s="7"/>
      <c r="EHD331" s="7"/>
      <c r="EHE331" s="7"/>
      <c r="EHF331" s="7"/>
      <c r="EHG331" s="7"/>
      <c r="EHH331" s="7"/>
      <c r="EHI331" s="7"/>
      <c r="EHJ331" s="7"/>
      <c r="EHK331" s="7"/>
      <c r="EHL331" s="7"/>
      <c r="EHM331" s="7"/>
      <c r="EHN331" s="7"/>
      <c r="EHO331" s="7"/>
      <c r="EHP331" s="7"/>
      <c r="EHQ331" s="7"/>
      <c r="EHR331" s="7"/>
      <c r="EHS331" s="7"/>
      <c r="EHT331" s="7"/>
      <c r="EHU331" s="7"/>
      <c r="EHV331" s="7"/>
      <c r="EHW331" s="7"/>
      <c r="EHX331" s="7"/>
      <c r="EHY331" s="7"/>
      <c r="EHZ331" s="7"/>
      <c r="EIA331" s="7"/>
      <c r="EIB331" s="7"/>
      <c r="EIC331" s="7"/>
      <c r="EID331" s="7"/>
      <c r="EIE331" s="7"/>
      <c r="EIF331" s="7"/>
      <c r="EIG331" s="7"/>
      <c r="EIH331" s="7"/>
      <c r="EII331" s="7"/>
      <c r="EIJ331" s="7"/>
      <c r="EIK331" s="7"/>
      <c r="EIL331" s="7"/>
      <c r="EIM331" s="7"/>
      <c r="EIN331" s="7"/>
      <c r="EIO331" s="7"/>
      <c r="EIP331" s="7"/>
      <c r="EIQ331" s="7"/>
      <c r="EIR331" s="7"/>
      <c r="EIS331" s="7"/>
      <c r="EIT331" s="7"/>
      <c r="EIU331" s="7"/>
      <c r="EIV331" s="7"/>
      <c r="EIW331" s="7"/>
      <c r="EIX331" s="7"/>
      <c r="EIY331" s="7"/>
      <c r="EIZ331" s="7"/>
      <c r="EJA331" s="7"/>
      <c r="EJB331" s="7"/>
      <c r="EJC331" s="7"/>
      <c r="EJD331" s="7"/>
      <c r="EJE331" s="7"/>
      <c r="EJF331" s="7"/>
      <c r="EJG331" s="7"/>
      <c r="EJH331" s="7"/>
      <c r="EJI331" s="7"/>
      <c r="EJJ331" s="7"/>
      <c r="EJK331" s="7"/>
      <c r="EJL331" s="7"/>
      <c r="EJM331" s="7"/>
      <c r="EJN331" s="7"/>
      <c r="EJO331" s="7"/>
      <c r="EJP331" s="7"/>
      <c r="EJQ331" s="7"/>
      <c r="EJR331" s="7"/>
      <c r="EJS331" s="7"/>
      <c r="EJT331" s="7"/>
      <c r="EJU331" s="7"/>
      <c r="EJV331" s="7"/>
      <c r="EJW331" s="7"/>
      <c r="EJX331" s="7"/>
      <c r="EJY331" s="7"/>
      <c r="EJZ331" s="7"/>
      <c r="EKA331" s="7"/>
      <c r="EKB331" s="7"/>
      <c r="EKC331" s="7"/>
      <c r="EKD331" s="7"/>
      <c r="EKE331" s="7"/>
      <c r="EKF331" s="7"/>
      <c r="EKG331" s="7"/>
      <c r="EKH331" s="7"/>
      <c r="EKI331" s="7"/>
      <c r="EKJ331" s="7"/>
      <c r="EKK331" s="7"/>
      <c r="EKL331" s="7"/>
      <c r="EKM331" s="7"/>
      <c r="EKN331" s="7"/>
      <c r="EKO331" s="7"/>
      <c r="EKP331" s="7"/>
      <c r="EKQ331" s="7"/>
      <c r="EKR331" s="7"/>
      <c r="EKS331" s="7"/>
      <c r="EKT331" s="7"/>
      <c r="EKU331" s="7"/>
      <c r="EKV331" s="7"/>
      <c r="EKW331" s="7"/>
      <c r="EKX331" s="7"/>
      <c r="EKY331" s="7"/>
      <c r="EKZ331" s="7"/>
      <c r="ELA331" s="7"/>
      <c r="ELB331" s="7"/>
      <c r="ELC331" s="7"/>
      <c r="ELD331" s="7"/>
      <c r="ELE331" s="7"/>
      <c r="ELF331" s="7"/>
      <c r="ELG331" s="7"/>
      <c r="ELH331" s="7"/>
      <c r="ELI331" s="7"/>
      <c r="ELJ331" s="7"/>
      <c r="ELK331" s="7"/>
      <c r="ELL331" s="7"/>
      <c r="ELM331" s="7"/>
      <c r="ELN331" s="7"/>
      <c r="ELO331" s="7"/>
      <c r="ELP331" s="7"/>
      <c r="ELQ331" s="7"/>
      <c r="ELR331" s="7"/>
      <c r="ELS331" s="7"/>
      <c r="ELT331" s="7"/>
      <c r="ELU331" s="7"/>
      <c r="ELV331" s="7"/>
      <c r="ELW331" s="7"/>
      <c r="ELX331" s="7"/>
      <c r="ELY331" s="7"/>
      <c r="ELZ331" s="7"/>
      <c r="EMA331" s="7"/>
      <c r="EMB331" s="7"/>
      <c r="EMC331" s="7"/>
      <c r="EMD331" s="7"/>
      <c r="EME331" s="7"/>
      <c r="EMF331" s="7"/>
      <c r="EMG331" s="7"/>
      <c r="EMH331" s="7"/>
      <c r="EMI331" s="7"/>
      <c r="EMJ331" s="7"/>
      <c r="EMK331" s="7"/>
      <c r="EML331" s="7"/>
      <c r="EMM331" s="7"/>
      <c r="EMN331" s="7"/>
      <c r="EMO331" s="7"/>
      <c r="EMP331" s="7"/>
      <c r="EMQ331" s="7"/>
      <c r="EMR331" s="7"/>
      <c r="EMS331" s="7"/>
      <c r="EMT331" s="7"/>
      <c r="EMU331" s="7"/>
      <c r="EMV331" s="7"/>
      <c r="EMW331" s="7"/>
      <c r="EMX331" s="7"/>
      <c r="EMY331" s="7"/>
      <c r="EMZ331" s="7"/>
      <c r="ENA331" s="7"/>
      <c r="ENB331" s="7"/>
      <c r="ENC331" s="7"/>
      <c r="END331" s="7"/>
      <c r="ENE331" s="7"/>
      <c r="ENF331" s="7"/>
      <c r="ENG331" s="7"/>
      <c r="ENH331" s="7"/>
      <c r="ENI331" s="7"/>
      <c r="ENJ331" s="7"/>
      <c r="ENK331" s="7"/>
      <c r="ENL331" s="7"/>
      <c r="ENM331" s="7"/>
      <c r="ENN331" s="7"/>
      <c r="ENO331" s="7"/>
      <c r="ENP331" s="7"/>
      <c r="ENQ331" s="7"/>
      <c r="ENR331" s="7"/>
      <c r="ENS331" s="7"/>
      <c r="ENT331" s="7"/>
      <c r="ENU331" s="7"/>
      <c r="ENV331" s="7"/>
      <c r="ENW331" s="7"/>
      <c r="ENX331" s="7"/>
      <c r="ENY331" s="7"/>
      <c r="ENZ331" s="7"/>
      <c r="EOA331" s="7"/>
      <c r="EOB331" s="7"/>
      <c r="EOC331" s="7"/>
      <c r="EOD331" s="7"/>
      <c r="EOE331" s="7"/>
      <c r="EOF331" s="7"/>
      <c r="EOG331" s="7"/>
      <c r="EOH331" s="7"/>
      <c r="EOI331" s="7"/>
      <c r="EOJ331" s="7"/>
      <c r="EOK331" s="7"/>
      <c r="EOL331" s="7"/>
      <c r="EOM331" s="7"/>
      <c r="EON331" s="7"/>
      <c r="EOO331" s="7"/>
      <c r="EOP331" s="7"/>
      <c r="EOQ331" s="7"/>
      <c r="EOR331" s="7"/>
      <c r="EOS331" s="7"/>
      <c r="EOT331" s="7"/>
      <c r="EOU331" s="7"/>
      <c r="EOV331" s="7"/>
      <c r="EOW331" s="7"/>
      <c r="EOX331" s="7"/>
      <c r="EOY331" s="7"/>
      <c r="EOZ331" s="7"/>
      <c r="EPA331" s="7"/>
      <c r="EPB331" s="7"/>
      <c r="EPC331" s="7"/>
      <c r="EPD331" s="7"/>
      <c r="EPE331" s="7"/>
      <c r="EPF331" s="7"/>
      <c r="EPG331" s="7"/>
      <c r="EPH331" s="7"/>
      <c r="EPI331" s="7"/>
      <c r="EPJ331" s="7"/>
      <c r="EPK331" s="7"/>
      <c r="EPL331" s="7"/>
      <c r="EPM331" s="7"/>
      <c r="EPN331" s="7"/>
      <c r="EPO331" s="7"/>
      <c r="EPP331" s="7"/>
      <c r="EPQ331" s="7"/>
      <c r="EPR331" s="7"/>
      <c r="EPS331" s="7"/>
      <c r="EPT331" s="7"/>
      <c r="EPU331" s="7"/>
      <c r="EPV331" s="7"/>
      <c r="EPW331" s="7"/>
      <c r="EPX331" s="7"/>
      <c r="EPY331" s="7"/>
      <c r="EPZ331" s="7"/>
      <c r="EQA331" s="7"/>
      <c r="EQB331" s="7"/>
      <c r="EQC331" s="7"/>
      <c r="EQD331" s="7"/>
      <c r="EQE331" s="7"/>
      <c r="EQF331" s="7"/>
      <c r="EQG331" s="7"/>
      <c r="EQH331" s="7"/>
      <c r="EQI331" s="7"/>
      <c r="EQJ331" s="7"/>
      <c r="EQK331" s="7"/>
      <c r="EQL331" s="7"/>
      <c r="EQM331" s="7"/>
      <c r="EQN331" s="7"/>
      <c r="EQO331" s="7"/>
      <c r="EQP331" s="7"/>
      <c r="EQQ331" s="7"/>
      <c r="EQR331" s="7"/>
      <c r="EQS331" s="7"/>
      <c r="EQT331" s="7"/>
      <c r="EQU331" s="7"/>
      <c r="EQV331" s="7"/>
      <c r="EQW331" s="7"/>
      <c r="EQX331" s="7"/>
      <c r="EQY331" s="7"/>
      <c r="EQZ331" s="7"/>
      <c r="ERA331" s="7"/>
      <c r="ERB331" s="7"/>
      <c r="ERC331" s="7"/>
      <c r="ERD331" s="7"/>
      <c r="ERE331" s="7"/>
      <c r="ERF331" s="7"/>
      <c r="ERG331" s="7"/>
      <c r="ERH331" s="7"/>
      <c r="ERI331" s="7"/>
      <c r="ERJ331" s="7"/>
      <c r="ERK331" s="7"/>
      <c r="ERL331" s="7"/>
      <c r="ERM331" s="7"/>
      <c r="ERN331" s="7"/>
      <c r="ERO331" s="7"/>
      <c r="ERP331" s="7"/>
      <c r="ERQ331" s="7"/>
      <c r="ERR331" s="7"/>
      <c r="ERS331" s="7"/>
      <c r="ERT331" s="7"/>
      <c r="ERU331" s="7"/>
      <c r="ERV331" s="7"/>
      <c r="ERW331" s="7"/>
      <c r="ERX331" s="7"/>
      <c r="ERY331" s="7"/>
      <c r="ERZ331" s="7"/>
      <c r="ESA331" s="7"/>
      <c r="ESB331" s="7"/>
      <c r="ESC331" s="7"/>
      <c r="ESD331" s="7"/>
      <c r="ESE331" s="7"/>
      <c r="ESF331" s="7"/>
      <c r="ESG331" s="7"/>
      <c r="ESH331" s="7"/>
      <c r="ESI331" s="7"/>
      <c r="ESJ331" s="7"/>
      <c r="ESK331" s="7"/>
      <c r="ESL331" s="7"/>
      <c r="ESM331" s="7"/>
      <c r="ESN331" s="7"/>
      <c r="ESO331" s="7"/>
      <c r="ESP331" s="7"/>
      <c r="ESQ331" s="7"/>
      <c r="ESR331" s="7"/>
      <c r="ESS331" s="7"/>
      <c r="EST331" s="7"/>
      <c r="ESU331" s="7"/>
      <c r="ESV331" s="7"/>
      <c r="ESW331" s="7"/>
      <c r="ESX331" s="7"/>
      <c r="ESY331" s="7"/>
      <c r="ESZ331" s="7"/>
      <c r="ETA331" s="7"/>
      <c r="ETB331" s="7"/>
      <c r="ETC331" s="7"/>
      <c r="ETD331" s="7"/>
      <c r="ETE331" s="7"/>
      <c r="ETF331" s="7"/>
      <c r="ETG331" s="7"/>
      <c r="ETH331" s="7"/>
      <c r="ETI331" s="7"/>
      <c r="ETJ331" s="7"/>
      <c r="ETK331" s="7"/>
      <c r="ETL331" s="7"/>
      <c r="ETM331" s="7"/>
      <c r="ETN331" s="7"/>
      <c r="ETO331" s="7"/>
      <c r="ETP331" s="7"/>
      <c r="ETQ331" s="7"/>
      <c r="ETR331" s="7"/>
      <c r="ETS331" s="7"/>
      <c r="ETT331" s="7"/>
      <c r="ETU331" s="7"/>
      <c r="ETV331" s="7"/>
      <c r="ETW331" s="7"/>
      <c r="ETX331" s="7"/>
      <c r="ETY331" s="7"/>
      <c r="ETZ331" s="7"/>
      <c r="EUA331" s="7"/>
      <c r="EUB331" s="7"/>
      <c r="EUC331" s="7"/>
      <c r="EUD331" s="7"/>
      <c r="EUE331" s="7"/>
      <c r="EUF331" s="7"/>
      <c r="EUG331" s="7"/>
      <c r="EUH331" s="7"/>
      <c r="EUI331" s="7"/>
      <c r="EUJ331" s="7"/>
      <c r="EUK331" s="7"/>
      <c r="EUL331" s="7"/>
      <c r="EUM331" s="7"/>
      <c r="EUN331" s="7"/>
      <c r="EUO331" s="7"/>
      <c r="EUP331" s="7"/>
      <c r="EUQ331" s="7"/>
      <c r="EUR331" s="7"/>
      <c r="EUS331" s="7"/>
      <c r="EUT331" s="7"/>
      <c r="EUU331" s="7"/>
      <c r="EUV331" s="7"/>
      <c r="EUW331" s="7"/>
      <c r="EUX331" s="7"/>
      <c r="EUY331" s="7"/>
      <c r="EUZ331" s="7"/>
      <c r="EVA331" s="7"/>
      <c r="EVB331" s="7"/>
      <c r="EVC331" s="7"/>
      <c r="EVD331" s="7"/>
      <c r="EVE331" s="7"/>
      <c r="EVF331" s="7"/>
      <c r="EVG331" s="7"/>
      <c r="EVH331" s="7"/>
      <c r="EVI331" s="7"/>
      <c r="EVJ331" s="7"/>
      <c r="EVK331" s="7"/>
      <c r="EVL331" s="7"/>
      <c r="EVM331" s="7"/>
      <c r="EVN331" s="7"/>
      <c r="EVO331" s="7"/>
      <c r="EVP331" s="7"/>
      <c r="EVQ331" s="7"/>
      <c r="EVR331" s="7"/>
      <c r="EVS331" s="7"/>
      <c r="EVT331" s="7"/>
      <c r="EVU331" s="7"/>
      <c r="EVV331" s="7"/>
      <c r="EVW331" s="7"/>
      <c r="EVX331" s="7"/>
      <c r="EVY331" s="7"/>
      <c r="EVZ331" s="7"/>
      <c r="EWA331" s="7"/>
      <c r="EWB331" s="7"/>
      <c r="EWC331" s="7"/>
      <c r="EWD331" s="7"/>
      <c r="EWE331" s="7"/>
      <c r="EWF331" s="7"/>
      <c r="EWG331" s="7"/>
      <c r="EWH331" s="7"/>
      <c r="EWI331" s="7"/>
      <c r="EWJ331" s="7"/>
      <c r="EWK331" s="7"/>
      <c r="EWL331" s="7"/>
      <c r="EWM331" s="7"/>
      <c r="EWN331" s="7"/>
      <c r="EWO331" s="7"/>
      <c r="EWP331" s="7"/>
      <c r="EWQ331" s="7"/>
      <c r="EWR331" s="7"/>
      <c r="EWS331" s="7"/>
      <c r="EWT331" s="7"/>
      <c r="EWU331" s="7"/>
      <c r="EWV331" s="7"/>
      <c r="EWW331" s="7"/>
      <c r="EWX331" s="7"/>
      <c r="EWY331" s="7"/>
      <c r="EWZ331" s="7"/>
      <c r="EXA331" s="7"/>
      <c r="EXB331" s="7"/>
      <c r="EXC331" s="7"/>
      <c r="EXD331" s="7"/>
      <c r="EXE331" s="7"/>
      <c r="EXF331" s="7"/>
      <c r="EXG331" s="7"/>
      <c r="EXH331" s="7"/>
      <c r="EXI331" s="7"/>
      <c r="EXJ331" s="7"/>
      <c r="EXK331" s="7"/>
      <c r="EXL331" s="7"/>
      <c r="EXM331" s="7"/>
      <c r="EXN331" s="7"/>
      <c r="EXO331" s="7"/>
      <c r="EXP331" s="7"/>
      <c r="EXQ331" s="7"/>
      <c r="EXR331" s="7"/>
      <c r="EXS331" s="7"/>
      <c r="EXT331" s="7"/>
      <c r="EXU331" s="7"/>
      <c r="EXV331" s="7"/>
      <c r="EXW331" s="7"/>
      <c r="EXX331" s="7"/>
      <c r="EXY331" s="7"/>
      <c r="EXZ331" s="7"/>
      <c r="EYA331" s="7"/>
      <c r="EYB331" s="7"/>
      <c r="EYC331" s="7"/>
      <c r="EYD331" s="7"/>
      <c r="EYE331" s="7"/>
      <c r="EYF331" s="7"/>
      <c r="EYG331" s="7"/>
      <c r="EYH331" s="7"/>
      <c r="EYI331" s="7"/>
      <c r="EYJ331" s="7"/>
      <c r="EYK331" s="7"/>
      <c r="EYL331" s="7"/>
      <c r="EYM331" s="7"/>
      <c r="EYN331" s="7"/>
      <c r="EYO331" s="7"/>
      <c r="EYP331" s="7"/>
      <c r="EYQ331" s="7"/>
      <c r="EYR331" s="7"/>
      <c r="EYS331" s="7"/>
      <c r="EYT331" s="7"/>
      <c r="EYU331" s="7"/>
      <c r="EYV331" s="7"/>
      <c r="EYW331" s="7"/>
      <c r="EYX331" s="7"/>
      <c r="EYY331" s="7"/>
      <c r="EYZ331" s="7"/>
      <c r="EZA331" s="7"/>
      <c r="EZB331" s="7"/>
      <c r="EZC331" s="7"/>
      <c r="EZD331" s="7"/>
      <c r="EZE331" s="7"/>
      <c r="EZF331" s="7"/>
      <c r="EZG331" s="7"/>
      <c r="EZH331" s="7"/>
      <c r="EZI331" s="7"/>
      <c r="EZJ331" s="7"/>
      <c r="EZK331" s="7"/>
      <c r="EZL331" s="7"/>
      <c r="EZM331" s="7"/>
      <c r="EZN331" s="7"/>
      <c r="EZO331" s="7"/>
      <c r="EZP331" s="7"/>
      <c r="EZQ331" s="7"/>
      <c r="EZR331" s="7"/>
      <c r="EZS331" s="7"/>
      <c r="EZT331" s="7"/>
      <c r="EZU331" s="7"/>
      <c r="EZV331" s="7"/>
      <c r="EZW331" s="7"/>
      <c r="EZX331" s="7"/>
      <c r="EZY331" s="7"/>
      <c r="EZZ331" s="7"/>
      <c r="FAA331" s="7"/>
      <c r="FAB331" s="7"/>
      <c r="FAC331" s="7"/>
      <c r="FAD331" s="7"/>
      <c r="FAE331" s="7"/>
      <c r="FAF331" s="7"/>
      <c r="FAG331" s="7"/>
      <c r="FAH331" s="7"/>
      <c r="FAI331" s="7"/>
      <c r="FAJ331" s="7"/>
      <c r="FAK331" s="7"/>
      <c r="FAL331" s="7"/>
      <c r="FAM331" s="7"/>
      <c r="FAN331" s="7"/>
      <c r="FAO331" s="7"/>
      <c r="FAP331" s="7"/>
      <c r="FAQ331" s="7"/>
      <c r="FAR331" s="7"/>
      <c r="FAS331" s="7"/>
      <c r="FAT331" s="7"/>
      <c r="FAU331" s="7"/>
      <c r="FAV331" s="7"/>
      <c r="FAW331" s="7"/>
      <c r="FAX331" s="7"/>
      <c r="FAY331" s="7"/>
      <c r="FAZ331" s="7"/>
      <c r="FBA331" s="7"/>
      <c r="FBB331" s="7"/>
      <c r="FBC331" s="7"/>
      <c r="FBD331" s="7"/>
      <c r="FBE331" s="7"/>
      <c r="FBF331" s="7"/>
      <c r="FBG331" s="7"/>
      <c r="FBH331" s="7"/>
      <c r="FBI331" s="7"/>
      <c r="FBJ331" s="7"/>
      <c r="FBK331" s="7"/>
      <c r="FBL331" s="7"/>
      <c r="FBM331" s="7"/>
      <c r="FBN331" s="7"/>
      <c r="FBO331" s="7"/>
      <c r="FBP331" s="7"/>
      <c r="FBQ331" s="7"/>
      <c r="FBR331" s="7"/>
      <c r="FBS331" s="7"/>
      <c r="FBT331" s="7"/>
      <c r="FBU331" s="7"/>
      <c r="FBV331" s="7"/>
      <c r="FBW331" s="7"/>
      <c r="FBX331" s="7"/>
      <c r="FBY331" s="7"/>
      <c r="FBZ331" s="7"/>
      <c r="FCA331" s="7"/>
      <c r="FCB331" s="7"/>
      <c r="FCC331" s="7"/>
      <c r="FCD331" s="7"/>
      <c r="FCE331" s="7"/>
      <c r="FCF331" s="7"/>
      <c r="FCG331" s="7"/>
      <c r="FCH331" s="7"/>
      <c r="FCI331" s="7"/>
      <c r="FCJ331" s="7"/>
      <c r="FCK331" s="7"/>
      <c r="FCL331" s="7"/>
      <c r="FCM331" s="7"/>
      <c r="FCN331" s="7"/>
      <c r="FCO331" s="7"/>
      <c r="FCP331" s="7"/>
      <c r="FCQ331" s="7"/>
      <c r="FCR331" s="7"/>
      <c r="FCS331" s="7"/>
      <c r="FCT331" s="7"/>
      <c r="FCU331" s="7"/>
      <c r="FCV331" s="7"/>
      <c r="FCW331" s="7"/>
      <c r="FCX331" s="7"/>
      <c r="FCY331" s="7"/>
      <c r="FCZ331" s="7"/>
      <c r="FDA331" s="7"/>
      <c r="FDB331" s="7"/>
      <c r="FDC331" s="7"/>
      <c r="FDD331" s="7"/>
      <c r="FDE331" s="7"/>
      <c r="FDF331" s="7"/>
      <c r="FDG331" s="7"/>
      <c r="FDH331" s="7"/>
      <c r="FDI331" s="7"/>
      <c r="FDJ331" s="7"/>
      <c r="FDK331" s="7"/>
      <c r="FDL331" s="7"/>
      <c r="FDM331" s="7"/>
      <c r="FDN331" s="7"/>
      <c r="FDO331" s="7"/>
      <c r="FDP331" s="7"/>
      <c r="FDQ331" s="7"/>
      <c r="FDR331" s="7"/>
      <c r="FDS331" s="7"/>
      <c r="FDT331" s="7"/>
      <c r="FDU331" s="7"/>
      <c r="FDV331" s="7"/>
      <c r="FDW331" s="7"/>
      <c r="FDX331" s="7"/>
      <c r="FDY331" s="7"/>
      <c r="FDZ331" s="7"/>
      <c r="FEA331" s="7"/>
      <c r="FEB331" s="7"/>
      <c r="FEC331" s="7"/>
      <c r="FED331" s="7"/>
      <c r="FEE331" s="7"/>
      <c r="FEF331" s="7"/>
      <c r="FEG331" s="7"/>
      <c r="FEH331" s="7"/>
      <c r="FEI331" s="7"/>
      <c r="FEJ331" s="7"/>
      <c r="FEK331" s="7"/>
      <c r="FEL331" s="7"/>
      <c r="FEM331" s="7"/>
      <c r="FEN331" s="7"/>
      <c r="FEO331" s="7"/>
      <c r="FEP331" s="7"/>
      <c r="FEQ331" s="7"/>
      <c r="FER331" s="7"/>
      <c r="FES331" s="7"/>
      <c r="FET331" s="7"/>
      <c r="FEU331" s="7"/>
      <c r="FEV331" s="7"/>
      <c r="FEW331" s="7"/>
      <c r="FEX331" s="7"/>
      <c r="FEY331" s="7"/>
      <c r="FEZ331" s="7"/>
      <c r="FFA331" s="7"/>
      <c r="FFB331" s="7"/>
      <c r="FFC331" s="7"/>
      <c r="FFD331" s="7"/>
      <c r="FFE331" s="7"/>
      <c r="FFF331" s="7"/>
      <c r="FFG331" s="7"/>
      <c r="FFH331" s="7"/>
      <c r="FFI331" s="7"/>
      <c r="FFJ331" s="7"/>
      <c r="FFK331" s="7"/>
      <c r="FFL331" s="7"/>
      <c r="FFM331" s="7"/>
      <c r="FFN331" s="7"/>
      <c r="FFO331" s="7"/>
      <c r="FFP331" s="7"/>
      <c r="FFQ331" s="7"/>
      <c r="FFR331" s="7"/>
      <c r="FFS331" s="7"/>
      <c r="FFT331" s="7"/>
      <c r="FFU331" s="7"/>
      <c r="FFV331" s="7"/>
      <c r="FFW331" s="7"/>
      <c r="FFX331" s="7"/>
      <c r="FFY331" s="7"/>
      <c r="FFZ331" s="7"/>
      <c r="FGA331" s="7"/>
      <c r="FGB331" s="7"/>
      <c r="FGC331" s="7"/>
      <c r="FGD331" s="7"/>
      <c r="FGE331" s="7"/>
      <c r="FGF331" s="7"/>
      <c r="FGG331" s="7"/>
      <c r="FGH331" s="7"/>
      <c r="FGI331" s="7"/>
      <c r="FGJ331" s="7"/>
      <c r="FGK331" s="7"/>
      <c r="FGL331" s="7"/>
      <c r="FGM331" s="7"/>
      <c r="FGN331" s="7"/>
      <c r="FGO331" s="7"/>
      <c r="FGP331" s="7"/>
      <c r="FGQ331" s="7"/>
      <c r="FGR331" s="7"/>
      <c r="FGS331" s="7"/>
      <c r="FGT331" s="7"/>
      <c r="FGU331" s="7"/>
      <c r="FGV331" s="7"/>
      <c r="FGW331" s="7"/>
      <c r="FGX331" s="7"/>
      <c r="FGY331" s="7"/>
      <c r="FGZ331" s="7"/>
      <c r="FHA331" s="7"/>
      <c r="FHB331" s="7"/>
      <c r="FHC331" s="7"/>
      <c r="FHD331" s="7"/>
      <c r="FHE331" s="7"/>
      <c r="FHF331" s="7"/>
      <c r="FHG331" s="7"/>
      <c r="FHH331" s="7"/>
      <c r="FHI331" s="7"/>
      <c r="FHJ331" s="7"/>
      <c r="FHK331" s="7"/>
      <c r="FHL331" s="7"/>
      <c r="FHM331" s="7"/>
      <c r="FHN331" s="7"/>
      <c r="FHO331" s="7"/>
      <c r="FHP331" s="7"/>
      <c r="FHQ331" s="7"/>
      <c r="FHR331" s="7"/>
      <c r="FHS331" s="7"/>
      <c r="FHT331" s="7"/>
      <c r="FHU331" s="7"/>
      <c r="FHV331" s="7"/>
      <c r="FHW331" s="7"/>
      <c r="FHX331" s="7"/>
      <c r="FHY331" s="7"/>
      <c r="FHZ331" s="7"/>
      <c r="FIA331" s="7"/>
      <c r="FIB331" s="7"/>
      <c r="FIC331" s="7"/>
      <c r="FID331" s="7"/>
      <c r="FIE331" s="7"/>
      <c r="FIF331" s="7"/>
      <c r="FIG331" s="7"/>
      <c r="FIH331" s="7"/>
      <c r="FII331" s="7"/>
      <c r="FIJ331" s="7"/>
      <c r="FIK331" s="7"/>
      <c r="FIL331" s="7"/>
      <c r="FIM331" s="7"/>
      <c r="FIN331" s="7"/>
      <c r="FIO331" s="7"/>
      <c r="FIP331" s="7"/>
      <c r="FIQ331" s="7"/>
      <c r="FIR331" s="7"/>
      <c r="FIS331" s="7"/>
      <c r="FIT331" s="7"/>
      <c r="FIU331" s="7"/>
      <c r="FIV331" s="7"/>
      <c r="FIW331" s="7"/>
      <c r="FIX331" s="7"/>
      <c r="FIY331" s="7"/>
      <c r="FIZ331" s="7"/>
      <c r="FJA331" s="7"/>
      <c r="FJB331" s="7"/>
      <c r="FJC331" s="7"/>
      <c r="FJD331" s="7"/>
      <c r="FJE331" s="7"/>
      <c r="FJF331" s="7"/>
      <c r="FJG331" s="7"/>
      <c r="FJH331" s="7"/>
      <c r="FJI331" s="7"/>
      <c r="FJJ331" s="7"/>
      <c r="FJK331" s="7"/>
      <c r="FJL331" s="7"/>
      <c r="FJM331" s="7"/>
      <c r="FJN331" s="7"/>
      <c r="FJO331" s="7"/>
      <c r="FJP331" s="7"/>
      <c r="FJQ331" s="7"/>
      <c r="FJR331" s="7"/>
      <c r="FJS331" s="7"/>
      <c r="FJT331" s="7"/>
      <c r="FJU331" s="7"/>
      <c r="FJV331" s="7"/>
      <c r="FJW331" s="7"/>
      <c r="FJX331" s="7"/>
      <c r="FJY331" s="7"/>
      <c r="FJZ331" s="7"/>
      <c r="FKA331" s="7"/>
      <c r="FKB331" s="7"/>
      <c r="FKC331" s="7"/>
      <c r="FKD331" s="7"/>
      <c r="FKE331" s="7"/>
      <c r="FKF331" s="7"/>
      <c r="FKG331" s="7"/>
      <c r="FKH331" s="7"/>
      <c r="FKI331" s="7"/>
      <c r="FKJ331" s="7"/>
      <c r="FKK331" s="7"/>
      <c r="FKL331" s="7"/>
      <c r="FKM331" s="7"/>
      <c r="FKN331" s="7"/>
      <c r="FKO331" s="7"/>
      <c r="FKP331" s="7"/>
      <c r="FKQ331" s="7"/>
      <c r="FKR331" s="7"/>
      <c r="FKS331" s="7"/>
      <c r="FKT331" s="7"/>
      <c r="FKU331" s="7"/>
      <c r="FKV331" s="7"/>
      <c r="FKW331" s="7"/>
      <c r="FKX331" s="7"/>
      <c r="FKY331" s="7"/>
      <c r="FKZ331" s="7"/>
      <c r="FLA331" s="7"/>
      <c r="FLB331" s="7"/>
      <c r="FLC331" s="7"/>
      <c r="FLD331" s="7"/>
      <c r="FLE331" s="7"/>
      <c r="FLF331" s="7"/>
      <c r="FLG331" s="7"/>
      <c r="FLH331" s="7"/>
      <c r="FLI331" s="7"/>
      <c r="FLJ331" s="7"/>
      <c r="FLK331" s="7"/>
      <c r="FLL331" s="7"/>
      <c r="FLM331" s="7"/>
      <c r="FLN331" s="7"/>
      <c r="FLO331" s="7"/>
      <c r="FLP331" s="7"/>
      <c r="FLQ331" s="7"/>
      <c r="FLR331" s="7"/>
      <c r="FLS331" s="7"/>
      <c r="FLT331" s="7"/>
      <c r="FLU331" s="7"/>
      <c r="FLV331" s="7"/>
      <c r="FLW331" s="7"/>
      <c r="FLX331" s="7"/>
      <c r="FLY331" s="7"/>
      <c r="FLZ331" s="7"/>
      <c r="FMA331" s="7"/>
      <c r="FMB331" s="7"/>
      <c r="FMC331" s="7"/>
      <c r="FMD331" s="7"/>
      <c r="FME331" s="7"/>
      <c r="FMF331" s="7"/>
      <c r="FMG331" s="7"/>
      <c r="FMH331" s="7"/>
      <c r="FMI331" s="7"/>
      <c r="FMJ331" s="7"/>
      <c r="FMK331" s="7"/>
      <c r="FML331" s="7"/>
      <c r="FMM331" s="7"/>
      <c r="FMN331" s="7"/>
      <c r="FMO331" s="7"/>
      <c r="FMP331" s="7"/>
      <c r="FMQ331" s="7"/>
      <c r="FMR331" s="7"/>
      <c r="FMS331" s="7"/>
      <c r="FMT331" s="7"/>
      <c r="FMU331" s="7"/>
      <c r="FMV331" s="7"/>
      <c r="FMW331" s="7"/>
      <c r="FMX331" s="7"/>
      <c r="FMY331" s="7"/>
      <c r="FMZ331" s="7"/>
      <c r="FNA331" s="7"/>
      <c r="FNB331" s="7"/>
      <c r="FNC331" s="7"/>
      <c r="FND331" s="7"/>
      <c r="FNE331" s="7"/>
      <c r="FNF331" s="7"/>
      <c r="FNG331" s="7"/>
      <c r="FNH331" s="7"/>
      <c r="FNI331" s="7"/>
      <c r="FNJ331" s="7"/>
      <c r="FNK331" s="7"/>
      <c r="FNL331" s="7"/>
      <c r="FNM331" s="7"/>
      <c r="FNN331" s="7"/>
      <c r="FNO331" s="7"/>
      <c r="FNP331" s="7"/>
      <c r="FNQ331" s="7"/>
      <c r="FNR331" s="7"/>
      <c r="FNS331" s="7"/>
      <c r="FNT331" s="7"/>
      <c r="FNU331" s="7"/>
      <c r="FNV331" s="7"/>
      <c r="FNW331" s="7"/>
      <c r="FNX331" s="7"/>
      <c r="FNY331" s="7"/>
      <c r="FNZ331" s="7"/>
      <c r="FOA331" s="7"/>
      <c r="FOB331" s="7"/>
      <c r="FOC331" s="7"/>
      <c r="FOD331" s="7"/>
      <c r="FOE331" s="7"/>
      <c r="FOF331" s="7"/>
      <c r="FOG331" s="7"/>
      <c r="FOH331" s="7"/>
      <c r="FOI331" s="7"/>
      <c r="FOJ331" s="7"/>
      <c r="FOK331" s="7"/>
      <c r="FOL331" s="7"/>
      <c r="FOM331" s="7"/>
      <c r="FON331" s="7"/>
      <c r="FOO331" s="7"/>
      <c r="FOP331" s="7"/>
      <c r="FOQ331" s="7"/>
      <c r="FOR331" s="7"/>
      <c r="FOS331" s="7"/>
      <c r="FOT331" s="7"/>
      <c r="FOU331" s="7"/>
      <c r="FOV331" s="7"/>
      <c r="FOW331" s="7"/>
      <c r="FOX331" s="7"/>
      <c r="FOY331" s="7"/>
      <c r="FOZ331" s="7"/>
      <c r="FPA331" s="7"/>
      <c r="FPB331" s="7"/>
      <c r="FPC331" s="7"/>
      <c r="FPD331" s="7"/>
      <c r="FPE331" s="7"/>
      <c r="FPF331" s="7"/>
      <c r="FPG331" s="7"/>
      <c r="FPH331" s="7"/>
      <c r="FPI331" s="7"/>
      <c r="FPJ331" s="7"/>
      <c r="FPK331" s="7"/>
      <c r="FPL331" s="7"/>
      <c r="FPM331" s="7"/>
      <c r="FPN331" s="7"/>
      <c r="FPO331" s="7"/>
      <c r="FPP331" s="7"/>
      <c r="FPQ331" s="7"/>
      <c r="FPR331" s="7"/>
      <c r="FPS331" s="7"/>
      <c r="FPT331" s="7"/>
      <c r="FPU331" s="7"/>
      <c r="FPV331" s="7"/>
      <c r="FPW331" s="7"/>
      <c r="FPX331" s="7"/>
      <c r="FPY331" s="7"/>
      <c r="FPZ331" s="7"/>
      <c r="FQA331" s="7"/>
      <c r="FQB331" s="7"/>
      <c r="FQC331" s="7"/>
      <c r="FQD331" s="7"/>
      <c r="FQE331" s="7"/>
      <c r="FQF331" s="7"/>
      <c r="FQG331" s="7"/>
      <c r="FQH331" s="7"/>
      <c r="FQI331" s="7"/>
      <c r="FQJ331" s="7"/>
      <c r="FQK331" s="7"/>
      <c r="FQL331" s="7"/>
      <c r="FQM331" s="7"/>
      <c r="FQN331" s="7"/>
      <c r="FQO331" s="7"/>
      <c r="FQP331" s="7"/>
      <c r="FQQ331" s="7"/>
      <c r="FQR331" s="7"/>
      <c r="FQS331" s="7"/>
      <c r="FQT331" s="7"/>
      <c r="FQU331" s="7"/>
      <c r="FQV331" s="7"/>
      <c r="FQW331" s="7"/>
      <c r="FQX331" s="7"/>
      <c r="FQY331" s="7"/>
      <c r="FQZ331" s="7"/>
      <c r="FRA331" s="7"/>
      <c r="FRB331" s="7"/>
      <c r="FRC331" s="7"/>
      <c r="FRD331" s="7"/>
      <c r="FRE331" s="7"/>
      <c r="FRF331" s="7"/>
      <c r="FRG331" s="7"/>
      <c r="FRH331" s="7"/>
      <c r="FRI331" s="7"/>
      <c r="FRJ331" s="7"/>
      <c r="FRK331" s="7"/>
      <c r="FRL331" s="7"/>
      <c r="FRM331" s="7"/>
      <c r="FRN331" s="7"/>
      <c r="FRO331" s="7"/>
      <c r="FRP331" s="7"/>
      <c r="FRQ331" s="7"/>
      <c r="FRR331" s="7"/>
      <c r="FRS331" s="7"/>
      <c r="FRT331" s="7"/>
      <c r="FRU331" s="7"/>
      <c r="FRV331" s="7"/>
      <c r="FRW331" s="7"/>
      <c r="FRX331" s="7"/>
      <c r="FRY331" s="7"/>
      <c r="FRZ331" s="7"/>
      <c r="FSA331" s="7"/>
      <c r="FSB331" s="7"/>
      <c r="FSC331" s="7"/>
      <c r="FSD331" s="7"/>
      <c r="FSE331" s="7"/>
      <c r="FSF331" s="7"/>
      <c r="FSG331" s="7"/>
      <c r="FSH331" s="7"/>
      <c r="FSI331" s="7"/>
      <c r="FSJ331" s="7"/>
      <c r="FSK331" s="7"/>
      <c r="FSL331" s="7"/>
      <c r="FSM331" s="7"/>
      <c r="FSN331" s="7"/>
      <c r="FSO331" s="7"/>
      <c r="FSP331" s="7"/>
      <c r="FSQ331" s="7"/>
      <c r="FSR331" s="7"/>
      <c r="FSS331" s="7"/>
      <c r="FST331" s="7"/>
      <c r="FSU331" s="7"/>
      <c r="FSV331" s="7"/>
      <c r="FSW331" s="7"/>
      <c r="FSX331" s="7"/>
      <c r="FSY331" s="7"/>
      <c r="FSZ331" s="7"/>
      <c r="FTA331" s="7"/>
      <c r="FTB331" s="7"/>
      <c r="FTC331" s="7"/>
      <c r="FTD331" s="7"/>
      <c r="FTE331" s="7"/>
      <c r="FTF331" s="7"/>
      <c r="FTG331" s="7"/>
      <c r="FTH331" s="7"/>
      <c r="FTI331" s="7"/>
      <c r="FTJ331" s="7"/>
      <c r="FTK331" s="7"/>
      <c r="FTL331" s="7"/>
      <c r="FTM331" s="7"/>
      <c r="FTN331" s="7"/>
      <c r="FTO331" s="7"/>
      <c r="FTP331" s="7"/>
      <c r="FTQ331" s="7"/>
      <c r="FTR331" s="7"/>
      <c r="FTS331" s="7"/>
      <c r="FTT331" s="7"/>
      <c r="FTU331" s="7"/>
      <c r="FTV331" s="7"/>
      <c r="FTW331" s="7"/>
      <c r="FTX331" s="7"/>
      <c r="FTY331" s="7"/>
      <c r="FTZ331" s="7"/>
      <c r="FUA331" s="7"/>
      <c r="FUB331" s="7"/>
      <c r="FUC331" s="7"/>
      <c r="FUD331" s="7"/>
      <c r="FUE331" s="7"/>
      <c r="FUF331" s="7"/>
      <c r="FUG331" s="7"/>
      <c r="FUH331" s="7"/>
      <c r="FUI331" s="7"/>
      <c r="FUJ331" s="7"/>
      <c r="FUK331" s="7"/>
      <c r="FUL331" s="7"/>
      <c r="FUM331" s="7"/>
      <c r="FUN331" s="7"/>
      <c r="FUO331" s="7"/>
      <c r="FUP331" s="7"/>
      <c r="FUQ331" s="7"/>
      <c r="FUR331" s="7"/>
      <c r="FUS331" s="7"/>
      <c r="FUT331" s="7"/>
      <c r="FUU331" s="7"/>
      <c r="FUV331" s="7"/>
      <c r="FUW331" s="7"/>
      <c r="FUX331" s="7"/>
      <c r="FUY331" s="7"/>
      <c r="FUZ331" s="7"/>
      <c r="FVA331" s="7"/>
      <c r="FVB331" s="7"/>
      <c r="FVC331" s="7"/>
      <c r="FVD331" s="7"/>
      <c r="FVE331" s="7"/>
      <c r="FVF331" s="7"/>
      <c r="FVG331" s="7"/>
      <c r="FVH331" s="7"/>
      <c r="FVI331" s="7"/>
      <c r="FVJ331" s="7"/>
      <c r="FVK331" s="7"/>
      <c r="FVL331" s="7"/>
      <c r="FVM331" s="7"/>
      <c r="FVN331" s="7"/>
      <c r="FVO331" s="7"/>
      <c r="FVP331" s="7"/>
      <c r="FVQ331" s="7"/>
      <c r="FVR331" s="7"/>
      <c r="FVS331" s="7"/>
      <c r="FVT331" s="7"/>
      <c r="FVU331" s="7"/>
      <c r="FVV331" s="7"/>
      <c r="FVW331" s="7"/>
      <c r="FVX331" s="7"/>
      <c r="FVY331" s="7"/>
      <c r="FVZ331" s="7"/>
      <c r="FWA331" s="7"/>
      <c r="FWB331" s="7"/>
      <c r="FWC331" s="7"/>
      <c r="FWD331" s="7"/>
      <c r="FWE331" s="7"/>
      <c r="FWF331" s="7"/>
      <c r="FWG331" s="7"/>
      <c r="FWH331" s="7"/>
      <c r="FWI331" s="7"/>
      <c r="FWJ331" s="7"/>
      <c r="FWK331" s="7"/>
      <c r="FWL331" s="7"/>
      <c r="FWM331" s="7"/>
      <c r="FWN331" s="7"/>
      <c r="FWO331" s="7"/>
      <c r="FWP331" s="7"/>
      <c r="FWQ331" s="7"/>
      <c r="FWR331" s="7"/>
      <c r="FWS331" s="7"/>
      <c r="FWT331" s="7"/>
      <c r="FWU331" s="7"/>
      <c r="FWV331" s="7"/>
      <c r="FWW331" s="7"/>
      <c r="FWX331" s="7"/>
      <c r="FWY331" s="7"/>
      <c r="FWZ331" s="7"/>
      <c r="FXA331" s="7"/>
      <c r="FXB331" s="7"/>
      <c r="FXC331" s="7"/>
      <c r="FXD331" s="7"/>
      <c r="FXE331" s="7"/>
      <c r="FXF331" s="7"/>
      <c r="FXG331" s="7"/>
      <c r="FXH331" s="7"/>
      <c r="FXI331" s="7"/>
      <c r="FXJ331" s="7"/>
      <c r="FXK331" s="7"/>
      <c r="FXL331" s="7"/>
      <c r="FXM331" s="7"/>
      <c r="FXN331" s="7"/>
      <c r="FXO331" s="7"/>
      <c r="FXP331" s="7"/>
      <c r="FXQ331" s="7"/>
      <c r="FXR331" s="7"/>
      <c r="FXS331" s="7"/>
      <c r="FXT331" s="7"/>
      <c r="FXU331" s="7"/>
      <c r="FXV331" s="7"/>
      <c r="FXW331" s="7"/>
      <c r="FXX331" s="7"/>
      <c r="FXY331" s="7"/>
      <c r="FXZ331" s="7"/>
      <c r="FYA331" s="7"/>
      <c r="FYB331" s="7"/>
      <c r="FYC331" s="7"/>
      <c r="FYD331" s="7"/>
      <c r="FYE331" s="7"/>
      <c r="FYF331" s="7"/>
      <c r="FYG331" s="7"/>
      <c r="FYH331" s="7"/>
      <c r="FYI331" s="7"/>
      <c r="FYJ331" s="7"/>
      <c r="FYK331" s="7"/>
      <c r="FYL331" s="7"/>
      <c r="FYM331" s="7"/>
      <c r="FYN331" s="7"/>
      <c r="FYO331" s="7"/>
      <c r="FYP331" s="7"/>
      <c r="FYQ331" s="7"/>
      <c r="FYR331" s="7"/>
      <c r="FYS331" s="7"/>
      <c r="FYT331" s="7"/>
      <c r="FYU331" s="7"/>
      <c r="FYV331" s="7"/>
      <c r="FYW331" s="7"/>
      <c r="FYX331" s="7"/>
      <c r="FYY331" s="7"/>
      <c r="FYZ331" s="7"/>
      <c r="FZA331" s="7"/>
      <c r="FZB331" s="7"/>
      <c r="FZC331" s="7"/>
      <c r="FZD331" s="7"/>
      <c r="FZE331" s="7"/>
      <c r="FZF331" s="7"/>
      <c r="FZG331" s="7"/>
      <c r="FZH331" s="7"/>
      <c r="FZI331" s="7"/>
      <c r="FZJ331" s="7"/>
      <c r="FZK331" s="7"/>
      <c r="FZL331" s="7"/>
      <c r="FZM331" s="7"/>
      <c r="FZN331" s="7"/>
      <c r="FZO331" s="7"/>
      <c r="FZP331" s="7"/>
      <c r="FZQ331" s="7"/>
      <c r="FZR331" s="7"/>
      <c r="FZS331" s="7"/>
      <c r="FZT331" s="7"/>
      <c r="FZU331" s="7"/>
      <c r="FZV331" s="7"/>
      <c r="FZW331" s="7"/>
      <c r="FZX331" s="7"/>
      <c r="FZY331" s="7"/>
      <c r="FZZ331" s="7"/>
      <c r="GAA331" s="7"/>
      <c r="GAB331" s="7"/>
      <c r="GAC331" s="7"/>
      <c r="GAD331" s="7"/>
      <c r="GAE331" s="7"/>
      <c r="GAF331" s="7"/>
      <c r="GAG331" s="7"/>
      <c r="GAH331" s="7"/>
      <c r="GAI331" s="7"/>
      <c r="GAJ331" s="7"/>
      <c r="GAK331" s="7"/>
      <c r="GAL331" s="7"/>
      <c r="GAM331" s="7"/>
      <c r="GAN331" s="7"/>
      <c r="GAO331" s="7"/>
      <c r="GAP331" s="7"/>
      <c r="GAQ331" s="7"/>
      <c r="GAR331" s="7"/>
      <c r="GAS331" s="7"/>
      <c r="GAT331" s="7"/>
      <c r="GAU331" s="7"/>
      <c r="GAV331" s="7"/>
      <c r="GAW331" s="7"/>
      <c r="GAX331" s="7"/>
      <c r="GAY331" s="7"/>
      <c r="GAZ331" s="7"/>
      <c r="GBA331" s="7"/>
      <c r="GBB331" s="7"/>
      <c r="GBC331" s="7"/>
      <c r="GBD331" s="7"/>
      <c r="GBE331" s="7"/>
      <c r="GBF331" s="7"/>
      <c r="GBG331" s="7"/>
      <c r="GBH331" s="7"/>
      <c r="GBI331" s="7"/>
      <c r="GBJ331" s="7"/>
      <c r="GBK331" s="7"/>
      <c r="GBL331" s="7"/>
      <c r="GBM331" s="7"/>
      <c r="GBN331" s="7"/>
      <c r="GBO331" s="7"/>
      <c r="GBP331" s="7"/>
      <c r="GBQ331" s="7"/>
      <c r="GBR331" s="7"/>
      <c r="GBS331" s="7"/>
      <c r="GBT331" s="7"/>
      <c r="GBU331" s="7"/>
      <c r="GBV331" s="7"/>
      <c r="GBW331" s="7"/>
      <c r="GBX331" s="7"/>
      <c r="GBY331" s="7"/>
      <c r="GBZ331" s="7"/>
      <c r="GCA331" s="7"/>
      <c r="GCB331" s="7"/>
      <c r="GCC331" s="7"/>
      <c r="GCD331" s="7"/>
      <c r="GCE331" s="7"/>
      <c r="GCF331" s="7"/>
      <c r="GCG331" s="7"/>
      <c r="GCH331" s="7"/>
      <c r="GCI331" s="7"/>
      <c r="GCJ331" s="7"/>
      <c r="GCK331" s="7"/>
      <c r="GCL331" s="7"/>
      <c r="GCM331" s="7"/>
      <c r="GCN331" s="7"/>
      <c r="GCO331" s="7"/>
      <c r="GCP331" s="7"/>
      <c r="GCQ331" s="7"/>
      <c r="GCR331" s="7"/>
      <c r="GCS331" s="7"/>
      <c r="GCT331" s="7"/>
      <c r="GCU331" s="7"/>
      <c r="GCV331" s="7"/>
      <c r="GCW331" s="7"/>
      <c r="GCX331" s="7"/>
      <c r="GCY331" s="7"/>
      <c r="GCZ331" s="7"/>
      <c r="GDA331" s="7"/>
      <c r="GDB331" s="7"/>
      <c r="GDC331" s="7"/>
      <c r="GDD331" s="7"/>
      <c r="GDE331" s="7"/>
      <c r="GDF331" s="7"/>
      <c r="GDG331" s="7"/>
      <c r="GDH331" s="7"/>
      <c r="GDI331" s="7"/>
      <c r="GDJ331" s="7"/>
      <c r="GDK331" s="7"/>
      <c r="GDL331" s="7"/>
      <c r="GDM331" s="7"/>
      <c r="GDN331" s="7"/>
      <c r="GDO331" s="7"/>
      <c r="GDP331" s="7"/>
      <c r="GDQ331" s="7"/>
      <c r="GDR331" s="7"/>
      <c r="GDS331" s="7"/>
      <c r="GDT331" s="7"/>
      <c r="GDU331" s="7"/>
      <c r="GDV331" s="7"/>
      <c r="GDW331" s="7"/>
      <c r="GDX331" s="7"/>
      <c r="GDY331" s="7"/>
      <c r="GDZ331" s="7"/>
      <c r="GEA331" s="7"/>
      <c r="GEB331" s="7"/>
      <c r="GEC331" s="7"/>
      <c r="GED331" s="7"/>
      <c r="GEE331" s="7"/>
      <c r="GEF331" s="7"/>
      <c r="GEG331" s="7"/>
      <c r="GEH331" s="7"/>
      <c r="GEI331" s="7"/>
      <c r="GEJ331" s="7"/>
      <c r="GEK331" s="7"/>
      <c r="GEL331" s="7"/>
      <c r="GEM331" s="7"/>
      <c r="GEN331" s="7"/>
      <c r="GEO331" s="7"/>
      <c r="GEP331" s="7"/>
      <c r="GEQ331" s="7"/>
      <c r="GER331" s="7"/>
      <c r="GES331" s="7"/>
      <c r="GET331" s="7"/>
      <c r="GEU331" s="7"/>
      <c r="GEV331" s="7"/>
      <c r="GEW331" s="7"/>
      <c r="GEX331" s="7"/>
      <c r="GEY331" s="7"/>
      <c r="GEZ331" s="7"/>
      <c r="GFA331" s="7"/>
      <c r="GFB331" s="7"/>
      <c r="GFC331" s="7"/>
      <c r="GFD331" s="7"/>
      <c r="GFE331" s="7"/>
      <c r="GFF331" s="7"/>
      <c r="GFG331" s="7"/>
      <c r="GFH331" s="7"/>
      <c r="GFI331" s="7"/>
      <c r="GFJ331" s="7"/>
      <c r="GFK331" s="7"/>
      <c r="GFL331" s="7"/>
      <c r="GFM331" s="7"/>
      <c r="GFN331" s="7"/>
      <c r="GFO331" s="7"/>
      <c r="GFP331" s="7"/>
      <c r="GFQ331" s="7"/>
      <c r="GFR331" s="7"/>
      <c r="GFS331" s="7"/>
      <c r="GFT331" s="7"/>
      <c r="GFU331" s="7"/>
      <c r="GFV331" s="7"/>
      <c r="GFW331" s="7"/>
      <c r="GFX331" s="7"/>
      <c r="GFY331" s="7"/>
      <c r="GFZ331" s="7"/>
      <c r="GGA331" s="7"/>
      <c r="GGB331" s="7"/>
      <c r="GGC331" s="7"/>
      <c r="GGD331" s="7"/>
      <c r="GGE331" s="7"/>
      <c r="GGF331" s="7"/>
      <c r="GGG331" s="7"/>
      <c r="GGH331" s="7"/>
      <c r="GGI331" s="7"/>
      <c r="GGJ331" s="7"/>
      <c r="GGK331" s="7"/>
      <c r="GGL331" s="7"/>
      <c r="GGM331" s="7"/>
      <c r="GGN331" s="7"/>
      <c r="GGO331" s="7"/>
      <c r="GGP331" s="7"/>
      <c r="GGQ331" s="7"/>
      <c r="GGR331" s="7"/>
      <c r="GGS331" s="7"/>
      <c r="GGT331" s="7"/>
      <c r="GGU331" s="7"/>
      <c r="GGV331" s="7"/>
      <c r="GGW331" s="7"/>
      <c r="GGX331" s="7"/>
      <c r="GGY331" s="7"/>
      <c r="GGZ331" s="7"/>
      <c r="GHA331" s="7"/>
      <c r="GHB331" s="7"/>
      <c r="GHC331" s="7"/>
      <c r="GHD331" s="7"/>
      <c r="GHE331" s="7"/>
      <c r="GHF331" s="7"/>
      <c r="GHG331" s="7"/>
      <c r="GHH331" s="7"/>
      <c r="GHI331" s="7"/>
      <c r="GHJ331" s="7"/>
      <c r="GHK331" s="7"/>
      <c r="GHL331" s="7"/>
      <c r="GHM331" s="7"/>
      <c r="GHN331" s="7"/>
      <c r="GHO331" s="7"/>
      <c r="GHP331" s="7"/>
      <c r="GHQ331" s="7"/>
      <c r="GHR331" s="7"/>
      <c r="GHS331" s="7"/>
      <c r="GHT331" s="7"/>
      <c r="GHU331" s="7"/>
      <c r="GHV331" s="7"/>
      <c r="GHW331" s="7"/>
      <c r="GHX331" s="7"/>
      <c r="GHY331" s="7"/>
      <c r="GHZ331" s="7"/>
      <c r="GIA331" s="7"/>
      <c r="GIB331" s="7"/>
      <c r="GIC331" s="7"/>
      <c r="GID331" s="7"/>
      <c r="GIE331" s="7"/>
      <c r="GIF331" s="7"/>
      <c r="GIG331" s="7"/>
      <c r="GIH331" s="7"/>
      <c r="GII331" s="7"/>
      <c r="GIJ331" s="7"/>
      <c r="GIK331" s="7"/>
      <c r="GIL331" s="7"/>
      <c r="GIM331" s="7"/>
      <c r="GIN331" s="7"/>
      <c r="GIO331" s="7"/>
      <c r="GIP331" s="7"/>
      <c r="GIQ331" s="7"/>
      <c r="GIR331" s="7"/>
      <c r="GIS331" s="7"/>
      <c r="GIT331" s="7"/>
      <c r="GIU331" s="7"/>
      <c r="GIV331" s="7"/>
      <c r="GIW331" s="7"/>
      <c r="GIX331" s="7"/>
      <c r="GIY331" s="7"/>
      <c r="GIZ331" s="7"/>
      <c r="GJA331" s="7"/>
      <c r="GJB331" s="7"/>
      <c r="GJC331" s="7"/>
      <c r="GJD331" s="7"/>
      <c r="GJE331" s="7"/>
      <c r="GJF331" s="7"/>
      <c r="GJG331" s="7"/>
      <c r="GJH331" s="7"/>
      <c r="GJI331" s="7"/>
      <c r="GJJ331" s="7"/>
      <c r="GJK331" s="7"/>
      <c r="GJL331" s="7"/>
      <c r="GJM331" s="7"/>
      <c r="GJN331" s="7"/>
      <c r="GJO331" s="7"/>
      <c r="GJP331" s="7"/>
      <c r="GJQ331" s="7"/>
      <c r="GJR331" s="7"/>
      <c r="GJS331" s="7"/>
      <c r="GJT331" s="7"/>
      <c r="GJU331" s="7"/>
      <c r="GJV331" s="7"/>
      <c r="GJW331" s="7"/>
      <c r="GJX331" s="7"/>
      <c r="GJY331" s="7"/>
      <c r="GJZ331" s="7"/>
      <c r="GKA331" s="7"/>
      <c r="GKB331" s="7"/>
      <c r="GKC331" s="7"/>
      <c r="GKD331" s="7"/>
      <c r="GKE331" s="7"/>
      <c r="GKF331" s="7"/>
      <c r="GKG331" s="7"/>
      <c r="GKH331" s="7"/>
      <c r="GKI331" s="7"/>
      <c r="GKJ331" s="7"/>
      <c r="GKK331" s="7"/>
      <c r="GKL331" s="7"/>
      <c r="GKM331" s="7"/>
      <c r="GKN331" s="7"/>
      <c r="GKO331" s="7"/>
      <c r="GKP331" s="7"/>
      <c r="GKQ331" s="7"/>
      <c r="GKR331" s="7"/>
      <c r="GKS331" s="7"/>
      <c r="GKT331" s="7"/>
      <c r="GKU331" s="7"/>
      <c r="GKV331" s="7"/>
      <c r="GKW331" s="7"/>
      <c r="GKX331" s="7"/>
      <c r="GKY331" s="7"/>
      <c r="GKZ331" s="7"/>
      <c r="GLA331" s="7"/>
      <c r="GLB331" s="7"/>
      <c r="GLC331" s="7"/>
      <c r="GLD331" s="7"/>
      <c r="GLE331" s="7"/>
      <c r="GLF331" s="7"/>
      <c r="GLG331" s="7"/>
      <c r="GLH331" s="7"/>
      <c r="GLI331" s="7"/>
      <c r="GLJ331" s="7"/>
      <c r="GLK331" s="7"/>
      <c r="GLL331" s="7"/>
      <c r="GLM331" s="7"/>
      <c r="GLN331" s="7"/>
      <c r="GLO331" s="7"/>
      <c r="GLP331" s="7"/>
      <c r="GLQ331" s="7"/>
      <c r="GLR331" s="7"/>
      <c r="GLS331" s="7"/>
      <c r="GLT331" s="7"/>
      <c r="GLU331" s="7"/>
      <c r="GLV331" s="7"/>
      <c r="GLW331" s="7"/>
      <c r="GLX331" s="7"/>
      <c r="GLY331" s="7"/>
      <c r="GLZ331" s="7"/>
      <c r="GMA331" s="7"/>
      <c r="GMB331" s="7"/>
      <c r="GMC331" s="7"/>
      <c r="GMD331" s="7"/>
      <c r="GME331" s="7"/>
      <c r="GMF331" s="7"/>
      <c r="GMG331" s="7"/>
      <c r="GMH331" s="7"/>
      <c r="GMI331" s="7"/>
      <c r="GMJ331" s="7"/>
      <c r="GMK331" s="7"/>
      <c r="GML331" s="7"/>
      <c r="GMM331" s="7"/>
      <c r="GMN331" s="7"/>
      <c r="GMO331" s="7"/>
      <c r="GMP331" s="7"/>
      <c r="GMQ331" s="7"/>
      <c r="GMR331" s="7"/>
      <c r="GMS331" s="7"/>
      <c r="GMT331" s="7"/>
      <c r="GMU331" s="7"/>
      <c r="GMV331" s="7"/>
      <c r="GMW331" s="7"/>
      <c r="GMX331" s="7"/>
      <c r="GMY331" s="7"/>
      <c r="GMZ331" s="7"/>
      <c r="GNA331" s="7"/>
      <c r="GNB331" s="7"/>
      <c r="GNC331" s="7"/>
      <c r="GND331" s="7"/>
      <c r="GNE331" s="7"/>
      <c r="GNF331" s="7"/>
      <c r="GNG331" s="7"/>
      <c r="GNH331" s="7"/>
      <c r="GNI331" s="7"/>
      <c r="GNJ331" s="7"/>
      <c r="GNK331" s="7"/>
      <c r="GNL331" s="7"/>
      <c r="GNM331" s="7"/>
      <c r="GNN331" s="7"/>
      <c r="GNO331" s="7"/>
      <c r="GNP331" s="7"/>
      <c r="GNQ331" s="7"/>
      <c r="GNR331" s="7"/>
      <c r="GNS331" s="7"/>
      <c r="GNT331" s="7"/>
      <c r="GNU331" s="7"/>
      <c r="GNV331" s="7"/>
      <c r="GNW331" s="7"/>
      <c r="GNX331" s="7"/>
      <c r="GNY331" s="7"/>
      <c r="GNZ331" s="7"/>
      <c r="GOA331" s="7"/>
      <c r="GOB331" s="7"/>
      <c r="GOC331" s="7"/>
      <c r="GOD331" s="7"/>
      <c r="GOE331" s="7"/>
      <c r="GOF331" s="7"/>
      <c r="GOG331" s="7"/>
      <c r="GOH331" s="7"/>
      <c r="GOI331" s="7"/>
      <c r="GOJ331" s="7"/>
      <c r="GOK331" s="7"/>
      <c r="GOL331" s="7"/>
      <c r="GOM331" s="7"/>
      <c r="GON331" s="7"/>
      <c r="GOO331" s="7"/>
      <c r="GOP331" s="7"/>
      <c r="GOQ331" s="7"/>
      <c r="GOR331" s="7"/>
      <c r="GOS331" s="7"/>
      <c r="GOT331" s="7"/>
      <c r="GOU331" s="7"/>
      <c r="GOV331" s="7"/>
      <c r="GOW331" s="7"/>
      <c r="GOX331" s="7"/>
      <c r="GOY331" s="7"/>
      <c r="GOZ331" s="7"/>
      <c r="GPA331" s="7"/>
      <c r="GPB331" s="7"/>
      <c r="GPC331" s="7"/>
      <c r="GPD331" s="7"/>
      <c r="GPE331" s="7"/>
      <c r="GPF331" s="7"/>
      <c r="GPG331" s="7"/>
      <c r="GPH331" s="7"/>
      <c r="GPI331" s="7"/>
      <c r="GPJ331" s="7"/>
      <c r="GPK331" s="7"/>
      <c r="GPL331" s="7"/>
      <c r="GPM331" s="7"/>
      <c r="GPN331" s="7"/>
      <c r="GPO331" s="7"/>
      <c r="GPP331" s="7"/>
      <c r="GPQ331" s="7"/>
      <c r="GPR331" s="7"/>
      <c r="GPS331" s="7"/>
      <c r="GPT331" s="7"/>
      <c r="GPU331" s="7"/>
      <c r="GPV331" s="7"/>
      <c r="GPW331" s="7"/>
      <c r="GPX331" s="7"/>
      <c r="GPY331" s="7"/>
      <c r="GPZ331" s="7"/>
      <c r="GQA331" s="7"/>
      <c r="GQB331" s="7"/>
      <c r="GQC331" s="7"/>
      <c r="GQD331" s="7"/>
      <c r="GQE331" s="7"/>
      <c r="GQF331" s="7"/>
      <c r="GQG331" s="7"/>
      <c r="GQH331" s="7"/>
      <c r="GQI331" s="7"/>
      <c r="GQJ331" s="7"/>
      <c r="GQK331" s="7"/>
      <c r="GQL331" s="7"/>
      <c r="GQM331" s="7"/>
      <c r="GQN331" s="7"/>
      <c r="GQO331" s="7"/>
      <c r="GQP331" s="7"/>
      <c r="GQQ331" s="7"/>
      <c r="GQR331" s="7"/>
      <c r="GQS331" s="7"/>
      <c r="GQT331" s="7"/>
      <c r="GQU331" s="7"/>
      <c r="GQV331" s="7"/>
      <c r="GQW331" s="7"/>
      <c r="GQX331" s="7"/>
      <c r="GQY331" s="7"/>
      <c r="GQZ331" s="7"/>
      <c r="GRA331" s="7"/>
      <c r="GRB331" s="7"/>
      <c r="GRC331" s="7"/>
      <c r="GRD331" s="7"/>
      <c r="GRE331" s="7"/>
      <c r="GRF331" s="7"/>
      <c r="GRG331" s="7"/>
      <c r="GRH331" s="7"/>
      <c r="GRI331" s="7"/>
      <c r="GRJ331" s="7"/>
      <c r="GRK331" s="7"/>
      <c r="GRL331" s="7"/>
      <c r="GRM331" s="7"/>
      <c r="GRN331" s="7"/>
      <c r="GRO331" s="7"/>
      <c r="GRP331" s="7"/>
      <c r="GRQ331" s="7"/>
      <c r="GRR331" s="7"/>
      <c r="GRS331" s="7"/>
      <c r="GRT331" s="7"/>
      <c r="GRU331" s="7"/>
      <c r="GRV331" s="7"/>
      <c r="GRW331" s="7"/>
      <c r="GRX331" s="7"/>
      <c r="GRY331" s="7"/>
      <c r="GRZ331" s="7"/>
      <c r="GSA331" s="7"/>
      <c r="GSB331" s="7"/>
      <c r="GSC331" s="7"/>
      <c r="GSD331" s="7"/>
      <c r="GSE331" s="7"/>
      <c r="GSF331" s="7"/>
      <c r="GSG331" s="7"/>
      <c r="GSH331" s="7"/>
      <c r="GSI331" s="7"/>
      <c r="GSJ331" s="7"/>
      <c r="GSK331" s="7"/>
      <c r="GSL331" s="7"/>
      <c r="GSM331" s="7"/>
      <c r="GSN331" s="7"/>
      <c r="GSO331" s="7"/>
      <c r="GSP331" s="7"/>
      <c r="GSQ331" s="7"/>
      <c r="GSR331" s="7"/>
      <c r="GSS331" s="7"/>
      <c r="GST331" s="7"/>
      <c r="GSU331" s="7"/>
      <c r="GSV331" s="7"/>
      <c r="GSW331" s="7"/>
      <c r="GSX331" s="7"/>
      <c r="GSY331" s="7"/>
      <c r="GSZ331" s="7"/>
      <c r="GTA331" s="7"/>
      <c r="GTB331" s="7"/>
      <c r="GTC331" s="7"/>
      <c r="GTD331" s="7"/>
      <c r="GTE331" s="7"/>
      <c r="GTF331" s="7"/>
      <c r="GTG331" s="7"/>
      <c r="GTH331" s="7"/>
      <c r="GTI331" s="7"/>
      <c r="GTJ331" s="7"/>
      <c r="GTK331" s="7"/>
      <c r="GTL331" s="7"/>
      <c r="GTM331" s="7"/>
      <c r="GTN331" s="7"/>
      <c r="GTO331" s="7"/>
      <c r="GTP331" s="7"/>
      <c r="GTQ331" s="7"/>
      <c r="GTR331" s="7"/>
      <c r="GTS331" s="7"/>
      <c r="GTT331" s="7"/>
      <c r="GTU331" s="7"/>
      <c r="GTV331" s="7"/>
      <c r="GTW331" s="7"/>
      <c r="GTX331" s="7"/>
      <c r="GTY331" s="7"/>
      <c r="GTZ331" s="7"/>
      <c r="GUA331" s="7"/>
      <c r="GUB331" s="7"/>
      <c r="GUC331" s="7"/>
      <c r="GUD331" s="7"/>
      <c r="GUE331" s="7"/>
      <c r="GUF331" s="7"/>
      <c r="GUG331" s="7"/>
      <c r="GUH331" s="7"/>
      <c r="GUI331" s="7"/>
      <c r="GUJ331" s="7"/>
      <c r="GUK331" s="7"/>
      <c r="GUL331" s="7"/>
      <c r="GUM331" s="7"/>
      <c r="GUN331" s="7"/>
      <c r="GUO331" s="7"/>
      <c r="GUP331" s="7"/>
      <c r="GUQ331" s="7"/>
      <c r="GUR331" s="7"/>
      <c r="GUS331" s="7"/>
      <c r="GUT331" s="7"/>
      <c r="GUU331" s="7"/>
      <c r="GUV331" s="7"/>
      <c r="GUW331" s="7"/>
      <c r="GUX331" s="7"/>
      <c r="GUY331" s="7"/>
      <c r="GUZ331" s="7"/>
      <c r="GVA331" s="7"/>
      <c r="GVB331" s="7"/>
      <c r="GVC331" s="7"/>
      <c r="GVD331" s="7"/>
      <c r="GVE331" s="7"/>
      <c r="GVF331" s="7"/>
      <c r="GVG331" s="7"/>
      <c r="GVH331" s="7"/>
      <c r="GVI331" s="7"/>
      <c r="GVJ331" s="7"/>
      <c r="GVK331" s="7"/>
      <c r="GVL331" s="7"/>
      <c r="GVM331" s="7"/>
      <c r="GVN331" s="7"/>
      <c r="GVO331" s="7"/>
      <c r="GVP331" s="7"/>
      <c r="GVQ331" s="7"/>
      <c r="GVR331" s="7"/>
      <c r="GVS331" s="7"/>
      <c r="GVT331" s="7"/>
      <c r="GVU331" s="7"/>
      <c r="GVV331" s="7"/>
      <c r="GVW331" s="7"/>
      <c r="GVX331" s="7"/>
      <c r="GVY331" s="7"/>
      <c r="GVZ331" s="7"/>
      <c r="GWA331" s="7"/>
      <c r="GWB331" s="7"/>
      <c r="GWC331" s="7"/>
      <c r="GWD331" s="7"/>
      <c r="GWE331" s="7"/>
      <c r="GWF331" s="7"/>
      <c r="GWG331" s="7"/>
      <c r="GWH331" s="7"/>
      <c r="GWI331" s="7"/>
      <c r="GWJ331" s="7"/>
      <c r="GWK331" s="7"/>
      <c r="GWL331" s="7"/>
      <c r="GWM331" s="7"/>
      <c r="GWN331" s="7"/>
      <c r="GWO331" s="7"/>
      <c r="GWP331" s="7"/>
      <c r="GWQ331" s="7"/>
      <c r="GWR331" s="7"/>
      <c r="GWS331" s="7"/>
      <c r="GWT331" s="7"/>
      <c r="GWU331" s="7"/>
      <c r="GWV331" s="7"/>
      <c r="GWW331" s="7"/>
      <c r="GWX331" s="7"/>
      <c r="GWY331" s="7"/>
      <c r="GWZ331" s="7"/>
      <c r="GXA331" s="7"/>
      <c r="GXB331" s="7"/>
      <c r="GXC331" s="7"/>
      <c r="GXD331" s="7"/>
      <c r="GXE331" s="7"/>
      <c r="GXF331" s="7"/>
      <c r="GXG331" s="7"/>
      <c r="GXH331" s="7"/>
      <c r="GXI331" s="7"/>
      <c r="GXJ331" s="7"/>
      <c r="GXK331" s="7"/>
      <c r="GXL331" s="7"/>
      <c r="GXM331" s="7"/>
      <c r="GXN331" s="7"/>
      <c r="GXO331" s="7"/>
      <c r="GXP331" s="7"/>
      <c r="GXQ331" s="7"/>
      <c r="GXR331" s="7"/>
      <c r="GXS331" s="7"/>
      <c r="GXT331" s="7"/>
      <c r="GXU331" s="7"/>
      <c r="GXV331" s="7"/>
      <c r="GXW331" s="7"/>
      <c r="GXX331" s="7"/>
      <c r="GXY331" s="7"/>
      <c r="GXZ331" s="7"/>
      <c r="GYA331" s="7"/>
      <c r="GYB331" s="7"/>
      <c r="GYC331" s="7"/>
      <c r="GYD331" s="7"/>
      <c r="GYE331" s="7"/>
      <c r="GYF331" s="7"/>
      <c r="GYG331" s="7"/>
      <c r="GYH331" s="7"/>
      <c r="GYI331" s="7"/>
      <c r="GYJ331" s="7"/>
      <c r="GYK331" s="7"/>
      <c r="GYL331" s="7"/>
      <c r="GYM331" s="7"/>
      <c r="GYN331" s="7"/>
      <c r="GYO331" s="7"/>
      <c r="GYP331" s="7"/>
      <c r="GYQ331" s="7"/>
      <c r="GYR331" s="7"/>
      <c r="GYS331" s="7"/>
      <c r="GYT331" s="7"/>
      <c r="GYU331" s="7"/>
      <c r="GYV331" s="7"/>
      <c r="GYW331" s="7"/>
      <c r="GYX331" s="7"/>
      <c r="GYY331" s="7"/>
      <c r="GYZ331" s="7"/>
      <c r="GZA331" s="7"/>
      <c r="GZB331" s="7"/>
      <c r="GZC331" s="7"/>
      <c r="GZD331" s="7"/>
      <c r="GZE331" s="7"/>
      <c r="GZF331" s="7"/>
      <c r="GZG331" s="7"/>
      <c r="GZH331" s="7"/>
      <c r="GZI331" s="7"/>
      <c r="GZJ331" s="7"/>
      <c r="GZK331" s="7"/>
      <c r="GZL331" s="7"/>
      <c r="GZM331" s="7"/>
      <c r="GZN331" s="7"/>
      <c r="GZO331" s="7"/>
      <c r="GZP331" s="7"/>
      <c r="GZQ331" s="7"/>
      <c r="GZR331" s="7"/>
      <c r="GZS331" s="7"/>
      <c r="GZT331" s="7"/>
      <c r="GZU331" s="7"/>
      <c r="GZV331" s="7"/>
      <c r="GZW331" s="7"/>
      <c r="GZX331" s="7"/>
      <c r="GZY331" s="7"/>
      <c r="GZZ331" s="7"/>
      <c r="HAA331" s="7"/>
      <c r="HAB331" s="7"/>
      <c r="HAC331" s="7"/>
      <c r="HAD331" s="7"/>
      <c r="HAE331" s="7"/>
      <c r="HAF331" s="7"/>
      <c r="HAG331" s="7"/>
      <c r="HAH331" s="7"/>
      <c r="HAI331" s="7"/>
      <c r="HAJ331" s="7"/>
      <c r="HAK331" s="7"/>
      <c r="HAL331" s="7"/>
      <c r="HAM331" s="7"/>
      <c r="HAN331" s="7"/>
      <c r="HAO331" s="7"/>
      <c r="HAP331" s="7"/>
      <c r="HAQ331" s="7"/>
      <c r="HAR331" s="7"/>
      <c r="HAS331" s="7"/>
      <c r="HAT331" s="7"/>
      <c r="HAU331" s="7"/>
      <c r="HAV331" s="7"/>
      <c r="HAW331" s="7"/>
      <c r="HAX331" s="7"/>
      <c r="HAY331" s="7"/>
      <c r="HAZ331" s="7"/>
      <c r="HBA331" s="7"/>
      <c r="HBB331" s="7"/>
      <c r="HBC331" s="7"/>
      <c r="HBD331" s="7"/>
      <c r="HBE331" s="7"/>
      <c r="HBF331" s="7"/>
      <c r="HBG331" s="7"/>
      <c r="HBH331" s="7"/>
      <c r="HBI331" s="7"/>
      <c r="HBJ331" s="7"/>
      <c r="HBK331" s="7"/>
      <c r="HBL331" s="7"/>
      <c r="HBM331" s="7"/>
      <c r="HBN331" s="7"/>
      <c r="HBO331" s="7"/>
      <c r="HBP331" s="7"/>
      <c r="HBQ331" s="7"/>
      <c r="HBR331" s="7"/>
      <c r="HBS331" s="7"/>
      <c r="HBT331" s="7"/>
      <c r="HBU331" s="7"/>
      <c r="HBV331" s="7"/>
      <c r="HBW331" s="7"/>
      <c r="HBX331" s="7"/>
      <c r="HBY331" s="7"/>
      <c r="HBZ331" s="7"/>
      <c r="HCA331" s="7"/>
      <c r="HCB331" s="7"/>
      <c r="HCC331" s="7"/>
      <c r="HCD331" s="7"/>
      <c r="HCE331" s="7"/>
      <c r="HCF331" s="7"/>
      <c r="HCG331" s="7"/>
      <c r="HCH331" s="7"/>
      <c r="HCI331" s="7"/>
      <c r="HCJ331" s="7"/>
      <c r="HCK331" s="7"/>
      <c r="HCL331" s="7"/>
      <c r="HCM331" s="7"/>
      <c r="HCN331" s="7"/>
      <c r="HCO331" s="7"/>
      <c r="HCP331" s="7"/>
      <c r="HCQ331" s="7"/>
      <c r="HCR331" s="7"/>
      <c r="HCS331" s="7"/>
      <c r="HCT331" s="7"/>
      <c r="HCU331" s="7"/>
      <c r="HCV331" s="7"/>
      <c r="HCW331" s="7"/>
      <c r="HCX331" s="7"/>
      <c r="HCY331" s="7"/>
      <c r="HCZ331" s="7"/>
      <c r="HDA331" s="7"/>
      <c r="HDB331" s="7"/>
      <c r="HDC331" s="7"/>
      <c r="HDD331" s="7"/>
      <c r="HDE331" s="7"/>
      <c r="HDF331" s="7"/>
      <c r="HDG331" s="7"/>
      <c r="HDH331" s="7"/>
      <c r="HDI331" s="7"/>
      <c r="HDJ331" s="7"/>
      <c r="HDK331" s="7"/>
      <c r="HDL331" s="7"/>
      <c r="HDM331" s="7"/>
      <c r="HDN331" s="7"/>
      <c r="HDO331" s="7"/>
      <c r="HDP331" s="7"/>
      <c r="HDQ331" s="7"/>
      <c r="HDR331" s="7"/>
      <c r="HDS331" s="7"/>
      <c r="HDT331" s="7"/>
      <c r="HDU331" s="7"/>
      <c r="HDV331" s="7"/>
      <c r="HDW331" s="7"/>
      <c r="HDX331" s="7"/>
      <c r="HDY331" s="7"/>
      <c r="HDZ331" s="7"/>
      <c r="HEA331" s="7"/>
      <c r="HEB331" s="7"/>
      <c r="HEC331" s="7"/>
      <c r="HED331" s="7"/>
      <c r="HEE331" s="7"/>
      <c r="HEF331" s="7"/>
      <c r="HEG331" s="7"/>
      <c r="HEH331" s="7"/>
      <c r="HEI331" s="7"/>
      <c r="HEJ331" s="7"/>
      <c r="HEK331" s="7"/>
      <c r="HEL331" s="7"/>
      <c r="HEM331" s="7"/>
      <c r="HEN331" s="7"/>
      <c r="HEO331" s="7"/>
      <c r="HEP331" s="7"/>
      <c r="HEQ331" s="7"/>
      <c r="HER331" s="7"/>
      <c r="HES331" s="7"/>
      <c r="HET331" s="7"/>
      <c r="HEU331" s="7"/>
      <c r="HEV331" s="7"/>
      <c r="HEW331" s="7"/>
      <c r="HEX331" s="7"/>
      <c r="HEY331" s="7"/>
      <c r="HEZ331" s="7"/>
      <c r="HFA331" s="7"/>
      <c r="HFB331" s="7"/>
      <c r="HFC331" s="7"/>
      <c r="HFD331" s="7"/>
      <c r="HFE331" s="7"/>
      <c r="HFF331" s="7"/>
      <c r="HFG331" s="7"/>
      <c r="HFH331" s="7"/>
      <c r="HFI331" s="7"/>
      <c r="HFJ331" s="7"/>
      <c r="HFK331" s="7"/>
      <c r="HFL331" s="7"/>
      <c r="HFM331" s="7"/>
      <c r="HFN331" s="7"/>
      <c r="HFO331" s="7"/>
      <c r="HFP331" s="7"/>
      <c r="HFQ331" s="7"/>
      <c r="HFR331" s="7"/>
      <c r="HFS331" s="7"/>
      <c r="HFT331" s="7"/>
      <c r="HFU331" s="7"/>
      <c r="HFV331" s="7"/>
      <c r="HFW331" s="7"/>
      <c r="HFX331" s="7"/>
      <c r="HFY331" s="7"/>
      <c r="HFZ331" s="7"/>
      <c r="HGA331" s="7"/>
      <c r="HGB331" s="7"/>
      <c r="HGC331" s="7"/>
      <c r="HGD331" s="7"/>
      <c r="HGE331" s="7"/>
      <c r="HGF331" s="7"/>
      <c r="HGG331" s="7"/>
      <c r="HGH331" s="7"/>
      <c r="HGI331" s="7"/>
      <c r="HGJ331" s="7"/>
      <c r="HGK331" s="7"/>
      <c r="HGL331" s="7"/>
      <c r="HGM331" s="7"/>
      <c r="HGN331" s="7"/>
      <c r="HGO331" s="7"/>
      <c r="HGP331" s="7"/>
      <c r="HGQ331" s="7"/>
      <c r="HGR331" s="7"/>
      <c r="HGS331" s="7"/>
      <c r="HGT331" s="7"/>
      <c r="HGU331" s="7"/>
      <c r="HGV331" s="7"/>
      <c r="HGW331" s="7"/>
      <c r="HGX331" s="7"/>
      <c r="HGY331" s="7"/>
      <c r="HGZ331" s="7"/>
      <c r="HHA331" s="7"/>
      <c r="HHB331" s="7"/>
      <c r="HHC331" s="7"/>
      <c r="HHD331" s="7"/>
      <c r="HHE331" s="7"/>
      <c r="HHF331" s="7"/>
      <c r="HHG331" s="7"/>
      <c r="HHH331" s="7"/>
      <c r="HHI331" s="7"/>
      <c r="HHJ331" s="7"/>
      <c r="HHK331" s="7"/>
      <c r="HHL331" s="7"/>
      <c r="HHM331" s="7"/>
      <c r="HHN331" s="7"/>
      <c r="HHO331" s="7"/>
      <c r="HHP331" s="7"/>
      <c r="HHQ331" s="7"/>
      <c r="HHR331" s="7"/>
      <c r="HHS331" s="7"/>
      <c r="HHT331" s="7"/>
      <c r="HHU331" s="7"/>
      <c r="HHV331" s="7"/>
      <c r="HHW331" s="7"/>
      <c r="HHX331" s="7"/>
      <c r="HHY331" s="7"/>
      <c r="HHZ331" s="7"/>
      <c r="HIA331" s="7"/>
      <c r="HIB331" s="7"/>
      <c r="HIC331" s="7"/>
      <c r="HID331" s="7"/>
      <c r="HIE331" s="7"/>
      <c r="HIF331" s="7"/>
      <c r="HIG331" s="7"/>
      <c r="HIH331" s="7"/>
      <c r="HII331" s="7"/>
      <c r="HIJ331" s="7"/>
      <c r="HIK331" s="7"/>
      <c r="HIL331" s="7"/>
      <c r="HIM331" s="7"/>
      <c r="HIN331" s="7"/>
      <c r="HIO331" s="7"/>
      <c r="HIP331" s="7"/>
      <c r="HIQ331" s="7"/>
      <c r="HIR331" s="7"/>
      <c r="HIS331" s="7"/>
      <c r="HIT331" s="7"/>
      <c r="HIU331" s="7"/>
      <c r="HIV331" s="7"/>
      <c r="HIW331" s="7"/>
      <c r="HIX331" s="7"/>
      <c r="HIY331" s="7"/>
      <c r="HIZ331" s="7"/>
      <c r="HJA331" s="7"/>
      <c r="HJB331" s="7"/>
      <c r="HJC331" s="7"/>
      <c r="HJD331" s="7"/>
      <c r="HJE331" s="7"/>
      <c r="HJF331" s="7"/>
      <c r="HJG331" s="7"/>
      <c r="HJH331" s="7"/>
      <c r="HJI331" s="7"/>
      <c r="HJJ331" s="7"/>
      <c r="HJK331" s="7"/>
      <c r="HJL331" s="7"/>
      <c r="HJM331" s="7"/>
      <c r="HJN331" s="7"/>
      <c r="HJO331" s="7"/>
      <c r="HJP331" s="7"/>
      <c r="HJQ331" s="7"/>
      <c r="HJR331" s="7"/>
      <c r="HJS331" s="7"/>
      <c r="HJT331" s="7"/>
      <c r="HJU331" s="7"/>
      <c r="HJV331" s="7"/>
      <c r="HJW331" s="7"/>
      <c r="HJX331" s="7"/>
      <c r="HJY331" s="7"/>
      <c r="HJZ331" s="7"/>
      <c r="HKA331" s="7"/>
      <c r="HKB331" s="7"/>
      <c r="HKC331" s="7"/>
      <c r="HKD331" s="7"/>
      <c r="HKE331" s="7"/>
      <c r="HKF331" s="7"/>
      <c r="HKG331" s="7"/>
      <c r="HKH331" s="7"/>
      <c r="HKI331" s="7"/>
      <c r="HKJ331" s="7"/>
      <c r="HKK331" s="7"/>
      <c r="HKL331" s="7"/>
      <c r="HKM331" s="7"/>
      <c r="HKN331" s="7"/>
      <c r="HKO331" s="7"/>
      <c r="HKP331" s="7"/>
      <c r="HKQ331" s="7"/>
      <c r="HKR331" s="7"/>
      <c r="HKS331" s="7"/>
      <c r="HKT331" s="7"/>
      <c r="HKU331" s="7"/>
      <c r="HKV331" s="7"/>
      <c r="HKW331" s="7"/>
      <c r="HKX331" s="7"/>
      <c r="HKY331" s="7"/>
      <c r="HKZ331" s="7"/>
      <c r="HLA331" s="7"/>
      <c r="HLB331" s="7"/>
      <c r="HLC331" s="7"/>
      <c r="HLD331" s="7"/>
      <c r="HLE331" s="7"/>
      <c r="HLF331" s="7"/>
      <c r="HLG331" s="7"/>
      <c r="HLH331" s="7"/>
      <c r="HLI331" s="7"/>
      <c r="HLJ331" s="7"/>
      <c r="HLK331" s="7"/>
      <c r="HLL331" s="7"/>
      <c r="HLM331" s="7"/>
      <c r="HLN331" s="7"/>
      <c r="HLO331" s="7"/>
      <c r="HLP331" s="7"/>
      <c r="HLQ331" s="7"/>
      <c r="HLR331" s="7"/>
      <c r="HLS331" s="7"/>
      <c r="HLT331" s="7"/>
      <c r="HLU331" s="7"/>
      <c r="HLV331" s="7"/>
      <c r="HLW331" s="7"/>
      <c r="HLX331" s="7"/>
      <c r="HLY331" s="7"/>
      <c r="HLZ331" s="7"/>
      <c r="HMA331" s="7"/>
      <c r="HMB331" s="7"/>
      <c r="HMC331" s="7"/>
      <c r="HMD331" s="7"/>
      <c r="HME331" s="7"/>
      <c r="HMF331" s="7"/>
      <c r="HMG331" s="7"/>
      <c r="HMH331" s="7"/>
      <c r="HMI331" s="7"/>
      <c r="HMJ331" s="7"/>
      <c r="HMK331" s="7"/>
      <c r="HML331" s="7"/>
      <c r="HMM331" s="7"/>
      <c r="HMN331" s="7"/>
      <c r="HMO331" s="7"/>
      <c r="HMP331" s="7"/>
      <c r="HMQ331" s="7"/>
      <c r="HMR331" s="7"/>
      <c r="HMS331" s="7"/>
      <c r="HMT331" s="7"/>
      <c r="HMU331" s="7"/>
      <c r="HMV331" s="7"/>
      <c r="HMW331" s="7"/>
      <c r="HMX331" s="7"/>
      <c r="HMY331" s="7"/>
      <c r="HMZ331" s="7"/>
      <c r="HNA331" s="7"/>
      <c r="HNB331" s="7"/>
      <c r="HNC331" s="7"/>
      <c r="HND331" s="7"/>
      <c r="HNE331" s="7"/>
      <c r="HNF331" s="7"/>
      <c r="HNG331" s="7"/>
      <c r="HNH331" s="7"/>
      <c r="HNI331" s="7"/>
      <c r="HNJ331" s="7"/>
      <c r="HNK331" s="7"/>
      <c r="HNL331" s="7"/>
      <c r="HNM331" s="7"/>
      <c r="HNN331" s="7"/>
      <c r="HNO331" s="7"/>
      <c r="HNP331" s="7"/>
      <c r="HNQ331" s="7"/>
      <c r="HNR331" s="7"/>
      <c r="HNS331" s="7"/>
      <c r="HNT331" s="7"/>
      <c r="HNU331" s="7"/>
      <c r="HNV331" s="7"/>
      <c r="HNW331" s="7"/>
      <c r="HNX331" s="7"/>
      <c r="HNY331" s="7"/>
      <c r="HNZ331" s="7"/>
      <c r="HOA331" s="7"/>
      <c r="HOB331" s="7"/>
      <c r="HOC331" s="7"/>
      <c r="HOD331" s="7"/>
      <c r="HOE331" s="7"/>
      <c r="HOF331" s="7"/>
      <c r="HOG331" s="7"/>
      <c r="HOH331" s="7"/>
      <c r="HOI331" s="7"/>
      <c r="HOJ331" s="7"/>
      <c r="HOK331" s="7"/>
      <c r="HOL331" s="7"/>
      <c r="HOM331" s="7"/>
      <c r="HON331" s="7"/>
      <c r="HOO331" s="7"/>
      <c r="HOP331" s="7"/>
      <c r="HOQ331" s="7"/>
      <c r="HOR331" s="7"/>
      <c r="HOS331" s="7"/>
      <c r="HOT331" s="7"/>
      <c r="HOU331" s="7"/>
      <c r="HOV331" s="7"/>
      <c r="HOW331" s="7"/>
      <c r="HOX331" s="7"/>
      <c r="HOY331" s="7"/>
      <c r="HOZ331" s="7"/>
      <c r="HPA331" s="7"/>
      <c r="HPB331" s="7"/>
      <c r="HPC331" s="7"/>
      <c r="HPD331" s="7"/>
      <c r="HPE331" s="7"/>
      <c r="HPF331" s="7"/>
      <c r="HPG331" s="7"/>
      <c r="HPH331" s="7"/>
      <c r="HPI331" s="7"/>
      <c r="HPJ331" s="7"/>
      <c r="HPK331" s="7"/>
      <c r="HPL331" s="7"/>
      <c r="HPM331" s="7"/>
      <c r="HPN331" s="7"/>
      <c r="HPO331" s="7"/>
      <c r="HPP331" s="7"/>
      <c r="HPQ331" s="7"/>
      <c r="HPR331" s="7"/>
      <c r="HPS331" s="7"/>
      <c r="HPT331" s="7"/>
      <c r="HPU331" s="7"/>
      <c r="HPV331" s="7"/>
      <c r="HPW331" s="7"/>
      <c r="HPX331" s="7"/>
      <c r="HPY331" s="7"/>
      <c r="HPZ331" s="7"/>
      <c r="HQA331" s="7"/>
      <c r="HQB331" s="7"/>
      <c r="HQC331" s="7"/>
      <c r="HQD331" s="7"/>
      <c r="HQE331" s="7"/>
      <c r="HQF331" s="7"/>
      <c r="HQG331" s="7"/>
      <c r="HQH331" s="7"/>
      <c r="HQI331" s="7"/>
      <c r="HQJ331" s="7"/>
      <c r="HQK331" s="7"/>
      <c r="HQL331" s="7"/>
      <c r="HQM331" s="7"/>
      <c r="HQN331" s="7"/>
      <c r="HQO331" s="7"/>
      <c r="HQP331" s="7"/>
      <c r="HQQ331" s="7"/>
      <c r="HQR331" s="7"/>
      <c r="HQS331" s="7"/>
      <c r="HQT331" s="7"/>
      <c r="HQU331" s="7"/>
      <c r="HQV331" s="7"/>
      <c r="HQW331" s="7"/>
      <c r="HQX331" s="7"/>
      <c r="HQY331" s="7"/>
      <c r="HQZ331" s="7"/>
      <c r="HRA331" s="7"/>
      <c r="HRB331" s="7"/>
      <c r="HRC331" s="7"/>
      <c r="HRD331" s="7"/>
      <c r="HRE331" s="7"/>
      <c r="HRF331" s="7"/>
      <c r="HRG331" s="7"/>
      <c r="HRH331" s="7"/>
      <c r="HRI331" s="7"/>
      <c r="HRJ331" s="7"/>
      <c r="HRK331" s="7"/>
      <c r="HRL331" s="7"/>
      <c r="HRM331" s="7"/>
      <c r="HRN331" s="7"/>
      <c r="HRO331" s="7"/>
      <c r="HRP331" s="7"/>
      <c r="HRQ331" s="7"/>
      <c r="HRR331" s="7"/>
      <c r="HRS331" s="7"/>
      <c r="HRT331" s="7"/>
      <c r="HRU331" s="7"/>
      <c r="HRV331" s="7"/>
      <c r="HRW331" s="7"/>
      <c r="HRX331" s="7"/>
      <c r="HRY331" s="7"/>
      <c r="HRZ331" s="7"/>
      <c r="HSA331" s="7"/>
      <c r="HSB331" s="7"/>
      <c r="HSC331" s="7"/>
      <c r="HSD331" s="7"/>
      <c r="HSE331" s="7"/>
      <c r="HSF331" s="7"/>
      <c r="HSG331" s="7"/>
      <c r="HSH331" s="7"/>
      <c r="HSI331" s="7"/>
      <c r="HSJ331" s="7"/>
      <c r="HSK331" s="7"/>
      <c r="HSL331" s="7"/>
      <c r="HSM331" s="7"/>
      <c r="HSN331" s="7"/>
      <c r="HSO331" s="7"/>
      <c r="HSP331" s="7"/>
      <c r="HSQ331" s="7"/>
      <c r="HSR331" s="7"/>
      <c r="HSS331" s="7"/>
      <c r="HST331" s="7"/>
      <c r="HSU331" s="7"/>
      <c r="HSV331" s="7"/>
      <c r="HSW331" s="7"/>
      <c r="HSX331" s="7"/>
      <c r="HSY331" s="7"/>
      <c r="HSZ331" s="7"/>
      <c r="HTA331" s="7"/>
      <c r="HTB331" s="7"/>
      <c r="HTC331" s="7"/>
      <c r="HTD331" s="7"/>
      <c r="HTE331" s="7"/>
      <c r="HTF331" s="7"/>
      <c r="HTG331" s="7"/>
      <c r="HTH331" s="7"/>
      <c r="HTI331" s="7"/>
      <c r="HTJ331" s="7"/>
      <c r="HTK331" s="7"/>
      <c r="HTL331" s="7"/>
      <c r="HTM331" s="7"/>
      <c r="HTN331" s="7"/>
      <c r="HTO331" s="7"/>
      <c r="HTP331" s="7"/>
      <c r="HTQ331" s="7"/>
      <c r="HTR331" s="7"/>
      <c r="HTS331" s="7"/>
      <c r="HTT331" s="7"/>
      <c r="HTU331" s="7"/>
      <c r="HTV331" s="7"/>
      <c r="HTW331" s="7"/>
      <c r="HTX331" s="7"/>
      <c r="HTY331" s="7"/>
      <c r="HTZ331" s="7"/>
      <c r="HUA331" s="7"/>
      <c r="HUB331" s="7"/>
      <c r="HUC331" s="7"/>
      <c r="HUD331" s="7"/>
      <c r="HUE331" s="7"/>
      <c r="HUF331" s="7"/>
      <c r="HUG331" s="7"/>
      <c r="HUH331" s="7"/>
      <c r="HUI331" s="7"/>
      <c r="HUJ331" s="7"/>
      <c r="HUK331" s="7"/>
      <c r="HUL331" s="7"/>
      <c r="HUM331" s="7"/>
      <c r="HUN331" s="7"/>
      <c r="HUO331" s="7"/>
      <c r="HUP331" s="7"/>
      <c r="HUQ331" s="7"/>
      <c r="HUR331" s="7"/>
      <c r="HUS331" s="7"/>
      <c r="HUT331" s="7"/>
      <c r="HUU331" s="7"/>
      <c r="HUV331" s="7"/>
      <c r="HUW331" s="7"/>
      <c r="HUX331" s="7"/>
      <c r="HUY331" s="7"/>
      <c r="HUZ331" s="7"/>
      <c r="HVA331" s="7"/>
      <c r="HVB331" s="7"/>
      <c r="HVC331" s="7"/>
      <c r="HVD331" s="7"/>
      <c r="HVE331" s="7"/>
      <c r="HVF331" s="7"/>
      <c r="HVG331" s="7"/>
      <c r="HVH331" s="7"/>
      <c r="HVI331" s="7"/>
      <c r="HVJ331" s="7"/>
      <c r="HVK331" s="7"/>
      <c r="HVL331" s="7"/>
      <c r="HVM331" s="7"/>
      <c r="HVN331" s="7"/>
      <c r="HVO331" s="7"/>
      <c r="HVP331" s="7"/>
      <c r="HVQ331" s="7"/>
      <c r="HVR331" s="7"/>
      <c r="HVS331" s="7"/>
      <c r="HVT331" s="7"/>
      <c r="HVU331" s="7"/>
      <c r="HVV331" s="7"/>
      <c r="HVW331" s="7"/>
      <c r="HVX331" s="7"/>
      <c r="HVY331" s="7"/>
      <c r="HVZ331" s="7"/>
      <c r="HWA331" s="7"/>
      <c r="HWB331" s="7"/>
      <c r="HWC331" s="7"/>
      <c r="HWD331" s="7"/>
      <c r="HWE331" s="7"/>
      <c r="HWF331" s="7"/>
      <c r="HWG331" s="7"/>
      <c r="HWH331" s="7"/>
      <c r="HWI331" s="7"/>
      <c r="HWJ331" s="7"/>
      <c r="HWK331" s="7"/>
      <c r="HWL331" s="7"/>
      <c r="HWM331" s="7"/>
      <c r="HWN331" s="7"/>
      <c r="HWO331" s="7"/>
      <c r="HWP331" s="7"/>
      <c r="HWQ331" s="7"/>
      <c r="HWR331" s="7"/>
      <c r="HWS331" s="7"/>
      <c r="HWT331" s="7"/>
      <c r="HWU331" s="7"/>
      <c r="HWV331" s="7"/>
      <c r="HWW331" s="7"/>
      <c r="HWX331" s="7"/>
      <c r="HWY331" s="7"/>
      <c r="HWZ331" s="7"/>
      <c r="HXA331" s="7"/>
      <c r="HXB331" s="7"/>
      <c r="HXC331" s="7"/>
      <c r="HXD331" s="7"/>
      <c r="HXE331" s="7"/>
      <c r="HXF331" s="7"/>
      <c r="HXG331" s="7"/>
      <c r="HXH331" s="7"/>
      <c r="HXI331" s="7"/>
      <c r="HXJ331" s="7"/>
      <c r="HXK331" s="7"/>
      <c r="HXL331" s="7"/>
      <c r="HXM331" s="7"/>
      <c r="HXN331" s="7"/>
      <c r="HXO331" s="7"/>
      <c r="HXP331" s="7"/>
      <c r="HXQ331" s="7"/>
      <c r="HXR331" s="7"/>
      <c r="HXS331" s="7"/>
      <c r="HXT331" s="7"/>
      <c r="HXU331" s="7"/>
      <c r="HXV331" s="7"/>
      <c r="HXW331" s="7"/>
      <c r="HXX331" s="7"/>
      <c r="HXY331" s="7"/>
      <c r="HXZ331" s="7"/>
      <c r="HYA331" s="7"/>
      <c r="HYB331" s="7"/>
      <c r="HYC331" s="7"/>
      <c r="HYD331" s="7"/>
      <c r="HYE331" s="7"/>
      <c r="HYF331" s="7"/>
      <c r="HYG331" s="7"/>
      <c r="HYH331" s="7"/>
      <c r="HYI331" s="7"/>
      <c r="HYJ331" s="7"/>
      <c r="HYK331" s="7"/>
      <c r="HYL331" s="7"/>
      <c r="HYM331" s="7"/>
      <c r="HYN331" s="7"/>
      <c r="HYO331" s="7"/>
      <c r="HYP331" s="7"/>
      <c r="HYQ331" s="7"/>
      <c r="HYR331" s="7"/>
      <c r="HYS331" s="7"/>
      <c r="HYT331" s="7"/>
      <c r="HYU331" s="7"/>
      <c r="HYV331" s="7"/>
      <c r="HYW331" s="7"/>
      <c r="HYX331" s="7"/>
      <c r="HYY331" s="7"/>
      <c r="HYZ331" s="7"/>
      <c r="HZA331" s="7"/>
      <c r="HZB331" s="7"/>
      <c r="HZC331" s="7"/>
      <c r="HZD331" s="7"/>
      <c r="HZE331" s="7"/>
      <c r="HZF331" s="7"/>
      <c r="HZG331" s="7"/>
      <c r="HZH331" s="7"/>
      <c r="HZI331" s="7"/>
      <c r="HZJ331" s="7"/>
      <c r="HZK331" s="7"/>
      <c r="HZL331" s="7"/>
      <c r="HZM331" s="7"/>
      <c r="HZN331" s="7"/>
      <c r="HZO331" s="7"/>
      <c r="HZP331" s="7"/>
      <c r="HZQ331" s="7"/>
      <c r="HZR331" s="7"/>
      <c r="HZS331" s="7"/>
      <c r="HZT331" s="7"/>
      <c r="HZU331" s="7"/>
      <c r="HZV331" s="7"/>
      <c r="HZW331" s="7"/>
      <c r="HZX331" s="7"/>
      <c r="HZY331" s="7"/>
      <c r="HZZ331" s="7"/>
      <c r="IAA331" s="7"/>
      <c r="IAB331" s="7"/>
      <c r="IAC331" s="7"/>
      <c r="IAD331" s="7"/>
      <c r="IAE331" s="7"/>
      <c r="IAF331" s="7"/>
      <c r="IAG331" s="7"/>
      <c r="IAH331" s="7"/>
      <c r="IAI331" s="7"/>
      <c r="IAJ331" s="7"/>
      <c r="IAK331" s="7"/>
      <c r="IAL331" s="7"/>
      <c r="IAM331" s="7"/>
      <c r="IAN331" s="7"/>
      <c r="IAO331" s="7"/>
      <c r="IAP331" s="7"/>
      <c r="IAQ331" s="7"/>
      <c r="IAR331" s="7"/>
      <c r="IAS331" s="7"/>
      <c r="IAT331" s="7"/>
      <c r="IAU331" s="7"/>
      <c r="IAV331" s="7"/>
      <c r="IAW331" s="7"/>
      <c r="IAX331" s="7"/>
      <c r="IAY331" s="7"/>
      <c r="IAZ331" s="7"/>
      <c r="IBA331" s="7"/>
      <c r="IBB331" s="7"/>
      <c r="IBC331" s="7"/>
      <c r="IBD331" s="7"/>
      <c r="IBE331" s="7"/>
      <c r="IBF331" s="7"/>
      <c r="IBG331" s="7"/>
      <c r="IBH331" s="7"/>
      <c r="IBI331" s="7"/>
      <c r="IBJ331" s="7"/>
      <c r="IBK331" s="7"/>
      <c r="IBL331" s="7"/>
      <c r="IBM331" s="7"/>
      <c r="IBN331" s="7"/>
      <c r="IBO331" s="7"/>
      <c r="IBP331" s="7"/>
      <c r="IBQ331" s="7"/>
      <c r="IBR331" s="7"/>
      <c r="IBS331" s="7"/>
      <c r="IBT331" s="7"/>
      <c r="IBU331" s="7"/>
      <c r="IBV331" s="7"/>
      <c r="IBW331" s="7"/>
      <c r="IBX331" s="7"/>
      <c r="IBY331" s="7"/>
      <c r="IBZ331" s="7"/>
      <c r="ICA331" s="7"/>
      <c r="ICB331" s="7"/>
      <c r="ICC331" s="7"/>
      <c r="ICD331" s="7"/>
      <c r="ICE331" s="7"/>
      <c r="ICF331" s="7"/>
      <c r="ICG331" s="7"/>
      <c r="ICH331" s="7"/>
      <c r="ICI331" s="7"/>
      <c r="ICJ331" s="7"/>
      <c r="ICK331" s="7"/>
      <c r="ICL331" s="7"/>
      <c r="ICM331" s="7"/>
      <c r="ICN331" s="7"/>
      <c r="ICO331" s="7"/>
      <c r="ICP331" s="7"/>
      <c r="ICQ331" s="7"/>
      <c r="ICR331" s="7"/>
      <c r="ICS331" s="7"/>
      <c r="ICT331" s="7"/>
      <c r="ICU331" s="7"/>
      <c r="ICV331" s="7"/>
      <c r="ICW331" s="7"/>
      <c r="ICX331" s="7"/>
      <c r="ICY331" s="7"/>
      <c r="ICZ331" s="7"/>
      <c r="IDA331" s="7"/>
      <c r="IDB331" s="7"/>
      <c r="IDC331" s="7"/>
      <c r="IDD331" s="7"/>
      <c r="IDE331" s="7"/>
      <c r="IDF331" s="7"/>
      <c r="IDG331" s="7"/>
      <c r="IDH331" s="7"/>
      <c r="IDI331" s="7"/>
      <c r="IDJ331" s="7"/>
      <c r="IDK331" s="7"/>
      <c r="IDL331" s="7"/>
      <c r="IDM331" s="7"/>
      <c r="IDN331" s="7"/>
      <c r="IDO331" s="7"/>
      <c r="IDP331" s="7"/>
      <c r="IDQ331" s="7"/>
      <c r="IDR331" s="7"/>
      <c r="IDS331" s="7"/>
      <c r="IDT331" s="7"/>
      <c r="IDU331" s="7"/>
      <c r="IDV331" s="7"/>
      <c r="IDW331" s="7"/>
      <c r="IDX331" s="7"/>
      <c r="IDY331" s="7"/>
      <c r="IDZ331" s="7"/>
      <c r="IEA331" s="7"/>
      <c r="IEB331" s="7"/>
      <c r="IEC331" s="7"/>
      <c r="IED331" s="7"/>
      <c r="IEE331" s="7"/>
      <c r="IEF331" s="7"/>
      <c r="IEG331" s="7"/>
      <c r="IEH331" s="7"/>
      <c r="IEI331" s="7"/>
      <c r="IEJ331" s="7"/>
      <c r="IEK331" s="7"/>
      <c r="IEL331" s="7"/>
      <c r="IEM331" s="7"/>
      <c r="IEN331" s="7"/>
      <c r="IEO331" s="7"/>
      <c r="IEP331" s="7"/>
      <c r="IEQ331" s="7"/>
      <c r="IER331" s="7"/>
      <c r="IES331" s="7"/>
      <c r="IET331" s="7"/>
      <c r="IEU331" s="7"/>
      <c r="IEV331" s="7"/>
      <c r="IEW331" s="7"/>
      <c r="IEX331" s="7"/>
      <c r="IEY331" s="7"/>
      <c r="IEZ331" s="7"/>
      <c r="IFA331" s="7"/>
      <c r="IFB331" s="7"/>
      <c r="IFC331" s="7"/>
      <c r="IFD331" s="7"/>
      <c r="IFE331" s="7"/>
      <c r="IFF331" s="7"/>
      <c r="IFG331" s="7"/>
      <c r="IFH331" s="7"/>
      <c r="IFI331" s="7"/>
      <c r="IFJ331" s="7"/>
      <c r="IFK331" s="7"/>
      <c r="IFL331" s="7"/>
      <c r="IFM331" s="7"/>
      <c r="IFN331" s="7"/>
      <c r="IFO331" s="7"/>
      <c r="IFP331" s="7"/>
      <c r="IFQ331" s="7"/>
      <c r="IFR331" s="7"/>
      <c r="IFS331" s="7"/>
      <c r="IFT331" s="7"/>
      <c r="IFU331" s="7"/>
      <c r="IFV331" s="7"/>
      <c r="IFW331" s="7"/>
      <c r="IFX331" s="7"/>
      <c r="IFY331" s="7"/>
      <c r="IFZ331" s="7"/>
      <c r="IGA331" s="7"/>
      <c r="IGB331" s="7"/>
      <c r="IGC331" s="7"/>
      <c r="IGD331" s="7"/>
      <c r="IGE331" s="7"/>
      <c r="IGF331" s="7"/>
      <c r="IGG331" s="7"/>
      <c r="IGH331" s="7"/>
      <c r="IGI331" s="7"/>
      <c r="IGJ331" s="7"/>
      <c r="IGK331" s="7"/>
      <c r="IGL331" s="7"/>
      <c r="IGM331" s="7"/>
      <c r="IGN331" s="7"/>
      <c r="IGO331" s="7"/>
      <c r="IGP331" s="7"/>
      <c r="IGQ331" s="7"/>
      <c r="IGR331" s="7"/>
      <c r="IGS331" s="7"/>
      <c r="IGT331" s="7"/>
      <c r="IGU331" s="7"/>
      <c r="IGV331" s="7"/>
      <c r="IGW331" s="7"/>
      <c r="IGX331" s="7"/>
      <c r="IGY331" s="7"/>
      <c r="IGZ331" s="7"/>
      <c r="IHA331" s="7"/>
      <c r="IHB331" s="7"/>
      <c r="IHC331" s="7"/>
      <c r="IHD331" s="7"/>
      <c r="IHE331" s="7"/>
      <c r="IHF331" s="7"/>
      <c r="IHG331" s="7"/>
      <c r="IHH331" s="7"/>
      <c r="IHI331" s="7"/>
      <c r="IHJ331" s="7"/>
      <c r="IHK331" s="7"/>
      <c r="IHL331" s="7"/>
      <c r="IHM331" s="7"/>
      <c r="IHN331" s="7"/>
      <c r="IHO331" s="7"/>
      <c r="IHP331" s="7"/>
      <c r="IHQ331" s="7"/>
      <c r="IHR331" s="7"/>
      <c r="IHS331" s="7"/>
      <c r="IHT331" s="7"/>
      <c r="IHU331" s="7"/>
      <c r="IHV331" s="7"/>
      <c r="IHW331" s="7"/>
      <c r="IHX331" s="7"/>
      <c r="IHY331" s="7"/>
      <c r="IHZ331" s="7"/>
      <c r="IIA331" s="7"/>
      <c r="IIB331" s="7"/>
      <c r="IIC331" s="7"/>
      <c r="IID331" s="7"/>
      <c r="IIE331" s="7"/>
      <c r="IIF331" s="7"/>
      <c r="IIG331" s="7"/>
      <c r="IIH331" s="7"/>
      <c r="III331" s="7"/>
      <c r="IIJ331" s="7"/>
      <c r="IIK331" s="7"/>
      <c r="IIL331" s="7"/>
      <c r="IIM331" s="7"/>
      <c r="IIN331" s="7"/>
      <c r="IIO331" s="7"/>
      <c r="IIP331" s="7"/>
      <c r="IIQ331" s="7"/>
      <c r="IIR331" s="7"/>
      <c r="IIS331" s="7"/>
      <c r="IIT331" s="7"/>
      <c r="IIU331" s="7"/>
      <c r="IIV331" s="7"/>
      <c r="IIW331" s="7"/>
      <c r="IIX331" s="7"/>
      <c r="IIY331" s="7"/>
      <c r="IIZ331" s="7"/>
      <c r="IJA331" s="7"/>
      <c r="IJB331" s="7"/>
      <c r="IJC331" s="7"/>
      <c r="IJD331" s="7"/>
      <c r="IJE331" s="7"/>
      <c r="IJF331" s="7"/>
      <c r="IJG331" s="7"/>
      <c r="IJH331" s="7"/>
      <c r="IJI331" s="7"/>
      <c r="IJJ331" s="7"/>
      <c r="IJK331" s="7"/>
      <c r="IJL331" s="7"/>
      <c r="IJM331" s="7"/>
      <c r="IJN331" s="7"/>
      <c r="IJO331" s="7"/>
      <c r="IJP331" s="7"/>
      <c r="IJQ331" s="7"/>
      <c r="IJR331" s="7"/>
      <c r="IJS331" s="7"/>
      <c r="IJT331" s="7"/>
      <c r="IJU331" s="7"/>
      <c r="IJV331" s="7"/>
      <c r="IJW331" s="7"/>
      <c r="IJX331" s="7"/>
      <c r="IJY331" s="7"/>
      <c r="IJZ331" s="7"/>
      <c r="IKA331" s="7"/>
      <c r="IKB331" s="7"/>
      <c r="IKC331" s="7"/>
      <c r="IKD331" s="7"/>
      <c r="IKE331" s="7"/>
      <c r="IKF331" s="7"/>
      <c r="IKG331" s="7"/>
      <c r="IKH331" s="7"/>
      <c r="IKI331" s="7"/>
      <c r="IKJ331" s="7"/>
      <c r="IKK331" s="7"/>
      <c r="IKL331" s="7"/>
      <c r="IKM331" s="7"/>
      <c r="IKN331" s="7"/>
      <c r="IKO331" s="7"/>
      <c r="IKP331" s="7"/>
      <c r="IKQ331" s="7"/>
      <c r="IKR331" s="7"/>
      <c r="IKS331" s="7"/>
      <c r="IKT331" s="7"/>
      <c r="IKU331" s="7"/>
      <c r="IKV331" s="7"/>
      <c r="IKW331" s="7"/>
      <c r="IKX331" s="7"/>
      <c r="IKY331" s="7"/>
      <c r="IKZ331" s="7"/>
      <c r="ILA331" s="7"/>
      <c r="ILB331" s="7"/>
      <c r="ILC331" s="7"/>
      <c r="ILD331" s="7"/>
      <c r="ILE331" s="7"/>
      <c r="ILF331" s="7"/>
      <c r="ILG331" s="7"/>
      <c r="ILH331" s="7"/>
      <c r="ILI331" s="7"/>
      <c r="ILJ331" s="7"/>
      <c r="ILK331" s="7"/>
      <c r="ILL331" s="7"/>
      <c r="ILM331" s="7"/>
      <c r="ILN331" s="7"/>
      <c r="ILO331" s="7"/>
      <c r="ILP331" s="7"/>
      <c r="ILQ331" s="7"/>
      <c r="ILR331" s="7"/>
      <c r="ILS331" s="7"/>
      <c r="ILT331" s="7"/>
      <c r="ILU331" s="7"/>
      <c r="ILV331" s="7"/>
      <c r="ILW331" s="7"/>
      <c r="ILX331" s="7"/>
      <c r="ILY331" s="7"/>
      <c r="ILZ331" s="7"/>
      <c r="IMA331" s="7"/>
      <c r="IMB331" s="7"/>
      <c r="IMC331" s="7"/>
      <c r="IMD331" s="7"/>
      <c r="IME331" s="7"/>
      <c r="IMF331" s="7"/>
      <c r="IMG331" s="7"/>
      <c r="IMH331" s="7"/>
      <c r="IMI331" s="7"/>
      <c r="IMJ331" s="7"/>
      <c r="IMK331" s="7"/>
      <c r="IML331" s="7"/>
      <c r="IMM331" s="7"/>
      <c r="IMN331" s="7"/>
      <c r="IMO331" s="7"/>
      <c r="IMP331" s="7"/>
      <c r="IMQ331" s="7"/>
      <c r="IMR331" s="7"/>
      <c r="IMS331" s="7"/>
      <c r="IMT331" s="7"/>
      <c r="IMU331" s="7"/>
      <c r="IMV331" s="7"/>
      <c r="IMW331" s="7"/>
      <c r="IMX331" s="7"/>
      <c r="IMY331" s="7"/>
      <c r="IMZ331" s="7"/>
      <c r="INA331" s="7"/>
      <c r="INB331" s="7"/>
      <c r="INC331" s="7"/>
      <c r="IND331" s="7"/>
      <c r="INE331" s="7"/>
      <c r="INF331" s="7"/>
      <c r="ING331" s="7"/>
      <c r="INH331" s="7"/>
      <c r="INI331" s="7"/>
      <c r="INJ331" s="7"/>
      <c r="INK331" s="7"/>
      <c r="INL331" s="7"/>
      <c r="INM331" s="7"/>
      <c r="INN331" s="7"/>
      <c r="INO331" s="7"/>
      <c r="INP331" s="7"/>
      <c r="INQ331" s="7"/>
      <c r="INR331" s="7"/>
      <c r="INS331" s="7"/>
      <c r="INT331" s="7"/>
      <c r="INU331" s="7"/>
      <c r="INV331" s="7"/>
      <c r="INW331" s="7"/>
      <c r="INX331" s="7"/>
      <c r="INY331" s="7"/>
      <c r="INZ331" s="7"/>
      <c r="IOA331" s="7"/>
      <c r="IOB331" s="7"/>
      <c r="IOC331" s="7"/>
      <c r="IOD331" s="7"/>
      <c r="IOE331" s="7"/>
      <c r="IOF331" s="7"/>
      <c r="IOG331" s="7"/>
      <c r="IOH331" s="7"/>
      <c r="IOI331" s="7"/>
      <c r="IOJ331" s="7"/>
      <c r="IOK331" s="7"/>
      <c r="IOL331" s="7"/>
      <c r="IOM331" s="7"/>
      <c r="ION331" s="7"/>
      <c r="IOO331" s="7"/>
      <c r="IOP331" s="7"/>
      <c r="IOQ331" s="7"/>
      <c r="IOR331" s="7"/>
      <c r="IOS331" s="7"/>
      <c r="IOT331" s="7"/>
      <c r="IOU331" s="7"/>
      <c r="IOV331" s="7"/>
      <c r="IOW331" s="7"/>
      <c r="IOX331" s="7"/>
      <c r="IOY331" s="7"/>
      <c r="IOZ331" s="7"/>
      <c r="IPA331" s="7"/>
      <c r="IPB331" s="7"/>
      <c r="IPC331" s="7"/>
      <c r="IPD331" s="7"/>
      <c r="IPE331" s="7"/>
      <c r="IPF331" s="7"/>
      <c r="IPG331" s="7"/>
      <c r="IPH331" s="7"/>
      <c r="IPI331" s="7"/>
      <c r="IPJ331" s="7"/>
      <c r="IPK331" s="7"/>
      <c r="IPL331" s="7"/>
      <c r="IPM331" s="7"/>
      <c r="IPN331" s="7"/>
      <c r="IPO331" s="7"/>
      <c r="IPP331" s="7"/>
      <c r="IPQ331" s="7"/>
      <c r="IPR331" s="7"/>
      <c r="IPS331" s="7"/>
      <c r="IPT331" s="7"/>
      <c r="IPU331" s="7"/>
      <c r="IPV331" s="7"/>
      <c r="IPW331" s="7"/>
      <c r="IPX331" s="7"/>
      <c r="IPY331" s="7"/>
      <c r="IPZ331" s="7"/>
      <c r="IQA331" s="7"/>
      <c r="IQB331" s="7"/>
      <c r="IQC331" s="7"/>
      <c r="IQD331" s="7"/>
      <c r="IQE331" s="7"/>
      <c r="IQF331" s="7"/>
      <c r="IQG331" s="7"/>
      <c r="IQH331" s="7"/>
      <c r="IQI331" s="7"/>
      <c r="IQJ331" s="7"/>
      <c r="IQK331" s="7"/>
      <c r="IQL331" s="7"/>
      <c r="IQM331" s="7"/>
      <c r="IQN331" s="7"/>
      <c r="IQO331" s="7"/>
      <c r="IQP331" s="7"/>
      <c r="IQQ331" s="7"/>
      <c r="IQR331" s="7"/>
      <c r="IQS331" s="7"/>
      <c r="IQT331" s="7"/>
      <c r="IQU331" s="7"/>
      <c r="IQV331" s="7"/>
      <c r="IQW331" s="7"/>
      <c r="IQX331" s="7"/>
      <c r="IQY331" s="7"/>
      <c r="IQZ331" s="7"/>
      <c r="IRA331" s="7"/>
      <c r="IRB331" s="7"/>
      <c r="IRC331" s="7"/>
      <c r="IRD331" s="7"/>
      <c r="IRE331" s="7"/>
      <c r="IRF331" s="7"/>
      <c r="IRG331" s="7"/>
      <c r="IRH331" s="7"/>
      <c r="IRI331" s="7"/>
      <c r="IRJ331" s="7"/>
      <c r="IRK331" s="7"/>
      <c r="IRL331" s="7"/>
      <c r="IRM331" s="7"/>
      <c r="IRN331" s="7"/>
      <c r="IRO331" s="7"/>
      <c r="IRP331" s="7"/>
      <c r="IRQ331" s="7"/>
      <c r="IRR331" s="7"/>
      <c r="IRS331" s="7"/>
      <c r="IRT331" s="7"/>
      <c r="IRU331" s="7"/>
      <c r="IRV331" s="7"/>
      <c r="IRW331" s="7"/>
      <c r="IRX331" s="7"/>
      <c r="IRY331" s="7"/>
      <c r="IRZ331" s="7"/>
      <c r="ISA331" s="7"/>
      <c r="ISB331" s="7"/>
      <c r="ISC331" s="7"/>
      <c r="ISD331" s="7"/>
      <c r="ISE331" s="7"/>
      <c r="ISF331" s="7"/>
      <c r="ISG331" s="7"/>
      <c r="ISH331" s="7"/>
      <c r="ISI331" s="7"/>
      <c r="ISJ331" s="7"/>
      <c r="ISK331" s="7"/>
      <c r="ISL331" s="7"/>
      <c r="ISM331" s="7"/>
      <c r="ISN331" s="7"/>
      <c r="ISO331" s="7"/>
      <c r="ISP331" s="7"/>
      <c r="ISQ331" s="7"/>
      <c r="ISR331" s="7"/>
      <c r="ISS331" s="7"/>
      <c r="IST331" s="7"/>
      <c r="ISU331" s="7"/>
      <c r="ISV331" s="7"/>
      <c r="ISW331" s="7"/>
      <c r="ISX331" s="7"/>
      <c r="ISY331" s="7"/>
      <c r="ISZ331" s="7"/>
      <c r="ITA331" s="7"/>
      <c r="ITB331" s="7"/>
      <c r="ITC331" s="7"/>
      <c r="ITD331" s="7"/>
      <c r="ITE331" s="7"/>
      <c r="ITF331" s="7"/>
      <c r="ITG331" s="7"/>
      <c r="ITH331" s="7"/>
      <c r="ITI331" s="7"/>
      <c r="ITJ331" s="7"/>
      <c r="ITK331" s="7"/>
      <c r="ITL331" s="7"/>
      <c r="ITM331" s="7"/>
      <c r="ITN331" s="7"/>
      <c r="ITO331" s="7"/>
      <c r="ITP331" s="7"/>
      <c r="ITQ331" s="7"/>
      <c r="ITR331" s="7"/>
      <c r="ITS331" s="7"/>
      <c r="ITT331" s="7"/>
      <c r="ITU331" s="7"/>
      <c r="ITV331" s="7"/>
      <c r="ITW331" s="7"/>
      <c r="ITX331" s="7"/>
      <c r="ITY331" s="7"/>
      <c r="ITZ331" s="7"/>
      <c r="IUA331" s="7"/>
      <c r="IUB331" s="7"/>
      <c r="IUC331" s="7"/>
      <c r="IUD331" s="7"/>
      <c r="IUE331" s="7"/>
      <c r="IUF331" s="7"/>
      <c r="IUG331" s="7"/>
      <c r="IUH331" s="7"/>
      <c r="IUI331" s="7"/>
      <c r="IUJ331" s="7"/>
      <c r="IUK331" s="7"/>
      <c r="IUL331" s="7"/>
      <c r="IUM331" s="7"/>
      <c r="IUN331" s="7"/>
      <c r="IUO331" s="7"/>
      <c r="IUP331" s="7"/>
      <c r="IUQ331" s="7"/>
      <c r="IUR331" s="7"/>
      <c r="IUS331" s="7"/>
      <c r="IUT331" s="7"/>
      <c r="IUU331" s="7"/>
      <c r="IUV331" s="7"/>
      <c r="IUW331" s="7"/>
      <c r="IUX331" s="7"/>
      <c r="IUY331" s="7"/>
      <c r="IUZ331" s="7"/>
      <c r="IVA331" s="7"/>
      <c r="IVB331" s="7"/>
      <c r="IVC331" s="7"/>
      <c r="IVD331" s="7"/>
      <c r="IVE331" s="7"/>
      <c r="IVF331" s="7"/>
      <c r="IVG331" s="7"/>
      <c r="IVH331" s="7"/>
      <c r="IVI331" s="7"/>
      <c r="IVJ331" s="7"/>
      <c r="IVK331" s="7"/>
      <c r="IVL331" s="7"/>
      <c r="IVM331" s="7"/>
      <c r="IVN331" s="7"/>
      <c r="IVO331" s="7"/>
      <c r="IVP331" s="7"/>
      <c r="IVQ331" s="7"/>
      <c r="IVR331" s="7"/>
      <c r="IVS331" s="7"/>
      <c r="IVT331" s="7"/>
      <c r="IVU331" s="7"/>
      <c r="IVV331" s="7"/>
      <c r="IVW331" s="7"/>
      <c r="IVX331" s="7"/>
      <c r="IVY331" s="7"/>
      <c r="IVZ331" s="7"/>
      <c r="IWA331" s="7"/>
      <c r="IWB331" s="7"/>
      <c r="IWC331" s="7"/>
      <c r="IWD331" s="7"/>
      <c r="IWE331" s="7"/>
      <c r="IWF331" s="7"/>
      <c r="IWG331" s="7"/>
      <c r="IWH331" s="7"/>
      <c r="IWI331" s="7"/>
      <c r="IWJ331" s="7"/>
      <c r="IWK331" s="7"/>
      <c r="IWL331" s="7"/>
      <c r="IWM331" s="7"/>
      <c r="IWN331" s="7"/>
      <c r="IWO331" s="7"/>
      <c r="IWP331" s="7"/>
      <c r="IWQ331" s="7"/>
      <c r="IWR331" s="7"/>
      <c r="IWS331" s="7"/>
      <c r="IWT331" s="7"/>
      <c r="IWU331" s="7"/>
      <c r="IWV331" s="7"/>
      <c r="IWW331" s="7"/>
      <c r="IWX331" s="7"/>
      <c r="IWY331" s="7"/>
      <c r="IWZ331" s="7"/>
      <c r="IXA331" s="7"/>
      <c r="IXB331" s="7"/>
      <c r="IXC331" s="7"/>
      <c r="IXD331" s="7"/>
      <c r="IXE331" s="7"/>
      <c r="IXF331" s="7"/>
      <c r="IXG331" s="7"/>
      <c r="IXH331" s="7"/>
      <c r="IXI331" s="7"/>
      <c r="IXJ331" s="7"/>
      <c r="IXK331" s="7"/>
      <c r="IXL331" s="7"/>
      <c r="IXM331" s="7"/>
      <c r="IXN331" s="7"/>
      <c r="IXO331" s="7"/>
      <c r="IXP331" s="7"/>
      <c r="IXQ331" s="7"/>
      <c r="IXR331" s="7"/>
      <c r="IXS331" s="7"/>
      <c r="IXT331" s="7"/>
      <c r="IXU331" s="7"/>
      <c r="IXV331" s="7"/>
      <c r="IXW331" s="7"/>
      <c r="IXX331" s="7"/>
      <c r="IXY331" s="7"/>
      <c r="IXZ331" s="7"/>
      <c r="IYA331" s="7"/>
      <c r="IYB331" s="7"/>
      <c r="IYC331" s="7"/>
      <c r="IYD331" s="7"/>
      <c r="IYE331" s="7"/>
      <c r="IYF331" s="7"/>
      <c r="IYG331" s="7"/>
      <c r="IYH331" s="7"/>
      <c r="IYI331" s="7"/>
      <c r="IYJ331" s="7"/>
      <c r="IYK331" s="7"/>
      <c r="IYL331" s="7"/>
      <c r="IYM331" s="7"/>
      <c r="IYN331" s="7"/>
      <c r="IYO331" s="7"/>
      <c r="IYP331" s="7"/>
      <c r="IYQ331" s="7"/>
      <c r="IYR331" s="7"/>
      <c r="IYS331" s="7"/>
      <c r="IYT331" s="7"/>
      <c r="IYU331" s="7"/>
      <c r="IYV331" s="7"/>
      <c r="IYW331" s="7"/>
      <c r="IYX331" s="7"/>
      <c r="IYY331" s="7"/>
      <c r="IYZ331" s="7"/>
      <c r="IZA331" s="7"/>
      <c r="IZB331" s="7"/>
      <c r="IZC331" s="7"/>
      <c r="IZD331" s="7"/>
      <c r="IZE331" s="7"/>
      <c r="IZF331" s="7"/>
      <c r="IZG331" s="7"/>
      <c r="IZH331" s="7"/>
      <c r="IZI331" s="7"/>
      <c r="IZJ331" s="7"/>
      <c r="IZK331" s="7"/>
      <c r="IZL331" s="7"/>
      <c r="IZM331" s="7"/>
      <c r="IZN331" s="7"/>
      <c r="IZO331" s="7"/>
      <c r="IZP331" s="7"/>
      <c r="IZQ331" s="7"/>
      <c r="IZR331" s="7"/>
      <c r="IZS331" s="7"/>
      <c r="IZT331" s="7"/>
      <c r="IZU331" s="7"/>
      <c r="IZV331" s="7"/>
      <c r="IZW331" s="7"/>
      <c r="IZX331" s="7"/>
      <c r="IZY331" s="7"/>
      <c r="IZZ331" s="7"/>
      <c r="JAA331" s="7"/>
      <c r="JAB331" s="7"/>
      <c r="JAC331" s="7"/>
      <c r="JAD331" s="7"/>
      <c r="JAE331" s="7"/>
      <c r="JAF331" s="7"/>
      <c r="JAG331" s="7"/>
      <c r="JAH331" s="7"/>
      <c r="JAI331" s="7"/>
      <c r="JAJ331" s="7"/>
      <c r="JAK331" s="7"/>
      <c r="JAL331" s="7"/>
      <c r="JAM331" s="7"/>
      <c r="JAN331" s="7"/>
      <c r="JAO331" s="7"/>
      <c r="JAP331" s="7"/>
      <c r="JAQ331" s="7"/>
      <c r="JAR331" s="7"/>
      <c r="JAS331" s="7"/>
      <c r="JAT331" s="7"/>
      <c r="JAU331" s="7"/>
      <c r="JAV331" s="7"/>
      <c r="JAW331" s="7"/>
      <c r="JAX331" s="7"/>
      <c r="JAY331" s="7"/>
      <c r="JAZ331" s="7"/>
      <c r="JBA331" s="7"/>
      <c r="JBB331" s="7"/>
      <c r="JBC331" s="7"/>
      <c r="JBD331" s="7"/>
      <c r="JBE331" s="7"/>
      <c r="JBF331" s="7"/>
      <c r="JBG331" s="7"/>
      <c r="JBH331" s="7"/>
      <c r="JBI331" s="7"/>
      <c r="JBJ331" s="7"/>
      <c r="JBK331" s="7"/>
      <c r="JBL331" s="7"/>
      <c r="JBM331" s="7"/>
      <c r="JBN331" s="7"/>
      <c r="JBO331" s="7"/>
      <c r="JBP331" s="7"/>
      <c r="JBQ331" s="7"/>
      <c r="JBR331" s="7"/>
      <c r="JBS331" s="7"/>
      <c r="JBT331" s="7"/>
      <c r="JBU331" s="7"/>
      <c r="JBV331" s="7"/>
      <c r="JBW331" s="7"/>
      <c r="JBX331" s="7"/>
      <c r="JBY331" s="7"/>
      <c r="JBZ331" s="7"/>
      <c r="JCA331" s="7"/>
      <c r="JCB331" s="7"/>
      <c r="JCC331" s="7"/>
      <c r="JCD331" s="7"/>
      <c r="JCE331" s="7"/>
      <c r="JCF331" s="7"/>
      <c r="JCG331" s="7"/>
      <c r="JCH331" s="7"/>
      <c r="JCI331" s="7"/>
      <c r="JCJ331" s="7"/>
      <c r="JCK331" s="7"/>
      <c r="JCL331" s="7"/>
      <c r="JCM331" s="7"/>
      <c r="JCN331" s="7"/>
      <c r="JCO331" s="7"/>
      <c r="JCP331" s="7"/>
      <c r="JCQ331" s="7"/>
      <c r="JCR331" s="7"/>
      <c r="JCS331" s="7"/>
      <c r="JCT331" s="7"/>
      <c r="JCU331" s="7"/>
      <c r="JCV331" s="7"/>
      <c r="JCW331" s="7"/>
      <c r="JCX331" s="7"/>
      <c r="JCY331" s="7"/>
      <c r="JCZ331" s="7"/>
      <c r="JDA331" s="7"/>
      <c r="JDB331" s="7"/>
      <c r="JDC331" s="7"/>
      <c r="JDD331" s="7"/>
      <c r="JDE331" s="7"/>
      <c r="JDF331" s="7"/>
      <c r="JDG331" s="7"/>
      <c r="JDH331" s="7"/>
      <c r="JDI331" s="7"/>
      <c r="JDJ331" s="7"/>
      <c r="JDK331" s="7"/>
      <c r="JDL331" s="7"/>
      <c r="JDM331" s="7"/>
      <c r="JDN331" s="7"/>
      <c r="JDO331" s="7"/>
      <c r="JDP331" s="7"/>
      <c r="JDQ331" s="7"/>
      <c r="JDR331" s="7"/>
      <c r="JDS331" s="7"/>
      <c r="JDT331" s="7"/>
      <c r="JDU331" s="7"/>
      <c r="JDV331" s="7"/>
      <c r="JDW331" s="7"/>
      <c r="JDX331" s="7"/>
      <c r="JDY331" s="7"/>
      <c r="JDZ331" s="7"/>
      <c r="JEA331" s="7"/>
      <c r="JEB331" s="7"/>
      <c r="JEC331" s="7"/>
      <c r="JED331" s="7"/>
      <c r="JEE331" s="7"/>
      <c r="JEF331" s="7"/>
      <c r="JEG331" s="7"/>
      <c r="JEH331" s="7"/>
      <c r="JEI331" s="7"/>
      <c r="JEJ331" s="7"/>
      <c r="JEK331" s="7"/>
      <c r="JEL331" s="7"/>
      <c r="JEM331" s="7"/>
      <c r="JEN331" s="7"/>
      <c r="JEO331" s="7"/>
      <c r="JEP331" s="7"/>
      <c r="JEQ331" s="7"/>
      <c r="JER331" s="7"/>
      <c r="JES331" s="7"/>
      <c r="JET331" s="7"/>
      <c r="JEU331" s="7"/>
      <c r="JEV331" s="7"/>
      <c r="JEW331" s="7"/>
      <c r="JEX331" s="7"/>
      <c r="JEY331" s="7"/>
      <c r="JEZ331" s="7"/>
      <c r="JFA331" s="7"/>
      <c r="JFB331" s="7"/>
      <c r="JFC331" s="7"/>
      <c r="JFD331" s="7"/>
      <c r="JFE331" s="7"/>
      <c r="JFF331" s="7"/>
      <c r="JFG331" s="7"/>
      <c r="JFH331" s="7"/>
      <c r="JFI331" s="7"/>
      <c r="JFJ331" s="7"/>
      <c r="JFK331" s="7"/>
      <c r="JFL331" s="7"/>
      <c r="JFM331" s="7"/>
      <c r="JFN331" s="7"/>
      <c r="JFO331" s="7"/>
      <c r="JFP331" s="7"/>
      <c r="JFQ331" s="7"/>
      <c r="JFR331" s="7"/>
      <c r="JFS331" s="7"/>
      <c r="JFT331" s="7"/>
      <c r="JFU331" s="7"/>
      <c r="JFV331" s="7"/>
      <c r="JFW331" s="7"/>
      <c r="JFX331" s="7"/>
      <c r="JFY331" s="7"/>
      <c r="JFZ331" s="7"/>
      <c r="JGA331" s="7"/>
      <c r="JGB331" s="7"/>
      <c r="JGC331" s="7"/>
      <c r="JGD331" s="7"/>
      <c r="JGE331" s="7"/>
      <c r="JGF331" s="7"/>
      <c r="JGG331" s="7"/>
      <c r="JGH331" s="7"/>
      <c r="JGI331" s="7"/>
      <c r="JGJ331" s="7"/>
      <c r="JGK331" s="7"/>
      <c r="JGL331" s="7"/>
      <c r="JGM331" s="7"/>
      <c r="JGN331" s="7"/>
      <c r="JGO331" s="7"/>
      <c r="JGP331" s="7"/>
      <c r="JGQ331" s="7"/>
      <c r="JGR331" s="7"/>
      <c r="JGS331" s="7"/>
      <c r="JGT331" s="7"/>
      <c r="JGU331" s="7"/>
      <c r="JGV331" s="7"/>
      <c r="JGW331" s="7"/>
      <c r="JGX331" s="7"/>
      <c r="JGY331" s="7"/>
      <c r="JGZ331" s="7"/>
      <c r="JHA331" s="7"/>
      <c r="JHB331" s="7"/>
      <c r="JHC331" s="7"/>
      <c r="JHD331" s="7"/>
      <c r="JHE331" s="7"/>
      <c r="JHF331" s="7"/>
      <c r="JHG331" s="7"/>
      <c r="JHH331" s="7"/>
      <c r="JHI331" s="7"/>
      <c r="JHJ331" s="7"/>
      <c r="JHK331" s="7"/>
      <c r="JHL331" s="7"/>
      <c r="JHM331" s="7"/>
      <c r="JHN331" s="7"/>
      <c r="JHO331" s="7"/>
      <c r="JHP331" s="7"/>
      <c r="JHQ331" s="7"/>
      <c r="JHR331" s="7"/>
      <c r="JHS331" s="7"/>
      <c r="JHT331" s="7"/>
      <c r="JHU331" s="7"/>
      <c r="JHV331" s="7"/>
      <c r="JHW331" s="7"/>
      <c r="JHX331" s="7"/>
      <c r="JHY331" s="7"/>
      <c r="JHZ331" s="7"/>
      <c r="JIA331" s="7"/>
      <c r="JIB331" s="7"/>
      <c r="JIC331" s="7"/>
      <c r="JID331" s="7"/>
      <c r="JIE331" s="7"/>
      <c r="JIF331" s="7"/>
      <c r="JIG331" s="7"/>
      <c r="JIH331" s="7"/>
      <c r="JII331" s="7"/>
      <c r="JIJ331" s="7"/>
      <c r="JIK331" s="7"/>
      <c r="JIL331" s="7"/>
      <c r="JIM331" s="7"/>
      <c r="JIN331" s="7"/>
      <c r="JIO331" s="7"/>
      <c r="JIP331" s="7"/>
      <c r="JIQ331" s="7"/>
      <c r="JIR331" s="7"/>
      <c r="JIS331" s="7"/>
      <c r="JIT331" s="7"/>
      <c r="JIU331" s="7"/>
      <c r="JIV331" s="7"/>
      <c r="JIW331" s="7"/>
      <c r="JIX331" s="7"/>
      <c r="JIY331" s="7"/>
      <c r="JIZ331" s="7"/>
      <c r="JJA331" s="7"/>
      <c r="JJB331" s="7"/>
      <c r="JJC331" s="7"/>
      <c r="JJD331" s="7"/>
      <c r="JJE331" s="7"/>
      <c r="JJF331" s="7"/>
      <c r="JJG331" s="7"/>
      <c r="JJH331" s="7"/>
      <c r="JJI331" s="7"/>
      <c r="JJJ331" s="7"/>
      <c r="JJK331" s="7"/>
      <c r="JJL331" s="7"/>
      <c r="JJM331" s="7"/>
      <c r="JJN331" s="7"/>
      <c r="JJO331" s="7"/>
      <c r="JJP331" s="7"/>
      <c r="JJQ331" s="7"/>
      <c r="JJR331" s="7"/>
      <c r="JJS331" s="7"/>
      <c r="JJT331" s="7"/>
      <c r="JJU331" s="7"/>
      <c r="JJV331" s="7"/>
      <c r="JJW331" s="7"/>
      <c r="JJX331" s="7"/>
      <c r="JJY331" s="7"/>
      <c r="JJZ331" s="7"/>
      <c r="JKA331" s="7"/>
      <c r="JKB331" s="7"/>
      <c r="JKC331" s="7"/>
      <c r="JKD331" s="7"/>
      <c r="JKE331" s="7"/>
      <c r="JKF331" s="7"/>
      <c r="JKG331" s="7"/>
      <c r="JKH331" s="7"/>
      <c r="JKI331" s="7"/>
      <c r="JKJ331" s="7"/>
      <c r="JKK331" s="7"/>
      <c r="JKL331" s="7"/>
      <c r="JKM331" s="7"/>
      <c r="JKN331" s="7"/>
      <c r="JKO331" s="7"/>
      <c r="JKP331" s="7"/>
      <c r="JKQ331" s="7"/>
      <c r="JKR331" s="7"/>
      <c r="JKS331" s="7"/>
      <c r="JKT331" s="7"/>
      <c r="JKU331" s="7"/>
      <c r="JKV331" s="7"/>
      <c r="JKW331" s="7"/>
      <c r="JKX331" s="7"/>
      <c r="JKY331" s="7"/>
      <c r="JKZ331" s="7"/>
      <c r="JLA331" s="7"/>
      <c r="JLB331" s="7"/>
      <c r="JLC331" s="7"/>
      <c r="JLD331" s="7"/>
      <c r="JLE331" s="7"/>
      <c r="JLF331" s="7"/>
      <c r="JLG331" s="7"/>
      <c r="JLH331" s="7"/>
      <c r="JLI331" s="7"/>
      <c r="JLJ331" s="7"/>
      <c r="JLK331" s="7"/>
      <c r="JLL331" s="7"/>
      <c r="JLM331" s="7"/>
      <c r="JLN331" s="7"/>
      <c r="JLO331" s="7"/>
      <c r="JLP331" s="7"/>
      <c r="JLQ331" s="7"/>
      <c r="JLR331" s="7"/>
      <c r="JLS331" s="7"/>
      <c r="JLT331" s="7"/>
      <c r="JLU331" s="7"/>
      <c r="JLV331" s="7"/>
      <c r="JLW331" s="7"/>
      <c r="JLX331" s="7"/>
      <c r="JLY331" s="7"/>
      <c r="JLZ331" s="7"/>
      <c r="JMA331" s="7"/>
      <c r="JMB331" s="7"/>
      <c r="JMC331" s="7"/>
      <c r="JMD331" s="7"/>
      <c r="JME331" s="7"/>
      <c r="JMF331" s="7"/>
      <c r="JMG331" s="7"/>
      <c r="JMH331" s="7"/>
      <c r="JMI331" s="7"/>
      <c r="JMJ331" s="7"/>
      <c r="JMK331" s="7"/>
      <c r="JML331" s="7"/>
      <c r="JMM331" s="7"/>
      <c r="JMN331" s="7"/>
      <c r="JMO331" s="7"/>
      <c r="JMP331" s="7"/>
      <c r="JMQ331" s="7"/>
      <c r="JMR331" s="7"/>
      <c r="JMS331" s="7"/>
      <c r="JMT331" s="7"/>
      <c r="JMU331" s="7"/>
      <c r="JMV331" s="7"/>
      <c r="JMW331" s="7"/>
      <c r="JMX331" s="7"/>
      <c r="JMY331" s="7"/>
      <c r="JMZ331" s="7"/>
      <c r="JNA331" s="7"/>
      <c r="JNB331" s="7"/>
      <c r="JNC331" s="7"/>
      <c r="JND331" s="7"/>
      <c r="JNE331" s="7"/>
      <c r="JNF331" s="7"/>
      <c r="JNG331" s="7"/>
      <c r="JNH331" s="7"/>
      <c r="JNI331" s="7"/>
      <c r="JNJ331" s="7"/>
      <c r="JNK331" s="7"/>
      <c r="JNL331" s="7"/>
      <c r="JNM331" s="7"/>
      <c r="JNN331" s="7"/>
      <c r="JNO331" s="7"/>
      <c r="JNP331" s="7"/>
      <c r="JNQ331" s="7"/>
      <c r="JNR331" s="7"/>
      <c r="JNS331" s="7"/>
      <c r="JNT331" s="7"/>
      <c r="JNU331" s="7"/>
      <c r="JNV331" s="7"/>
      <c r="JNW331" s="7"/>
      <c r="JNX331" s="7"/>
      <c r="JNY331" s="7"/>
      <c r="JNZ331" s="7"/>
      <c r="JOA331" s="7"/>
      <c r="JOB331" s="7"/>
      <c r="JOC331" s="7"/>
      <c r="JOD331" s="7"/>
      <c r="JOE331" s="7"/>
      <c r="JOF331" s="7"/>
      <c r="JOG331" s="7"/>
      <c r="JOH331" s="7"/>
      <c r="JOI331" s="7"/>
      <c r="JOJ331" s="7"/>
      <c r="JOK331" s="7"/>
      <c r="JOL331" s="7"/>
      <c r="JOM331" s="7"/>
      <c r="JON331" s="7"/>
      <c r="JOO331" s="7"/>
      <c r="JOP331" s="7"/>
      <c r="JOQ331" s="7"/>
      <c r="JOR331" s="7"/>
      <c r="JOS331" s="7"/>
      <c r="JOT331" s="7"/>
      <c r="JOU331" s="7"/>
      <c r="JOV331" s="7"/>
      <c r="JOW331" s="7"/>
      <c r="JOX331" s="7"/>
      <c r="JOY331" s="7"/>
      <c r="JOZ331" s="7"/>
      <c r="JPA331" s="7"/>
      <c r="JPB331" s="7"/>
      <c r="JPC331" s="7"/>
      <c r="JPD331" s="7"/>
      <c r="JPE331" s="7"/>
      <c r="JPF331" s="7"/>
      <c r="JPG331" s="7"/>
      <c r="JPH331" s="7"/>
      <c r="JPI331" s="7"/>
      <c r="JPJ331" s="7"/>
      <c r="JPK331" s="7"/>
      <c r="JPL331" s="7"/>
      <c r="JPM331" s="7"/>
      <c r="JPN331" s="7"/>
      <c r="JPO331" s="7"/>
      <c r="JPP331" s="7"/>
      <c r="JPQ331" s="7"/>
      <c r="JPR331" s="7"/>
      <c r="JPS331" s="7"/>
      <c r="JPT331" s="7"/>
      <c r="JPU331" s="7"/>
      <c r="JPV331" s="7"/>
      <c r="JPW331" s="7"/>
      <c r="JPX331" s="7"/>
      <c r="JPY331" s="7"/>
      <c r="JPZ331" s="7"/>
      <c r="JQA331" s="7"/>
      <c r="JQB331" s="7"/>
      <c r="JQC331" s="7"/>
      <c r="JQD331" s="7"/>
      <c r="JQE331" s="7"/>
      <c r="JQF331" s="7"/>
      <c r="JQG331" s="7"/>
      <c r="JQH331" s="7"/>
      <c r="JQI331" s="7"/>
      <c r="JQJ331" s="7"/>
      <c r="JQK331" s="7"/>
      <c r="JQL331" s="7"/>
      <c r="JQM331" s="7"/>
      <c r="JQN331" s="7"/>
      <c r="JQO331" s="7"/>
      <c r="JQP331" s="7"/>
      <c r="JQQ331" s="7"/>
      <c r="JQR331" s="7"/>
      <c r="JQS331" s="7"/>
      <c r="JQT331" s="7"/>
      <c r="JQU331" s="7"/>
      <c r="JQV331" s="7"/>
      <c r="JQW331" s="7"/>
      <c r="JQX331" s="7"/>
      <c r="JQY331" s="7"/>
      <c r="JQZ331" s="7"/>
      <c r="JRA331" s="7"/>
      <c r="JRB331" s="7"/>
      <c r="JRC331" s="7"/>
      <c r="JRD331" s="7"/>
      <c r="JRE331" s="7"/>
      <c r="JRF331" s="7"/>
      <c r="JRG331" s="7"/>
      <c r="JRH331" s="7"/>
      <c r="JRI331" s="7"/>
      <c r="JRJ331" s="7"/>
      <c r="JRK331" s="7"/>
      <c r="JRL331" s="7"/>
      <c r="JRM331" s="7"/>
      <c r="JRN331" s="7"/>
      <c r="JRO331" s="7"/>
      <c r="JRP331" s="7"/>
      <c r="JRQ331" s="7"/>
      <c r="JRR331" s="7"/>
      <c r="JRS331" s="7"/>
      <c r="JRT331" s="7"/>
      <c r="JRU331" s="7"/>
      <c r="JRV331" s="7"/>
      <c r="JRW331" s="7"/>
      <c r="JRX331" s="7"/>
      <c r="JRY331" s="7"/>
      <c r="JRZ331" s="7"/>
      <c r="JSA331" s="7"/>
      <c r="JSB331" s="7"/>
      <c r="JSC331" s="7"/>
      <c r="JSD331" s="7"/>
      <c r="JSE331" s="7"/>
      <c r="JSF331" s="7"/>
      <c r="JSG331" s="7"/>
      <c r="JSH331" s="7"/>
      <c r="JSI331" s="7"/>
      <c r="JSJ331" s="7"/>
      <c r="JSK331" s="7"/>
      <c r="JSL331" s="7"/>
      <c r="JSM331" s="7"/>
      <c r="JSN331" s="7"/>
      <c r="JSO331" s="7"/>
      <c r="JSP331" s="7"/>
      <c r="JSQ331" s="7"/>
      <c r="JSR331" s="7"/>
      <c r="JSS331" s="7"/>
      <c r="JST331" s="7"/>
      <c r="JSU331" s="7"/>
      <c r="JSV331" s="7"/>
      <c r="JSW331" s="7"/>
      <c r="JSX331" s="7"/>
      <c r="JSY331" s="7"/>
      <c r="JSZ331" s="7"/>
      <c r="JTA331" s="7"/>
      <c r="JTB331" s="7"/>
      <c r="JTC331" s="7"/>
      <c r="JTD331" s="7"/>
      <c r="JTE331" s="7"/>
      <c r="JTF331" s="7"/>
      <c r="JTG331" s="7"/>
      <c r="JTH331" s="7"/>
      <c r="JTI331" s="7"/>
      <c r="JTJ331" s="7"/>
      <c r="JTK331" s="7"/>
      <c r="JTL331" s="7"/>
      <c r="JTM331" s="7"/>
      <c r="JTN331" s="7"/>
      <c r="JTO331" s="7"/>
      <c r="JTP331" s="7"/>
      <c r="JTQ331" s="7"/>
      <c r="JTR331" s="7"/>
      <c r="JTS331" s="7"/>
      <c r="JTT331" s="7"/>
      <c r="JTU331" s="7"/>
      <c r="JTV331" s="7"/>
      <c r="JTW331" s="7"/>
      <c r="JTX331" s="7"/>
      <c r="JTY331" s="7"/>
      <c r="JTZ331" s="7"/>
      <c r="JUA331" s="7"/>
      <c r="JUB331" s="7"/>
      <c r="JUC331" s="7"/>
      <c r="JUD331" s="7"/>
      <c r="JUE331" s="7"/>
      <c r="JUF331" s="7"/>
      <c r="JUG331" s="7"/>
      <c r="JUH331" s="7"/>
      <c r="JUI331" s="7"/>
      <c r="JUJ331" s="7"/>
      <c r="JUK331" s="7"/>
      <c r="JUL331" s="7"/>
      <c r="JUM331" s="7"/>
      <c r="JUN331" s="7"/>
      <c r="JUO331" s="7"/>
      <c r="JUP331" s="7"/>
      <c r="JUQ331" s="7"/>
      <c r="JUR331" s="7"/>
      <c r="JUS331" s="7"/>
      <c r="JUT331" s="7"/>
      <c r="JUU331" s="7"/>
      <c r="JUV331" s="7"/>
      <c r="JUW331" s="7"/>
      <c r="JUX331" s="7"/>
      <c r="JUY331" s="7"/>
      <c r="JUZ331" s="7"/>
      <c r="JVA331" s="7"/>
      <c r="JVB331" s="7"/>
      <c r="JVC331" s="7"/>
      <c r="JVD331" s="7"/>
      <c r="JVE331" s="7"/>
      <c r="JVF331" s="7"/>
      <c r="JVG331" s="7"/>
      <c r="JVH331" s="7"/>
      <c r="JVI331" s="7"/>
      <c r="JVJ331" s="7"/>
      <c r="JVK331" s="7"/>
      <c r="JVL331" s="7"/>
      <c r="JVM331" s="7"/>
      <c r="JVN331" s="7"/>
      <c r="JVO331" s="7"/>
      <c r="JVP331" s="7"/>
      <c r="JVQ331" s="7"/>
      <c r="JVR331" s="7"/>
      <c r="JVS331" s="7"/>
      <c r="JVT331" s="7"/>
      <c r="JVU331" s="7"/>
      <c r="JVV331" s="7"/>
      <c r="JVW331" s="7"/>
      <c r="JVX331" s="7"/>
      <c r="JVY331" s="7"/>
      <c r="JVZ331" s="7"/>
      <c r="JWA331" s="7"/>
      <c r="JWB331" s="7"/>
      <c r="JWC331" s="7"/>
      <c r="JWD331" s="7"/>
      <c r="JWE331" s="7"/>
      <c r="JWF331" s="7"/>
      <c r="JWG331" s="7"/>
      <c r="JWH331" s="7"/>
      <c r="JWI331" s="7"/>
      <c r="JWJ331" s="7"/>
      <c r="JWK331" s="7"/>
      <c r="JWL331" s="7"/>
      <c r="JWM331" s="7"/>
      <c r="JWN331" s="7"/>
      <c r="JWO331" s="7"/>
      <c r="JWP331" s="7"/>
      <c r="JWQ331" s="7"/>
      <c r="JWR331" s="7"/>
      <c r="JWS331" s="7"/>
      <c r="JWT331" s="7"/>
      <c r="JWU331" s="7"/>
      <c r="JWV331" s="7"/>
      <c r="JWW331" s="7"/>
      <c r="JWX331" s="7"/>
      <c r="JWY331" s="7"/>
      <c r="JWZ331" s="7"/>
      <c r="JXA331" s="7"/>
      <c r="JXB331" s="7"/>
      <c r="JXC331" s="7"/>
      <c r="JXD331" s="7"/>
      <c r="JXE331" s="7"/>
      <c r="JXF331" s="7"/>
      <c r="JXG331" s="7"/>
      <c r="JXH331" s="7"/>
      <c r="JXI331" s="7"/>
      <c r="JXJ331" s="7"/>
      <c r="JXK331" s="7"/>
      <c r="JXL331" s="7"/>
      <c r="JXM331" s="7"/>
      <c r="JXN331" s="7"/>
      <c r="JXO331" s="7"/>
      <c r="JXP331" s="7"/>
      <c r="JXQ331" s="7"/>
      <c r="JXR331" s="7"/>
      <c r="JXS331" s="7"/>
      <c r="JXT331" s="7"/>
      <c r="JXU331" s="7"/>
      <c r="JXV331" s="7"/>
      <c r="JXW331" s="7"/>
      <c r="JXX331" s="7"/>
      <c r="JXY331" s="7"/>
      <c r="JXZ331" s="7"/>
      <c r="JYA331" s="7"/>
      <c r="JYB331" s="7"/>
      <c r="JYC331" s="7"/>
      <c r="JYD331" s="7"/>
      <c r="JYE331" s="7"/>
      <c r="JYF331" s="7"/>
      <c r="JYG331" s="7"/>
      <c r="JYH331" s="7"/>
      <c r="JYI331" s="7"/>
      <c r="JYJ331" s="7"/>
      <c r="JYK331" s="7"/>
      <c r="JYL331" s="7"/>
      <c r="JYM331" s="7"/>
      <c r="JYN331" s="7"/>
      <c r="JYO331" s="7"/>
      <c r="JYP331" s="7"/>
      <c r="JYQ331" s="7"/>
      <c r="JYR331" s="7"/>
      <c r="JYS331" s="7"/>
      <c r="JYT331" s="7"/>
      <c r="JYU331" s="7"/>
      <c r="JYV331" s="7"/>
      <c r="JYW331" s="7"/>
      <c r="JYX331" s="7"/>
      <c r="JYY331" s="7"/>
      <c r="JYZ331" s="7"/>
      <c r="JZA331" s="7"/>
      <c r="JZB331" s="7"/>
      <c r="JZC331" s="7"/>
      <c r="JZD331" s="7"/>
      <c r="JZE331" s="7"/>
      <c r="JZF331" s="7"/>
      <c r="JZG331" s="7"/>
      <c r="JZH331" s="7"/>
      <c r="JZI331" s="7"/>
      <c r="JZJ331" s="7"/>
      <c r="JZK331" s="7"/>
      <c r="JZL331" s="7"/>
      <c r="JZM331" s="7"/>
      <c r="JZN331" s="7"/>
      <c r="JZO331" s="7"/>
      <c r="JZP331" s="7"/>
      <c r="JZQ331" s="7"/>
      <c r="JZR331" s="7"/>
      <c r="JZS331" s="7"/>
      <c r="JZT331" s="7"/>
      <c r="JZU331" s="7"/>
      <c r="JZV331" s="7"/>
      <c r="JZW331" s="7"/>
      <c r="JZX331" s="7"/>
      <c r="JZY331" s="7"/>
      <c r="JZZ331" s="7"/>
      <c r="KAA331" s="7"/>
      <c r="KAB331" s="7"/>
      <c r="KAC331" s="7"/>
      <c r="KAD331" s="7"/>
      <c r="KAE331" s="7"/>
      <c r="KAF331" s="7"/>
      <c r="KAG331" s="7"/>
      <c r="KAH331" s="7"/>
      <c r="KAI331" s="7"/>
      <c r="KAJ331" s="7"/>
      <c r="KAK331" s="7"/>
      <c r="KAL331" s="7"/>
      <c r="KAM331" s="7"/>
      <c r="KAN331" s="7"/>
      <c r="KAO331" s="7"/>
      <c r="KAP331" s="7"/>
      <c r="KAQ331" s="7"/>
      <c r="KAR331" s="7"/>
      <c r="KAS331" s="7"/>
      <c r="KAT331" s="7"/>
      <c r="KAU331" s="7"/>
      <c r="KAV331" s="7"/>
      <c r="KAW331" s="7"/>
      <c r="KAX331" s="7"/>
      <c r="KAY331" s="7"/>
      <c r="KAZ331" s="7"/>
      <c r="KBA331" s="7"/>
      <c r="KBB331" s="7"/>
      <c r="KBC331" s="7"/>
      <c r="KBD331" s="7"/>
      <c r="KBE331" s="7"/>
      <c r="KBF331" s="7"/>
      <c r="KBG331" s="7"/>
      <c r="KBH331" s="7"/>
      <c r="KBI331" s="7"/>
      <c r="KBJ331" s="7"/>
      <c r="KBK331" s="7"/>
      <c r="KBL331" s="7"/>
      <c r="KBM331" s="7"/>
      <c r="KBN331" s="7"/>
      <c r="KBO331" s="7"/>
      <c r="KBP331" s="7"/>
      <c r="KBQ331" s="7"/>
      <c r="KBR331" s="7"/>
      <c r="KBS331" s="7"/>
      <c r="KBT331" s="7"/>
      <c r="KBU331" s="7"/>
      <c r="KBV331" s="7"/>
      <c r="KBW331" s="7"/>
      <c r="KBX331" s="7"/>
      <c r="KBY331" s="7"/>
      <c r="KBZ331" s="7"/>
      <c r="KCA331" s="7"/>
      <c r="KCB331" s="7"/>
      <c r="KCC331" s="7"/>
      <c r="KCD331" s="7"/>
      <c r="KCE331" s="7"/>
      <c r="KCF331" s="7"/>
      <c r="KCG331" s="7"/>
      <c r="KCH331" s="7"/>
      <c r="KCI331" s="7"/>
      <c r="KCJ331" s="7"/>
      <c r="KCK331" s="7"/>
      <c r="KCL331" s="7"/>
      <c r="KCM331" s="7"/>
      <c r="KCN331" s="7"/>
      <c r="KCO331" s="7"/>
      <c r="KCP331" s="7"/>
      <c r="KCQ331" s="7"/>
      <c r="KCR331" s="7"/>
      <c r="KCS331" s="7"/>
      <c r="KCT331" s="7"/>
      <c r="KCU331" s="7"/>
      <c r="KCV331" s="7"/>
      <c r="KCW331" s="7"/>
      <c r="KCX331" s="7"/>
      <c r="KCY331" s="7"/>
      <c r="KCZ331" s="7"/>
      <c r="KDA331" s="7"/>
      <c r="KDB331" s="7"/>
      <c r="KDC331" s="7"/>
      <c r="KDD331" s="7"/>
      <c r="KDE331" s="7"/>
      <c r="KDF331" s="7"/>
      <c r="KDG331" s="7"/>
      <c r="KDH331" s="7"/>
      <c r="KDI331" s="7"/>
      <c r="KDJ331" s="7"/>
      <c r="KDK331" s="7"/>
      <c r="KDL331" s="7"/>
      <c r="KDM331" s="7"/>
      <c r="KDN331" s="7"/>
      <c r="KDO331" s="7"/>
      <c r="KDP331" s="7"/>
      <c r="KDQ331" s="7"/>
      <c r="KDR331" s="7"/>
      <c r="KDS331" s="7"/>
      <c r="KDT331" s="7"/>
      <c r="KDU331" s="7"/>
      <c r="KDV331" s="7"/>
      <c r="KDW331" s="7"/>
      <c r="KDX331" s="7"/>
      <c r="KDY331" s="7"/>
      <c r="KDZ331" s="7"/>
      <c r="KEA331" s="7"/>
      <c r="KEB331" s="7"/>
      <c r="KEC331" s="7"/>
      <c r="KED331" s="7"/>
      <c r="KEE331" s="7"/>
      <c r="KEF331" s="7"/>
      <c r="KEG331" s="7"/>
      <c r="KEH331" s="7"/>
      <c r="KEI331" s="7"/>
      <c r="KEJ331" s="7"/>
      <c r="KEK331" s="7"/>
      <c r="KEL331" s="7"/>
      <c r="KEM331" s="7"/>
      <c r="KEN331" s="7"/>
      <c r="KEO331" s="7"/>
      <c r="KEP331" s="7"/>
      <c r="KEQ331" s="7"/>
      <c r="KER331" s="7"/>
      <c r="KES331" s="7"/>
      <c r="KET331" s="7"/>
      <c r="KEU331" s="7"/>
      <c r="KEV331" s="7"/>
      <c r="KEW331" s="7"/>
      <c r="KEX331" s="7"/>
      <c r="KEY331" s="7"/>
      <c r="KEZ331" s="7"/>
      <c r="KFA331" s="7"/>
      <c r="KFB331" s="7"/>
      <c r="KFC331" s="7"/>
      <c r="KFD331" s="7"/>
      <c r="KFE331" s="7"/>
      <c r="KFF331" s="7"/>
      <c r="KFG331" s="7"/>
      <c r="KFH331" s="7"/>
      <c r="KFI331" s="7"/>
      <c r="KFJ331" s="7"/>
      <c r="KFK331" s="7"/>
      <c r="KFL331" s="7"/>
      <c r="KFM331" s="7"/>
      <c r="KFN331" s="7"/>
      <c r="KFO331" s="7"/>
      <c r="KFP331" s="7"/>
      <c r="KFQ331" s="7"/>
      <c r="KFR331" s="7"/>
      <c r="KFS331" s="7"/>
      <c r="KFT331" s="7"/>
      <c r="KFU331" s="7"/>
      <c r="KFV331" s="7"/>
      <c r="KFW331" s="7"/>
      <c r="KFX331" s="7"/>
      <c r="KFY331" s="7"/>
      <c r="KFZ331" s="7"/>
      <c r="KGA331" s="7"/>
      <c r="KGB331" s="7"/>
      <c r="KGC331" s="7"/>
      <c r="KGD331" s="7"/>
      <c r="KGE331" s="7"/>
      <c r="KGF331" s="7"/>
      <c r="KGG331" s="7"/>
      <c r="KGH331" s="7"/>
      <c r="KGI331" s="7"/>
      <c r="KGJ331" s="7"/>
      <c r="KGK331" s="7"/>
      <c r="KGL331" s="7"/>
      <c r="KGM331" s="7"/>
      <c r="KGN331" s="7"/>
      <c r="KGO331" s="7"/>
      <c r="KGP331" s="7"/>
      <c r="KGQ331" s="7"/>
      <c r="KGR331" s="7"/>
      <c r="KGS331" s="7"/>
      <c r="KGT331" s="7"/>
      <c r="KGU331" s="7"/>
      <c r="KGV331" s="7"/>
      <c r="KGW331" s="7"/>
      <c r="KGX331" s="7"/>
      <c r="KGY331" s="7"/>
      <c r="KGZ331" s="7"/>
      <c r="KHA331" s="7"/>
      <c r="KHB331" s="7"/>
      <c r="KHC331" s="7"/>
      <c r="KHD331" s="7"/>
      <c r="KHE331" s="7"/>
      <c r="KHF331" s="7"/>
      <c r="KHG331" s="7"/>
      <c r="KHH331" s="7"/>
      <c r="KHI331" s="7"/>
      <c r="KHJ331" s="7"/>
      <c r="KHK331" s="7"/>
      <c r="KHL331" s="7"/>
      <c r="KHM331" s="7"/>
      <c r="KHN331" s="7"/>
      <c r="KHO331" s="7"/>
      <c r="KHP331" s="7"/>
      <c r="KHQ331" s="7"/>
      <c r="KHR331" s="7"/>
      <c r="KHS331" s="7"/>
      <c r="KHT331" s="7"/>
      <c r="KHU331" s="7"/>
      <c r="KHV331" s="7"/>
      <c r="KHW331" s="7"/>
      <c r="KHX331" s="7"/>
      <c r="KHY331" s="7"/>
      <c r="KHZ331" s="7"/>
      <c r="KIA331" s="7"/>
      <c r="KIB331" s="7"/>
      <c r="KIC331" s="7"/>
      <c r="KID331" s="7"/>
      <c r="KIE331" s="7"/>
      <c r="KIF331" s="7"/>
      <c r="KIG331" s="7"/>
      <c r="KIH331" s="7"/>
      <c r="KII331" s="7"/>
      <c r="KIJ331" s="7"/>
      <c r="KIK331" s="7"/>
      <c r="KIL331" s="7"/>
      <c r="KIM331" s="7"/>
      <c r="KIN331" s="7"/>
      <c r="KIO331" s="7"/>
      <c r="KIP331" s="7"/>
      <c r="KIQ331" s="7"/>
      <c r="KIR331" s="7"/>
      <c r="KIS331" s="7"/>
      <c r="KIT331" s="7"/>
      <c r="KIU331" s="7"/>
      <c r="KIV331" s="7"/>
      <c r="KIW331" s="7"/>
      <c r="KIX331" s="7"/>
      <c r="KIY331" s="7"/>
      <c r="KIZ331" s="7"/>
      <c r="KJA331" s="7"/>
      <c r="KJB331" s="7"/>
      <c r="KJC331" s="7"/>
      <c r="KJD331" s="7"/>
      <c r="KJE331" s="7"/>
      <c r="KJF331" s="7"/>
      <c r="KJG331" s="7"/>
      <c r="KJH331" s="7"/>
      <c r="KJI331" s="7"/>
      <c r="KJJ331" s="7"/>
      <c r="KJK331" s="7"/>
      <c r="KJL331" s="7"/>
      <c r="KJM331" s="7"/>
      <c r="KJN331" s="7"/>
      <c r="KJO331" s="7"/>
      <c r="KJP331" s="7"/>
      <c r="KJQ331" s="7"/>
      <c r="KJR331" s="7"/>
      <c r="KJS331" s="7"/>
      <c r="KJT331" s="7"/>
      <c r="KJU331" s="7"/>
      <c r="KJV331" s="7"/>
      <c r="KJW331" s="7"/>
      <c r="KJX331" s="7"/>
      <c r="KJY331" s="7"/>
      <c r="KJZ331" s="7"/>
      <c r="KKA331" s="7"/>
      <c r="KKB331" s="7"/>
      <c r="KKC331" s="7"/>
      <c r="KKD331" s="7"/>
      <c r="KKE331" s="7"/>
      <c r="KKF331" s="7"/>
      <c r="KKG331" s="7"/>
      <c r="KKH331" s="7"/>
      <c r="KKI331" s="7"/>
      <c r="KKJ331" s="7"/>
      <c r="KKK331" s="7"/>
      <c r="KKL331" s="7"/>
      <c r="KKM331" s="7"/>
      <c r="KKN331" s="7"/>
      <c r="KKO331" s="7"/>
      <c r="KKP331" s="7"/>
      <c r="KKQ331" s="7"/>
      <c r="KKR331" s="7"/>
      <c r="KKS331" s="7"/>
      <c r="KKT331" s="7"/>
      <c r="KKU331" s="7"/>
      <c r="KKV331" s="7"/>
      <c r="KKW331" s="7"/>
      <c r="KKX331" s="7"/>
      <c r="KKY331" s="7"/>
      <c r="KKZ331" s="7"/>
      <c r="KLA331" s="7"/>
      <c r="KLB331" s="7"/>
      <c r="KLC331" s="7"/>
      <c r="KLD331" s="7"/>
      <c r="KLE331" s="7"/>
      <c r="KLF331" s="7"/>
      <c r="KLG331" s="7"/>
      <c r="KLH331" s="7"/>
      <c r="KLI331" s="7"/>
      <c r="KLJ331" s="7"/>
      <c r="KLK331" s="7"/>
      <c r="KLL331" s="7"/>
      <c r="KLM331" s="7"/>
      <c r="KLN331" s="7"/>
      <c r="KLO331" s="7"/>
      <c r="KLP331" s="7"/>
      <c r="KLQ331" s="7"/>
      <c r="KLR331" s="7"/>
      <c r="KLS331" s="7"/>
      <c r="KLT331" s="7"/>
      <c r="KLU331" s="7"/>
      <c r="KLV331" s="7"/>
      <c r="KLW331" s="7"/>
      <c r="KLX331" s="7"/>
      <c r="KLY331" s="7"/>
      <c r="KLZ331" s="7"/>
      <c r="KMA331" s="7"/>
      <c r="KMB331" s="7"/>
      <c r="KMC331" s="7"/>
      <c r="KMD331" s="7"/>
      <c r="KME331" s="7"/>
      <c r="KMF331" s="7"/>
      <c r="KMG331" s="7"/>
      <c r="KMH331" s="7"/>
      <c r="KMI331" s="7"/>
      <c r="KMJ331" s="7"/>
      <c r="KMK331" s="7"/>
      <c r="KML331" s="7"/>
      <c r="KMM331" s="7"/>
      <c r="KMN331" s="7"/>
      <c r="KMO331" s="7"/>
      <c r="KMP331" s="7"/>
      <c r="KMQ331" s="7"/>
      <c r="KMR331" s="7"/>
      <c r="KMS331" s="7"/>
      <c r="KMT331" s="7"/>
      <c r="KMU331" s="7"/>
      <c r="KMV331" s="7"/>
      <c r="KMW331" s="7"/>
      <c r="KMX331" s="7"/>
      <c r="KMY331" s="7"/>
      <c r="KMZ331" s="7"/>
      <c r="KNA331" s="7"/>
      <c r="KNB331" s="7"/>
      <c r="KNC331" s="7"/>
      <c r="KND331" s="7"/>
      <c r="KNE331" s="7"/>
      <c r="KNF331" s="7"/>
      <c r="KNG331" s="7"/>
      <c r="KNH331" s="7"/>
      <c r="KNI331" s="7"/>
      <c r="KNJ331" s="7"/>
      <c r="KNK331" s="7"/>
      <c r="KNL331" s="7"/>
      <c r="KNM331" s="7"/>
      <c r="KNN331" s="7"/>
      <c r="KNO331" s="7"/>
      <c r="KNP331" s="7"/>
      <c r="KNQ331" s="7"/>
      <c r="KNR331" s="7"/>
      <c r="KNS331" s="7"/>
      <c r="KNT331" s="7"/>
      <c r="KNU331" s="7"/>
      <c r="KNV331" s="7"/>
      <c r="KNW331" s="7"/>
      <c r="KNX331" s="7"/>
      <c r="KNY331" s="7"/>
      <c r="KNZ331" s="7"/>
      <c r="KOA331" s="7"/>
      <c r="KOB331" s="7"/>
      <c r="KOC331" s="7"/>
      <c r="KOD331" s="7"/>
      <c r="KOE331" s="7"/>
      <c r="KOF331" s="7"/>
      <c r="KOG331" s="7"/>
      <c r="KOH331" s="7"/>
      <c r="KOI331" s="7"/>
      <c r="KOJ331" s="7"/>
      <c r="KOK331" s="7"/>
      <c r="KOL331" s="7"/>
      <c r="KOM331" s="7"/>
      <c r="KON331" s="7"/>
      <c r="KOO331" s="7"/>
      <c r="KOP331" s="7"/>
      <c r="KOQ331" s="7"/>
      <c r="KOR331" s="7"/>
      <c r="KOS331" s="7"/>
      <c r="KOT331" s="7"/>
      <c r="KOU331" s="7"/>
      <c r="KOV331" s="7"/>
      <c r="KOW331" s="7"/>
      <c r="KOX331" s="7"/>
      <c r="KOY331" s="7"/>
      <c r="KOZ331" s="7"/>
      <c r="KPA331" s="7"/>
      <c r="KPB331" s="7"/>
      <c r="KPC331" s="7"/>
      <c r="KPD331" s="7"/>
      <c r="KPE331" s="7"/>
      <c r="KPF331" s="7"/>
      <c r="KPG331" s="7"/>
      <c r="KPH331" s="7"/>
      <c r="KPI331" s="7"/>
      <c r="KPJ331" s="7"/>
      <c r="KPK331" s="7"/>
      <c r="KPL331" s="7"/>
      <c r="KPM331" s="7"/>
      <c r="KPN331" s="7"/>
      <c r="KPO331" s="7"/>
      <c r="KPP331" s="7"/>
      <c r="KPQ331" s="7"/>
      <c r="KPR331" s="7"/>
      <c r="KPS331" s="7"/>
      <c r="KPT331" s="7"/>
      <c r="KPU331" s="7"/>
      <c r="KPV331" s="7"/>
      <c r="KPW331" s="7"/>
      <c r="KPX331" s="7"/>
      <c r="KPY331" s="7"/>
      <c r="KPZ331" s="7"/>
      <c r="KQA331" s="7"/>
      <c r="KQB331" s="7"/>
      <c r="KQC331" s="7"/>
      <c r="KQD331" s="7"/>
      <c r="KQE331" s="7"/>
      <c r="KQF331" s="7"/>
      <c r="KQG331" s="7"/>
      <c r="KQH331" s="7"/>
      <c r="KQI331" s="7"/>
      <c r="KQJ331" s="7"/>
      <c r="KQK331" s="7"/>
      <c r="KQL331" s="7"/>
      <c r="KQM331" s="7"/>
      <c r="KQN331" s="7"/>
      <c r="KQO331" s="7"/>
      <c r="KQP331" s="7"/>
      <c r="KQQ331" s="7"/>
      <c r="KQR331" s="7"/>
      <c r="KQS331" s="7"/>
      <c r="KQT331" s="7"/>
      <c r="KQU331" s="7"/>
      <c r="KQV331" s="7"/>
      <c r="KQW331" s="7"/>
      <c r="KQX331" s="7"/>
      <c r="KQY331" s="7"/>
      <c r="KQZ331" s="7"/>
      <c r="KRA331" s="7"/>
      <c r="KRB331" s="7"/>
      <c r="KRC331" s="7"/>
      <c r="KRD331" s="7"/>
      <c r="KRE331" s="7"/>
      <c r="KRF331" s="7"/>
      <c r="KRG331" s="7"/>
      <c r="KRH331" s="7"/>
      <c r="KRI331" s="7"/>
      <c r="KRJ331" s="7"/>
      <c r="KRK331" s="7"/>
      <c r="KRL331" s="7"/>
      <c r="KRM331" s="7"/>
      <c r="KRN331" s="7"/>
      <c r="KRO331" s="7"/>
      <c r="KRP331" s="7"/>
      <c r="KRQ331" s="7"/>
      <c r="KRR331" s="7"/>
      <c r="KRS331" s="7"/>
      <c r="KRT331" s="7"/>
      <c r="KRU331" s="7"/>
      <c r="KRV331" s="7"/>
      <c r="KRW331" s="7"/>
      <c r="KRX331" s="7"/>
      <c r="KRY331" s="7"/>
      <c r="KRZ331" s="7"/>
      <c r="KSA331" s="7"/>
      <c r="KSB331" s="7"/>
      <c r="KSC331" s="7"/>
      <c r="KSD331" s="7"/>
      <c r="KSE331" s="7"/>
      <c r="KSF331" s="7"/>
      <c r="KSG331" s="7"/>
      <c r="KSH331" s="7"/>
      <c r="KSI331" s="7"/>
      <c r="KSJ331" s="7"/>
      <c r="KSK331" s="7"/>
      <c r="KSL331" s="7"/>
      <c r="KSM331" s="7"/>
      <c r="KSN331" s="7"/>
      <c r="KSO331" s="7"/>
      <c r="KSP331" s="7"/>
      <c r="KSQ331" s="7"/>
      <c r="KSR331" s="7"/>
      <c r="KSS331" s="7"/>
      <c r="KST331" s="7"/>
      <c r="KSU331" s="7"/>
      <c r="KSV331" s="7"/>
      <c r="KSW331" s="7"/>
      <c r="KSX331" s="7"/>
      <c r="KSY331" s="7"/>
      <c r="KSZ331" s="7"/>
      <c r="KTA331" s="7"/>
      <c r="KTB331" s="7"/>
      <c r="KTC331" s="7"/>
      <c r="KTD331" s="7"/>
      <c r="KTE331" s="7"/>
      <c r="KTF331" s="7"/>
      <c r="KTG331" s="7"/>
      <c r="KTH331" s="7"/>
      <c r="KTI331" s="7"/>
      <c r="KTJ331" s="7"/>
      <c r="KTK331" s="7"/>
      <c r="KTL331" s="7"/>
      <c r="KTM331" s="7"/>
      <c r="KTN331" s="7"/>
      <c r="KTO331" s="7"/>
      <c r="KTP331" s="7"/>
      <c r="KTQ331" s="7"/>
      <c r="KTR331" s="7"/>
      <c r="KTS331" s="7"/>
      <c r="KTT331" s="7"/>
      <c r="KTU331" s="7"/>
      <c r="KTV331" s="7"/>
      <c r="KTW331" s="7"/>
      <c r="KTX331" s="7"/>
      <c r="KTY331" s="7"/>
      <c r="KTZ331" s="7"/>
      <c r="KUA331" s="7"/>
      <c r="KUB331" s="7"/>
      <c r="KUC331" s="7"/>
      <c r="KUD331" s="7"/>
      <c r="KUE331" s="7"/>
      <c r="KUF331" s="7"/>
      <c r="KUG331" s="7"/>
      <c r="KUH331" s="7"/>
      <c r="KUI331" s="7"/>
      <c r="KUJ331" s="7"/>
      <c r="KUK331" s="7"/>
      <c r="KUL331" s="7"/>
      <c r="KUM331" s="7"/>
      <c r="KUN331" s="7"/>
      <c r="KUO331" s="7"/>
      <c r="KUP331" s="7"/>
      <c r="KUQ331" s="7"/>
      <c r="KUR331" s="7"/>
      <c r="KUS331" s="7"/>
      <c r="KUT331" s="7"/>
      <c r="KUU331" s="7"/>
      <c r="KUV331" s="7"/>
      <c r="KUW331" s="7"/>
      <c r="KUX331" s="7"/>
      <c r="KUY331" s="7"/>
      <c r="KUZ331" s="7"/>
      <c r="KVA331" s="7"/>
      <c r="KVB331" s="7"/>
      <c r="KVC331" s="7"/>
      <c r="KVD331" s="7"/>
      <c r="KVE331" s="7"/>
      <c r="KVF331" s="7"/>
      <c r="KVG331" s="7"/>
      <c r="KVH331" s="7"/>
      <c r="KVI331" s="7"/>
      <c r="KVJ331" s="7"/>
      <c r="KVK331" s="7"/>
      <c r="KVL331" s="7"/>
      <c r="KVM331" s="7"/>
      <c r="KVN331" s="7"/>
      <c r="KVO331" s="7"/>
      <c r="KVP331" s="7"/>
      <c r="KVQ331" s="7"/>
      <c r="KVR331" s="7"/>
      <c r="KVS331" s="7"/>
      <c r="KVT331" s="7"/>
      <c r="KVU331" s="7"/>
      <c r="KVV331" s="7"/>
      <c r="KVW331" s="7"/>
      <c r="KVX331" s="7"/>
      <c r="KVY331" s="7"/>
      <c r="KVZ331" s="7"/>
      <c r="KWA331" s="7"/>
      <c r="KWB331" s="7"/>
      <c r="KWC331" s="7"/>
      <c r="KWD331" s="7"/>
      <c r="KWE331" s="7"/>
      <c r="KWF331" s="7"/>
      <c r="KWG331" s="7"/>
      <c r="KWH331" s="7"/>
      <c r="KWI331" s="7"/>
      <c r="KWJ331" s="7"/>
      <c r="KWK331" s="7"/>
      <c r="KWL331" s="7"/>
      <c r="KWM331" s="7"/>
      <c r="KWN331" s="7"/>
      <c r="KWO331" s="7"/>
      <c r="KWP331" s="7"/>
      <c r="KWQ331" s="7"/>
      <c r="KWR331" s="7"/>
      <c r="KWS331" s="7"/>
      <c r="KWT331" s="7"/>
      <c r="KWU331" s="7"/>
      <c r="KWV331" s="7"/>
      <c r="KWW331" s="7"/>
      <c r="KWX331" s="7"/>
      <c r="KWY331" s="7"/>
      <c r="KWZ331" s="7"/>
      <c r="KXA331" s="7"/>
      <c r="KXB331" s="7"/>
      <c r="KXC331" s="7"/>
      <c r="KXD331" s="7"/>
      <c r="KXE331" s="7"/>
      <c r="KXF331" s="7"/>
      <c r="KXG331" s="7"/>
      <c r="KXH331" s="7"/>
      <c r="KXI331" s="7"/>
      <c r="KXJ331" s="7"/>
      <c r="KXK331" s="7"/>
      <c r="KXL331" s="7"/>
      <c r="KXM331" s="7"/>
      <c r="KXN331" s="7"/>
      <c r="KXO331" s="7"/>
      <c r="KXP331" s="7"/>
      <c r="KXQ331" s="7"/>
      <c r="KXR331" s="7"/>
      <c r="KXS331" s="7"/>
      <c r="KXT331" s="7"/>
      <c r="KXU331" s="7"/>
      <c r="KXV331" s="7"/>
      <c r="KXW331" s="7"/>
      <c r="KXX331" s="7"/>
      <c r="KXY331" s="7"/>
      <c r="KXZ331" s="7"/>
      <c r="KYA331" s="7"/>
      <c r="KYB331" s="7"/>
      <c r="KYC331" s="7"/>
      <c r="KYD331" s="7"/>
      <c r="KYE331" s="7"/>
      <c r="KYF331" s="7"/>
      <c r="KYG331" s="7"/>
      <c r="KYH331" s="7"/>
      <c r="KYI331" s="7"/>
      <c r="KYJ331" s="7"/>
      <c r="KYK331" s="7"/>
      <c r="KYL331" s="7"/>
      <c r="KYM331" s="7"/>
      <c r="KYN331" s="7"/>
      <c r="KYO331" s="7"/>
      <c r="KYP331" s="7"/>
      <c r="KYQ331" s="7"/>
      <c r="KYR331" s="7"/>
      <c r="KYS331" s="7"/>
      <c r="KYT331" s="7"/>
      <c r="KYU331" s="7"/>
      <c r="KYV331" s="7"/>
      <c r="KYW331" s="7"/>
      <c r="KYX331" s="7"/>
      <c r="KYY331" s="7"/>
      <c r="KYZ331" s="7"/>
      <c r="KZA331" s="7"/>
      <c r="KZB331" s="7"/>
      <c r="KZC331" s="7"/>
      <c r="KZD331" s="7"/>
      <c r="KZE331" s="7"/>
      <c r="KZF331" s="7"/>
      <c r="KZG331" s="7"/>
      <c r="KZH331" s="7"/>
      <c r="KZI331" s="7"/>
      <c r="KZJ331" s="7"/>
      <c r="KZK331" s="7"/>
      <c r="KZL331" s="7"/>
      <c r="KZM331" s="7"/>
      <c r="KZN331" s="7"/>
      <c r="KZO331" s="7"/>
      <c r="KZP331" s="7"/>
      <c r="KZQ331" s="7"/>
      <c r="KZR331" s="7"/>
      <c r="KZS331" s="7"/>
      <c r="KZT331" s="7"/>
      <c r="KZU331" s="7"/>
      <c r="KZV331" s="7"/>
      <c r="KZW331" s="7"/>
      <c r="KZX331" s="7"/>
      <c r="KZY331" s="7"/>
      <c r="KZZ331" s="7"/>
      <c r="LAA331" s="7"/>
      <c r="LAB331" s="7"/>
      <c r="LAC331" s="7"/>
      <c r="LAD331" s="7"/>
      <c r="LAE331" s="7"/>
      <c r="LAF331" s="7"/>
      <c r="LAG331" s="7"/>
      <c r="LAH331" s="7"/>
      <c r="LAI331" s="7"/>
      <c r="LAJ331" s="7"/>
      <c r="LAK331" s="7"/>
      <c r="LAL331" s="7"/>
      <c r="LAM331" s="7"/>
      <c r="LAN331" s="7"/>
      <c r="LAO331" s="7"/>
      <c r="LAP331" s="7"/>
      <c r="LAQ331" s="7"/>
      <c r="LAR331" s="7"/>
      <c r="LAS331" s="7"/>
      <c r="LAT331" s="7"/>
      <c r="LAU331" s="7"/>
      <c r="LAV331" s="7"/>
      <c r="LAW331" s="7"/>
      <c r="LAX331" s="7"/>
      <c r="LAY331" s="7"/>
      <c r="LAZ331" s="7"/>
      <c r="LBA331" s="7"/>
      <c r="LBB331" s="7"/>
      <c r="LBC331" s="7"/>
      <c r="LBD331" s="7"/>
      <c r="LBE331" s="7"/>
      <c r="LBF331" s="7"/>
      <c r="LBG331" s="7"/>
      <c r="LBH331" s="7"/>
      <c r="LBI331" s="7"/>
      <c r="LBJ331" s="7"/>
      <c r="LBK331" s="7"/>
      <c r="LBL331" s="7"/>
      <c r="LBM331" s="7"/>
      <c r="LBN331" s="7"/>
      <c r="LBO331" s="7"/>
      <c r="LBP331" s="7"/>
      <c r="LBQ331" s="7"/>
      <c r="LBR331" s="7"/>
      <c r="LBS331" s="7"/>
      <c r="LBT331" s="7"/>
      <c r="LBU331" s="7"/>
      <c r="LBV331" s="7"/>
      <c r="LBW331" s="7"/>
      <c r="LBX331" s="7"/>
      <c r="LBY331" s="7"/>
      <c r="LBZ331" s="7"/>
      <c r="LCA331" s="7"/>
      <c r="LCB331" s="7"/>
      <c r="LCC331" s="7"/>
      <c r="LCD331" s="7"/>
      <c r="LCE331" s="7"/>
      <c r="LCF331" s="7"/>
      <c r="LCG331" s="7"/>
      <c r="LCH331" s="7"/>
      <c r="LCI331" s="7"/>
      <c r="LCJ331" s="7"/>
      <c r="LCK331" s="7"/>
      <c r="LCL331" s="7"/>
      <c r="LCM331" s="7"/>
      <c r="LCN331" s="7"/>
      <c r="LCO331" s="7"/>
      <c r="LCP331" s="7"/>
      <c r="LCQ331" s="7"/>
      <c r="LCR331" s="7"/>
      <c r="LCS331" s="7"/>
      <c r="LCT331" s="7"/>
      <c r="LCU331" s="7"/>
      <c r="LCV331" s="7"/>
      <c r="LCW331" s="7"/>
      <c r="LCX331" s="7"/>
      <c r="LCY331" s="7"/>
      <c r="LCZ331" s="7"/>
      <c r="LDA331" s="7"/>
      <c r="LDB331" s="7"/>
      <c r="LDC331" s="7"/>
      <c r="LDD331" s="7"/>
      <c r="LDE331" s="7"/>
      <c r="LDF331" s="7"/>
      <c r="LDG331" s="7"/>
      <c r="LDH331" s="7"/>
      <c r="LDI331" s="7"/>
      <c r="LDJ331" s="7"/>
      <c r="LDK331" s="7"/>
      <c r="LDL331" s="7"/>
      <c r="LDM331" s="7"/>
      <c r="LDN331" s="7"/>
      <c r="LDO331" s="7"/>
      <c r="LDP331" s="7"/>
      <c r="LDQ331" s="7"/>
      <c r="LDR331" s="7"/>
      <c r="LDS331" s="7"/>
      <c r="LDT331" s="7"/>
      <c r="LDU331" s="7"/>
      <c r="LDV331" s="7"/>
      <c r="LDW331" s="7"/>
      <c r="LDX331" s="7"/>
      <c r="LDY331" s="7"/>
      <c r="LDZ331" s="7"/>
      <c r="LEA331" s="7"/>
      <c r="LEB331" s="7"/>
      <c r="LEC331" s="7"/>
      <c r="LED331" s="7"/>
      <c r="LEE331" s="7"/>
      <c r="LEF331" s="7"/>
      <c r="LEG331" s="7"/>
      <c r="LEH331" s="7"/>
      <c r="LEI331" s="7"/>
      <c r="LEJ331" s="7"/>
      <c r="LEK331" s="7"/>
      <c r="LEL331" s="7"/>
      <c r="LEM331" s="7"/>
      <c r="LEN331" s="7"/>
      <c r="LEO331" s="7"/>
      <c r="LEP331" s="7"/>
      <c r="LEQ331" s="7"/>
      <c r="LER331" s="7"/>
      <c r="LES331" s="7"/>
      <c r="LET331" s="7"/>
      <c r="LEU331" s="7"/>
      <c r="LEV331" s="7"/>
      <c r="LEW331" s="7"/>
      <c r="LEX331" s="7"/>
      <c r="LEY331" s="7"/>
      <c r="LEZ331" s="7"/>
      <c r="LFA331" s="7"/>
      <c r="LFB331" s="7"/>
      <c r="LFC331" s="7"/>
      <c r="LFD331" s="7"/>
      <c r="LFE331" s="7"/>
      <c r="LFF331" s="7"/>
      <c r="LFG331" s="7"/>
      <c r="LFH331" s="7"/>
      <c r="LFI331" s="7"/>
      <c r="LFJ331" s="7"/>
      <c r="LFK331" s="7"/>
      <c r="LFL331" s="7"/>
      <c r="LFM331" s="7"/>
      <c r="LFN331" s="7"/>
      <c r="LFO331" s="7"/>
      <c r="LFP331" s="7"/>
      <c r="LFQ331" s="7"/>
      <c r="LFR331" s="7"/>
      <c r="LFS331" s="7"/>
      <c r="LFT331" s="7"/>
      <c r="LFU331" s="7"/>
      <c r="LFV331" s="7"/>
      <c r="LFW331" s="7"/>
      <c r="LFX331" s="7"/>
      <c r="LFY331" s="7"/>
      <c r="LFZ331" s="7"/>
      <c r="LGA331" s="7"/>
      <c r="LGB331" s="7"/>
      <c r="LGC331" s="7"/>
      <c r="LGD331" s="7"/>
      <c r="LGE331" s="7"/>
      <c r="LGF331" s="7"/>
      <c r="LGG331" s="7"/>
      <c r="LGH331" s="7"/>
      <c r="LGI331" s="7"/>
      <c r="LGJ331" s="7"/>
      <c r="LGK331" s="7"/>
      <c r="LGL331" s="7"/>
      <c r="LGM331" s="7"/>
      <c r="LGN331" s="7"/>
      <c r="LGO331" s="7"/>
      <c r="LGP331" s="7"/>
      <c r="LGQ331" s="7"/>
      <c r="LGR331" s="7"/>
      <c r="LGS331" s="7"/>
      <c r="LGT331" s="7"/>
      <c r="LGU331" s="7"/>
      <c r="LGV331" s="7"/>
      <c r="LGW331" s="7"/>
      <c r="LGX331" s="7"/>
      <c r="LGY331" s="7"/>
      <c r="LGZ331" s="7"/>
      <c r="LHA331" s="7"/>
      <c r="LHB331" s="7"/>
      <c r="LHC331" s="7"/>
      <c r="LHD331" s="7"/>
      <c r="LHE331" s="7"/>
      <c r="LHF331" s="7"/>
      <c r="LHG331" s="7"/>
      <c r="LHH331" s="7"/>
      <c r="LHI331" s="7"/>
      <c r="LHJ331" s="7"/>
      <c r="LHK331" s="7"/>
      <c r="LHL331" s="7"/>
      <c r="LHM331" s="7"/>
      <c r="LHN331" s="7"/>
      <c r="LHO331" s="7"/>
      <c r="LHP331" s="7"/>
      <c r="LHQ331" s="7"/>
      <c r="LHR331" s="7"/>
      <c r="LHS331" s="7"/>
      <c r="LHT331" s="7"/>
      <c r="LHU331" s="7"/>
      <c r="LHV331" s="7"/>
      <c r="LHW331" s="7"/>
      <c r="LHX331" s="7"/>
      <c r="LHY331" s="7"/>
      <c r="LHZ331" s="7"/>
      <c r="LIA331" s="7"/>
      <c r="LIB331" s="7"/>
      <c r="LIC331" s="7"/>
      <c r="LID331" s="7"/>
      <c r="LIE331" s="7"/>
      <c r="LIF331" s="7"/>
      <c r="LIG331" s="7"/>
      <c r="LIH331" s="7"/>
      <c r="LII331" s="7"/>
      <c r="LIJ331" s="7"/>
      <c r="LIK331" s="7"/>
      <c r="LIL331" s="7"/>
      <c r="LIM331" s="7"/>
      <c r="LIN331" s="7"/>
      <c r="LIO331" s="7"/>
      <c r="LIP331" s="7"/>
      <c r="LIQ331" s="7"/>
      <c r="LIR331" s="7"/>
      <c r="LIS331" s="7"/>
      <c r="LIT331" s="7"/>
      <c r="LIU331" s="7"/>
      <c r="LIV331" s="7"/>
      <c r="LIW331" s="7"/>
      <c r="LIX331" s="7"/>
      <c r="LIY331" s="7"/>
      <c r="LIZ331" s="7"/>
      <c r="LJA331" s="7"/>
      <c r="LJB331" s="7"/>
      <c r="LJC331" s="7"/>
      <c r="LJD331" s="7"/>
      <c r="LJE331" s="7"/>
      <c r="LJF331" s="7"/>
      <c r="LJG331" s="7"/>
      <c r="LJH331" s="7"/>
      <c r="LJI331" s="7"/>
      <c r="LJJ331" s="7"/>
      <c r="LJK331" s="7"/>
      <c r="LJL331" s="7"/>
      <c r="LJM331" s="7"/>
      <c r="LJN331" s="7"/>
      <c r="LJO331" s="7"/>
      <c r="LJP331" s="7"/>
      <c r="LJQ331" s="7"/>
      <c r="LJR331" s="7"/>
      <c r="LJS331" s="7"/>
      <c r="LJT331" s="7"/>
      <c r="LJU331" s="7"/>
      <c r="LJV331" s="7"/>
      <c r="LJW331" s="7"/>
      <c r="LJX331" s="7"/>
      <c r="LJY331" s="7"/>
      <c r="LJZ331" s="7"/>
      <c r="LKA331" s="7"/>
      <c r="LKB331" s="7"/>
      <c r="LKC331" s="7"/>
      <c r="LKD331" s="7"/>
      <c r="LKE331" s="7"/>
      <c r="LKF331" s="7"/>
      <c r="LKG331" s="7"/>
      <c r="LKH331" s="7"/>
      <c r="LKI331" s="7"/>
      <c r="LKJ331" s="7"/>
      <c r="LKK331" s="7"/>
      <c r="LKL331" s="7"/>
      <c r="LKM331" s="7"/>
      <c r="LKN331" s="7"/>
      <c r="LKO331" s="7"/>
      <c r="LKP331" s="7"/>
      <c r="LKQ331" s="7"/>
      <c r="LKR331" s="7"/>
      <c r="LKS331" s="7"/>
      <c r="LKT331" s="7"/>
      <c r="LKU331" s="7"/>
      <c r="LKV331" s="7"/>
      <c r="LKW331" s="7"/>
      <c r="LKX331" s="7"/>
      <c r="LKY331" s="7"/>
      <c r="LKZ331" s="7"/>
      <c r="LLA331" s="7"/>
      <c r="LLB331" s="7"/>
      <c r="LLC331" s="7"/>
      <c r="LLD331" s="7"/>
      <c r="LLE331" s="7"/>
      <c r="LLF331" s="7"/>
      <c r="LLG331" s="7"/>
      <c r="LLH331" s="7"/>
      <c r="LLI331" s="7"/>
      <c r="LLJ331" s="7"/>
      <c r="LLK331" s="7"/>
      <c r="LLL331" s="7"/>
      <c r="LLM331" s="7"/>
      <c r="LLN331" s="7"/>
      <c r="LLO331" s="7"/>
      <c r="LLP331" s="7"/>
      <c r="LLQ331" s="7"/>
      <c r="LLR331" s="7"/>
      <c r="LLS331" s="7"/>
      <c r="LLT331" s="7"/>
      <c r="LLU331" s="7"/>
      <c r="LLV331" s="7"/>
      <c r="LLW331" s="7"/>
      <c r="LLX331" s="7"/>
      <c r="LLY331" s="7"/>
      <c r="LLZ331" s="7"/>
      <c r="LMA331" s="7"/>
      <c r="LMB331" s="7"/>
      <c r="LMC331" s="7"/>
      <c r="LMD331" s="7"/>
      <c r="LME331" s="7"/>
      <c r="LMF331" s="7"/>
      <c r="LMG331" s="7"/>
      <c r="LMH331" s="7"/>
      <c r="LMI331" s="7"/>
      <c r="LMJ331" s="7"/>
      <c r="LMK331" s="7"/>
      <c r="LML331" s="7"/>
      <c r="LMM331" s="7"/>
      <c r="LMN331" s="7"/>
      <c r="LMO331" s="7"/>
      <c r="LMP331" s="7"/>
      <c r="LMQ331" s="7"/>
      <c r="LMR331" s="7"/>
      <c r="LMS331" s="7"/>
      <c r="LMT331" s="7"/>
      <c r="LMU331" s="7"/>
      <c r="LMV331" s="7"/>
      <c r="LMW331" s="7"/>
      <c r="LMX331" s="7"/>
      <c r="LMY331" s="7"/>
      <c r="LMZ331" s="7"/>
      <c r="LNA331" s="7"/>
      <c r="LNB331" s="7"/>
      <c r="LNC331" s="7"/>
      <c r="LND331" s="7"/>
      <c r="LNE331" s="7"/>
      <c r="LNF331" s="7"/>
      <c r="LNG331" s="7"/>
      <c r="LNH331" s="7"/>
      <c r="LNI331" s="7"/>
      <c r="LNJ331" s="7"/>
      <c r="LNK331" s="7"/>
      <c r="LNL331" s="7"/>
      <c r="LNM331" s="7"/>
      <c r="LNN331" s="7"/>
      <c r="LNO331" s="7"/>
      <c r="LNP331" s="7"/>
      <c r="LNQ331" s="7"/>
      <c r="LNR331" s="7"/>
      <c r="LNS331" s="7"/>
      <c r="LNT331" s="7"/>
      <c r="LNU331" s="7"/>
      <c r="LNV331" s="7"/>
      <c r="LNW331" s="7"/>
      <c r="LNX331" s="7"/>
      <c r="LNY331" s="7"/>
      <c r="LNZ331" s="7"/>
      <c r="LOA331" s="7"/>
      <c r="LOB331" s="7"/>
      <c r="LOC331" s="7"/>
      <c r="LOD331" s="7"/>
      <c r="LOE331" s="7"/>
      <c r="LOF331" s="7"/>
      <c r="LOG331" s="7"/>
      <c r="LOH331" s="7"/>
      <c r="LOI331" s="7"/>
      <c r="LOJ331" s="7"/>
      <c r="LOK331" s="7"/>
      <c r="LOL331" s="7"/>
      <c r="LOM331" s="7"/>
      <c r="LON331" s="7"/>
      <c r="LOO331" s="7"/>
      <c r="LOP331" s="7"/>
      <c r="LOQ331" s="7"/>
      <c r="LOR331" s="7"/>
      <c r="LOS331" s="7"/>
      <c r="LOT331" s="7"/>
      <c r="LOU331" s="7"/>
      <c r="LOV331" s="7"/>
      <c r="LOW331" s="7"/>
      <c r="LOX331" s="7"/>
      <c r="LOY331" s="7"/>
      <c r="LOZ331" s="7"/>
      <c r="LPA331" s="7"/>
      <c r="LPB331" s="7"/>
      <c r="LPC331" s="7"/>
      <c r="LPD331" s="7"/>
      <c r="LPE331" s="7"/>
      <c r="LPF331" s="7"/>
      <c r="LPG331" s="7"/>
      <c r="LPH331" s="7"/>
      <c r="LPI331" s="7"/>
      <c r="LPJ331" s="7"/>
      <c r="LPK331" s="7"/>
      <c r="LPL331" s="7"/>
      <c r="LPM331" s="7"/>
      <c r="LPN331" s="7"/>
      <c r="LPO331" s="7"/>
      <c r="LPP331" s="7"/>
      <c r="LPQ331" s="7"/>
      <c r="LPR331" s="7"/>
      <c r="LPS331" s="7"/>
      <c r="LPT331" s="7"/>
      <c r="LPU331" s="7"/>
      <c r="LPV331" s="7"/>
      <c r="LPW331" s="7"/>
      <c r="LPX331" s="7"/>
      <c r="LPY331" s="7"/>
      <c r="LPZ331" s="7"/>
      <c r="LQA331" s="7"/>
      <c r="LQB331" s="7"/>
      <c r="LQC331" s="7"/>
      <c r="LQD331" s="7"/>
      <c r="LQE331" s="7"/>
      <c r="LQF331" s="7"/>
      <c r="LQG331" s="7"/>
      <c r="LQH331" s="7"/>
      <c r="LQI331" s="7"/>
      <c r="LQJ331" s="7"/>
      <c r="LQK331" s="7"/>
      <c r="LQL331" s="7"/>
      <c r="LQM331" s="7"/>
      <c r="LQN331" s="7"/>
      <c r="LQO331" s="7"/>
      <c r="LQP331" s="7"/>
      <c r="LQQ331" s="7"/>
      <c r="LQR331" s="7"/>
      <c r="LQS331" s="7"/>
      <c r="LQT331" s="7"/>
      <c r="LQU331" s="7"/>
      <c r="LQV331" s="7"/>
      <c r="LQW331" s="7"/>
      <c r="LQX331" s="7"/>
      <c r="LQY331" s="7"/>
      <c r="LQZ331" s="7"/>
      <c r="LRA331" s="7"/>
      <c r="LRB331" s="7"/>
      <c r="LRC331" s="7"/>
      <c r="LRD331" s="7"/>
      <c r="LRE331" s="7"/>
      <c r="LRF331" s="7"/>
      <c r="LRG331" s="7"/>
      <c r="LRH331" s="7"/>
      <c r="LRI331" s="7"/>
      <c r="LRJ331" s="7"/>
      <c r="LRK331" s="7"/>
      <c r="LRL331" s="7"/>
      <c r="LRM331" s="7"/>
      <c r="LRN331" s="7"/>
      <c r="LRO331" s="7"/>
      <c r="LRP331" s="7"/>
      <c r="LRQ331" s="7"/>
      <c r="LRR331" s="7"/>
      <c r="LRS331" s="7"/>
      <c r="LRT331" s="7"/>
      <c r="LRU331" s="7"/>
      <c r="LRV331" s="7"/>
      <c r="LRW331" s="7"/>
      <c r="LRX331" s="7"/>
      <c r="LRY331" s="7"/>
      <c r="LRZ331" s="7"/>
      <c r="LSA331" s="7"/>
      <c r="LSB331" s="7"/>
      <c r="LSC331" s="7"/>
      <c r="LSD331" s="7"/>
      <c r="LSE331" s="7"/>
      <c r="LSF331" s="7"/>
      <c r="LSG331" s="7"/>
      <c r="LSH331" s="7"/>
      <c r="LSI331" s="7"/>
      <c r="LSJ331" s="7"/>
      <c r="LSK331" s="7"/>
      <c r="LSL331" s="7"/>
      <c r="LSM331" s="7"/>
      <c r="LSN331" s="7"/>
      <c r="LSO331" s="7"/>
      <c r="LSP331" s="7"/>
      <c r="LSQ331" s="7"/>
      <c r="LSR331" s="7"/>
      <c r="LSS331" s="7"/>
      <c r="LST331" s="7"/>
      <c r="LSU331" s="7"/>
      <c r="LSV331" s="7"/>
      <c r="LSW331" s="7"/>
      <c r="LSX331" s="7"/>
      <c r="LSY331" s="7"/>
      <c r="LSZ331" s="7"/>
      <c r="LTA331" s="7"/>
      <c r="LTB331" s="7"/>
      <c r="LTC331" s="7"/>
      <c r="LTD331" s="7"/>
      <c r="LTE331" s="7"/>
      <c r="LTF331" s="7"/>
      <c r="LTG331" s="7"/>
      <c r="LTH331" s="7"/>
      <c r="LTI331" s="7"/>
      <c r="LTJ331" s="7"/>
      <c r="LTK331" s="7"/>
      <c r="LTL331" s="7"/>
      <c r="LTM331" s="7"/>
      <c r="LTN331" s="7"/>
      <c r="LTO331" s="7"/>
      <c r="LTP331" s="7"/>
      <c r="LTQ331" s="7"/>
      <c r="LTR331" s="7"/>
      <c r="LTS331" s="7"/>
      <c r="LTT331" s="7"/>
      <c r="LTU331" s="7"/>
      <c r="LTV331" s="7"/>
      <c r="LTW331" s="7"/>
      <c r="LTX331" s="7"/>
      <c r="LTY331" s="7"/>
      <c r="LTZ331" s="7"/>
      <c r="LUA331" s="7"/>
      <c r="LUB331" s="7"/>
      <c r="LUC331" s="7"/>
      <c r="LUD331" s="7"/>
      <c r="LUE331" s="7"/>
      <c r="LUF331" s="7"/>
      <c r="LUG331" s="7"/>
      <c r="LUH331" s="7"/>
      <c r="LUI331" s="7"/>
      <c r="LUJ331" s="7"/>
      <c r="LUK331" s="7"/>
      <c r="LUL331" s="7"/>
      <c r="LUM331" s="7"/>
      <c r="LUN331" s="7"/>
      <c r="LUO331" s="7"/>
      <c r="LUP331" s="7"/>
      <c r="LUQ331" s="7"/>
      <c r="LUR331" s="7"/>
      <c r="LUS331" s="7"/>
      <c r="LUT331" s="7"/>
      <c r="LUU331" s="7"/>
      <c r="LUV331" s="7"/>
      <c r="LUW331" s="7"/>
      <c r="LUX331" s="7"/>
      <c r="LUY331" s="7"/>
      <c r="LUZ331" s="7"/>
      <c r="LVA331" s="7"/>
      <c r="LVB331" s="7"/>
      <c r="LVC331" s="7"/>
      <c r="LVD331" s="7"/>
      <c r="LVE331" s="7"/>
      <c r="LVF331" s="7"/>
      <c r="LVG331" s="7"/>
      <c r="LVH331" s="7"/>
      <c r="LVI331" s="7"/>
      <c r="LVJ331" s="7"/>
      <c r="LVK331" s="7"/>
      <c r="LVL331" s="7"/>
      <c r="LVM331" s="7"/>
      <c r="LVN331" s="7"/>
      <c r="LVO331" s="7"/>
      <c r="LVP331" s="7"/>
      <c r="LVQ331" s="7"/>
      <c r="LVR331" s="7"/>
      <c r="LVS331" s="7"/>
      <c r="LVT331" s="7"/>
      <c r="LVU331" s="7"/>
      <c r="LVV331" s="7"/>
      <c r="LVW331" s="7"/>
      <c r="LVX331" s="7"/>
      <c r="LVY331" s="7"/>
      <c r="LVZ331" s="7"/>
      <c r="LWA331" s="7"/>
      <c r="LWB331" s="7"/>
      <c r="LWC331" s="7"/>
      <c r="LWD331" s="7"/>
      <c r="LWE331" s="7"/>
      <c r="LWF331" s="7"/>
      <c r="LWG331" s="7"/>
      <c r="LWH331" s="7"/>
      <c r="LWI331" s="7"/>
      <c r="LWJ331" s="7"/>
      <c r="LWK331" s="7"/>
      <c r="LWL331" s="7"/>
      <c r="LWM331" s="7"/>
      <c r="LWN331" s="7"/>
      <c r="LWO331" s="7"/>
      <c r="LWP331" s="7"/>
      <c r="LWQ331" s="7"/>
      <c r="LWR331" s="7"/>
      <c r="LWS331" s="7"/>
      <c r="LWT331" s="7"/>
      <c r="LWU331" s="7"/>
      <c r="LWV331" s="7"/>
      <c r="LWW331" s="7"/>
      <c r="LWX331" s="7"/>
      <c r="LWY331" s="7"/>
      <c r="LWZ331" s="7"/>
      <c r="LXA331" s="7"/>
      <c r="LXB331" s="7"/>
      <c r="LXC331" s="7"/>
      <c r="LXD331" s="7"/>
      <c r="LXE331" s="7"/>
      <c r="LXF331" s="7"/>
      <c r="LXG331" s="7"/>
      <c r="LXH331" s="7"/>
      <c r="LXI331" s="7"/>
      <c r="LXJ331" s="7"/>
      <c r="LXK331" s="7"/>
      <c r="LXL331" s="7"/>
      <c r="LXM331" s="7"/>
      <c r="LXN331" s="7"/>
      <c r="LXO331" s="7"/>
      <c r="LXP331" s="7"/>
      <c r="LXQ331" s="7"/>
      <c r="LXR331" s="7"/>
      <c r="LXS331" s="7"/>
      <c r="LXT331" s="7"/>
      <c r="LXU331" s="7"/>
      <c r="LXV331" s="7"/>
      <c r="LXW331" s="7"/>
      <c r="LXX331" s="7"/>
      <c r="LXY331" s="7"/>
      <c r="LXZ331" s="7"/>
      <c r="LYA331" s="7"/>
      <c r="LYB331" s="7"/>
      <c r="LYC331" s="7"/>
      <c r="LYD331" s="7"/>
      <c r="LYE331" s="7"/>
      <c r="LYF331" s="7"/>
      <c r="LYG331" s="7"/>
      <c r="LYH331" s="7"/>
      <c r="LYI331" s="7"/>
      <c r="LYJ331" s="7"/>
      <c r="LYK331" s="7"/>
      <c r="LYL331" s="7"/>
      <c r="LYM331" s="7"/>
      <c r="LYN331" s="7"/>
      <c r="LYO331" s="7"/>
      <c r="LYP331" s="7"/>
      <c r="LYQ331" s="7"/>
      <c r="LYR331" s="7"/>
      <c r="LYS331" s="7"/>
      <c r="LYT331" s="7"/>
      <c r="LYU331" s="7"/>
      <c r="LYV331" s="7"/>
      <c r="LYW331" s="7"/>
      <c r="LYX331" s="7"/>
      <c r="LYY331" s="7"/>
      <c r="LYZ331" s="7"/>
      <c r="LZA331" s="7"/>
      <c r="LZB331" s="7"/>
      <c r="LZC331" s="7"/>
      <c r="LZD331" s="7"/>
      <c r="LZE331" s="7"/>
      <c r="LZF331" s="7"/>
      <c r="LZG331" s="7"/>
      <c r="LZH331" s="7"/>
      <c r="LZI331" s="7"/>
      <c r="LZJ331" s="7"/>
      <c r="LZK331" s="7"/>
      <c r="LZL331" s="7"/>
      <c r="LZM331" s="7"/>
      <c r="LZN331" s="7"/>
      <c r="LZO331" s="7"/>
      <c r="LZP331" s="7"/>
      <c r="LZQ331" s="7"/>
      <c r="LZR331" s="7"/>
      <c r="LZS331" s="7"/>
      <c r="LZT331" s="7"/>
      <c r="LZU331" s="7"/>
      <c r="LZV331" s="7"/>
      <c r="LZW331" s="7"/>
      <c r="LZX331" s="7"/>
      <c r="LZY331" s="7"/>
      <c r="LZZ331" s="7"/>
      <c r="MAA331" s="7"/>
      <c r="MAB331" s="7"/>
      <c r="MAC331" s="7"/>
      <c r="MAD331" s="7"/>
      <c r="MAE331" s="7"/>
      <c r="MAF331" s="7"/>
      <c r="MAG331" s="7"/>
      <c r="MAH331" s="7"/>
      <c r="MAI331" s="7"/>
      <c r="MAJ331" s="7"/>
      <c r="MAK331" s="7"/>
      <c r="MAL331" s="7"/>
      <c r="MAM331" s="7"/>
      <c r="MAN331" s="7"/>
      <c r="MAO331" s="7"/>
      <c r="MAP331" s="7"/>
      <c r="MAQ331" s="7"/>
      <c r="MAR331" s="7"/>
      <c r="MAS331" s="7"/>
      <c r="MAT331" s="7"/>
      <c r="MAU331" s="7"/>
      <c r="MAV331" s="7"/>
      <c r="MAW331" s="7"/>
      <c r="MAX331" s="7"/>
      <c r="MAY331" s="7"/>
      <c r="MAZ331" s="7"/>
      <c r="MBA331" s="7"/>
      <c r="MBB331" s="7"/>
      <c r="MBC331" s="7"/>
      <c r="MBD331" s="7"/>
      <c r="MBE331" s="7"/>
      <c r="MBF331" s="7"/>
      <c r="MBG331" s="7"/>
      <c r="MBH331" s="7"/>
      <c r="MBI331" s="7"/>
      <c r="MBJ331" s="7"/>
      <c r="MBK331" s="7"/>
      <c r="MBL331" s="7"/>
      <c r="MBM331" s="7"/>
      <c r="MBN331" s="7"/>
      <c r="MBO331" s="7"/>
      <c r="MBP331" s="7"/>
      <c r="MBQ331" s="7"/>
      <c r="MBR331" s="7"/>
      <c r="MBS331" s="7"/>
      <c r="MBT331" s="7"/>
      <c r="MBU331" s="7"/>
      <c r="MBV331" s="7"/>
      <c r="MBW331" s="7"/>
      <c r="MBX331" s="7"/>
      <c r="MBY331" s="7"/>
      <c r="MBZ331" s="7"/>
      <c r="MCA331" s="7"/>
      <c r="MCB331" s="7"/>
      <c r="MCC331" s="7"/>
      <c r="MCD331" s="7"/>
      <c r="MCE331" s="7"/>
      <c r="MCF331" s="7"/>
      <c r="MCG331" s="7"/>
      <c r="MCH331" s="7"/>
      <c r="MCI331" s="7"/>
      <c r="MCJ331" s="7"/>
      <c r="MCK331" s="7"/>
      <c r="MCL331" s="7"/>
      <c r="MCM331" s="7"/>
      <c r="MCN331" s="7"/>
      <c r="MCO331" s="7"/>
      <c r="MCP331" s="7"/>
      <c r="MCQ331" s="7"/>
      <c r="MCR331" s="7"/>
      <c r="MCS331" s="7"/>
      <c r="MCT331" s="7"/>
      <c r="MCU331" s="7"/>
      <c r="MCV331" s="7"/>
      <c r="MCW331" s="7"/>
      <c r="MCX331" s="7"/>
      <c r="MCY331" s="7"/>
      <c r="MCZ331" s="7"/>
      <c r="MDA331" s="7"/>
      <c r="MDB331" s="7"/>
      <c r="MDC331" s="7"/>
      <c r="MDD331" s="7"/>
      <c r="MDE331" s="7"/>
      <c r="MDF331" s="7"/>
      <c r="MDG331" s="7"/>
      <c r="MDH331" s="7"/>
      <c r="MDI331" s="7"/>
      <c r="MDJ331" s="7"/>
      <c r="MDK331" s="7"/>
      <c r="MDL331" s="7"/>
      <c r="MDM331" s="7"/>
      <c r="MDN331" s="7"/>
      <c r="MDO331" s="7"/>
      <c r="MDP331" s="7"/>
      <c r="MDQ331" s="7"/>
      <c r="MDR331" s="7"/>
      <c r="MDS331" s="7"/>
      <c r="MDT331" s="7"/>
      <c r="MDU331" s="7"/>
      <c r="MDV331" s="7"/>
      <c r="MDW331" s="7"/>
      <c r="MDX331" s="7"/>
      <c r="MDY331" s="7"/>
      <c r="MDZ331" s="7"/>
      <c r="MEA331" s="7"/>
      <c r="MEB331" s="7"/>
      <c r="MEC331" s="7"/>
      <c r="MED331" s="7"/>
      <c r="MEE331" s="7"/>
      <c r="MEF331" s="7"/>
      <c r="MEG331" s="7"/>
      <c r="MEH331" s="7"/>
      <c r="MEI331" s="7"/>
      <c r="MEJ331" s="7"/>
      <c r="MEK331" s="7"/>
      <c r="MEL331" s="7"/>
      <c r="MEM331" s="7"/>
      <c r="MEN331" s="7"/>
      <c r="MEO331" s="7"/>
      <c r="MEP331" s="7"/>
      <c r="MEQ331" s="7"/>
      <c r="MER331" s="7"/>
      <c r="MES331" s="7"/>
      <c r="MET331" s="7"/>
      <c r="MEU331" s="7"/>
      <c r="MEV331" s="7"/>
      <c r="MEW331" s="7"/>
      <c r="MEX331" s="7"/>
      <c r="MEY331" s="7"/>
      <c r="MEZ331" s="7"/>
      <c r="MFA331" s="7"/>
      <c r="MFB331" s="7"/>
      <c r="MFC331" s="7"/>
      <c r="MFD331" s="7"/>
      <c r="MFE331" s="7"/>
      <c r="MFF331" s="7"/>
      <c r="MFG331" s="7"/>
      <c r="MFH331" s="7"/>
      <c r="MFI331" s="7"/>
      <c r="MFJ331" s="7"/>
      <c r="MFK331" s="7"/>
      <c r="MFL331" s="7"/>
      <c r="MFM331" s="7"/>
      <c r="MFN331" s="7"/>
      <c r="MFO331" s="7"/>
      <c r="MFP331" s="7"/>
      <c r="MFQ331" s="7"/>
      <c r="MFR331" s="7"/>
      <c r="MFS331" s="7"/>
      <c r="MFT331" s="7"/>
      <c r="MFU331" s="7"/>
      <c r="MFV331" s="7"/>
      <c r="MFW331" s="7"/>
      <c r="MFX331" s="7"/>
      <c r="MFY331" s="7"/>
      <c r="MFZ331" s="7"/>
      <c r="MGA331" s="7"/>
      <c r="MGB331" s="7"/>
      <c r="MGC331" s="7"/>
      <c r="MGD331" s="7"/>
      <c r="MGE331" s="7"/>
      <c r="MGF331" s="7"/>
      <c r="MGG331" s="7"/>
      <c r="MGH331" s="7"/>
      <c r="MGI331" s="7"/>
      <c r="MGJ331" s="7"/>
      <c r="MGK331" s="7"/>
      <c r="MGL331" s="7"/>
      <c r="MGM331" s="7"/>
      <c r="MGN331" s="7"/>
      <c r="MGO331" s="7"/>
      <c r="MGP331" s="7"/>
      <c r="MGQ331" s="7"/>
      <c r="MGR331" s="7"/>
      <c r="MGS331" s="7"/>
      <c r="MGT331" s="7"/>
      <c r="MGU331" s="7"/>
      <c r="MGV331" s="7"/>
      <c r="MGW331" s="7"/>
      <c r="MGX331" s="7"/>
      <c r="MGY331" s="7"/>
      <c r="MGZ331" s="7"/>
      <c r="MHA331" s="7"/>
      <c r="MHB331" s="7"/>
      <c r="MHC331" s="7"/>
      <c r="MHD331" s="7"/>
      <c r="MHE331" s="7"/>
      <c r="MHF331" s="7"/>
      <c r="MHG331" s="7"/>
      <c r="MHH331" s="7"/>
      <c r="MHI331" s="7"/>
      <c r="MHJ331" s="7"/>
      <c r="MHK331" s="7"/>
      <c r="MHL331" s="7"/>
      <c r="MHM331" s="7"/>
      <c r="MHN331" s="7"/>
      <c r="MHO331" s="7"/>
      <c r="MHP331" s="7"/>
      <c r="MHQ331" s="7"/>
      <c r="MHR331" s="7"/>
      <c r="MHS331" s="7"/>
      <c r="MHT331" s="7"/>
      <c r="MHU331" s="7"/>
      <c r="MHV331" s="7"/>
      <c r="MHW331" s="7"/>
      <c r="MHX331" s="7"/>
      <c r="MHY331" s="7"/>
      <c r="MHZ331" s="7"/>
      <c r="MIA331" s="7"/>
      <c r="MIB331" s="7"/>
      <c r="MIC331" s="7"/>
      <c r="MID331" s="7"/>
      <c r="MIE331" s="7"/>
      <c r="MIF331" s="7"/>
      <c r="MIG331" s="7"/>
      <c r="MIH331" s="7"/>
      <c r="MII331" s="7"/>
      <c r="MIJ331" s="7"/>
      <c r="MIK331" s="7"/>
      <c r="MIL331" s="7"/>
      <c r="MIM331" s="7"/>
      <c r="MIN331" s="7"/>
      <c r="MIO331" s="7"/>
      <c r="MIP331" s="7"/>
      <c r="MIQ331" s="7"/>
      <c r="MIR331" s="7"/>
      <c r="MIS331" s="7"/>
      <c r="MIT331" s="7"/>
      <c r="MIU331" s="7"/>
      <c r="MIV331" s="7"/>
      <c r="MIW331" s="7"/>
      <c r="MIX331" s="7"/>
      <c r="MIY331" s="7"/>
      <c r="MIZ331" s="7"/>
      <c r="MJA331" s="7"/>
      <c r="MJB331" s="7"/>
      <c r="MJC331" s="7"/>
      <c r="MJD331" s="7"/>
      <c r="MJE331" s="7"/>
      <c r="MJF331" s="7"/>
      <c r="MJG331" s="7"/>
      <c r="MJH331" s="7"/>
      <c r="MJI331" s="7"/>
      <c r="MJJ331" s="7"/>
      <c r="MJK331" s="7"/>
      <c r="MJL331" s="7"/>
      <c r="MJM331" s="7"/>
      <c r="MJN331" s="7"/>
      <c r="MJO331" s="7"/>
      <c r="MJP331" s="7"/>
      <c r="MJQ331" s="7"/>
      <c r="MJR331" s="7"/>
      <c r="MJS331" s="7"/>
      <c r="MJT331" s="7"/>
      <c r="MJU331" s="7"/>
      <c r="MJV331" s="7"/>
      <c r="MJW331" s="7"/>
      <c r="MJX331" s="7"/>
      <c r="MJY331" s="7"/>
      <c r="MJZ331" s="7"/>
      <c r="MKA331" s="7"/>
      <c r="MKB331" s="7"/>
      <c r="MKC331" s="7"/>
      <c r="MKD331" s="7"/>
      <c r="MKE331" s="7"/>
      <c r="MKF331" s="7"/>
      <c r="MKG331" s="7"/>
      <c r="MKH331" s="7"/>
      <c r="MKI331" s="7"/>
      <c r="MKJ331" s="7"/>
      <c r="MKK331" s="7"/>
      <c r="MKL331" s="7"/>
      <c r="MKM331" s="7"/>
      <c r="MKN331" s="7"/>
      <c r="MKO331" s="7"/>
      <c r="MKP331" s="7"/>
      <c r="MKQ331" s="7"/>
      <c r="MKR331" s="7"/>
      <c r="MKS331" s="7"/>
      <c r="MKT331" s="7"/>
      <c r="MKU331" s="7"/>
      <c r="MKV331" s="7"/>
      <c r="MKW331" s="7"/>
      <c r="MKX331" s="7"/>
      <c r="MKY331" s="7"/>
      <c r="MKZ331" s="7"/>
      <c r="MLA331" s="7"/>
      <c r="MLB331" s="7"/>
      <c r="MLC331" s="7"/>
      <c r="MLD331" s="7"/>
      <c r="MLE331" s="7"/>
      <c r="MLF331" s="7"/>
      <c r="MLG331" s="7"/>
      <c r="MLH331" s="7"/>
      <c r="MLI331" s="7"/>
      <c r="MLJ331" s="7"/>
      <c r="MLK331" s="7"/>
      <c r="MLL331" s="7"/>
      <c r="MLM331" s="7"/>
      <c r="MLN331" s="7"/>
      <c r="MLO331" s="7"/>
      <c r="MLP331" s="7"/>
      <c r="MLQ331" s="7"/>
      <c r="MLR331" s="7"/>
      <c r="MLS331" s="7"/>
      <c r="MLT331" s="7"/>
      <c r="MLU331" s="7"/>
      <c r="MLV331" s="7"/>
      <c r="MLW331" s="7"/>
      <c r="MLX331" s="7"/>
      <c r="MLY331" s="7"/>
      <c r="MLZ331" s="7"/>
      <c r="MMA331" s="7"/>
      <c r="MMB331" s="7"/>
      <c r="MMC331" s="7"/>
      <c r="MMD331" s="7"/>
      <c r="MME331" s="7"/>
      <c r="MMF331" s="7"/>
      <c r="MMG331" s="7"/>
      <c r="MMH331" s="7"/>
      <c r="MMI331" s="7"/>
      <c r="MMJ331" s="7"/>
      <c r="MMK331" s="7"/>
      <c r="MML331" s="7"/>
      <c r="MMM331" s="7"/>
      <c r="MMN331" s="7"/>
      <c r="MMO331" s="7"/>
      <c r="MMP331" s="7"/>
      <c r="MMQ331" s="7"/>
      <c r="MMR331" s="7"/>
      <c r="MMS331" s="7"/>
      <c r="MMT331" s="7"/>
      <c r="MMU331" s="7"/>
      <c r="MMV331" s="7"/>
      <c r="MMW331" s="7"/>
      <c r="MMX331" s="7"/>
      <c r="MMY331" s="7"/>
      <c r="MMZ331" s="7"/>
      <c r="MNA331" s="7"/>
      <c r="MNB331" s="7"/>
      <c r="MNC331" s="7"/>
      <c r="MND331" s="7"/>
      <c r="MNE331" s="7"/>
      <c r="MNF331" s="7"/>
      <c r="MNG331" s="7"/>
      <c r="MNH331" s="7"/>
      <c r="MNI331" s="7"/>
      <c r="MNJ331" s="7"/>
      <c r="MNK331" s="7"/>
      <c r="MNL331" s="7"/>
      <c r="MNM331" s="7"/>
      <c r="MNN331" s="7"/>
      <c r="MNO331" s="7"/>
      <c r="MNP331" s="7"/>
      <c r="MNQ331" s="7"/>
      <c r="MNR331" s="7"/>
      <c r="MNS331" s="7"/>
      <c r="MNT331" s="7"/>
      <c r="MNU331" s="7"/>
      <c r="MNV331" s="7"/>
      <c r="MNW331" s="7"/>
      <c r="MNX331" s="7"/>
      <c r="MNY331" s="7"/>
      <c r="MNZ331" s="7"/>
      <c r="MOA331" s="7"/>
      <c r="MOB331" s="7"/>
      <c r="MOC331" s="7"/>
      <c r="MOD331" s="7"/>
      <c r="MOE331" s="7"/>
      <c r="MOF331" s="7"/>
      <c r="MOG331" s="7"/>
      <c r="MOH331" s="7"/>
      <c r="MOI331" s="7"/>
      <c r="MOJ331" s="7"/>
      <c r="MOK331" s="7"/>
      <c r="MOL331" s="7"/>
      <c r="MOM331" s="7"/>
      <c r="MON331" s="7"/>
      <c r="MOO331" s="7"/>
      <c r="MOP331" s="7"/>
      <c r="MOQ331" s="7"/>
      <c r="MOR331" s="7"/>
      <c r="MOS331" s="7"/>
      <c r="MOT331" s="7"/>
      <c r="MOU331" s="7"/>
      <c r="MOV331" s="7"/>
      <c r="MOW331" s="7"/>
      <c r="MOX331" s="7"/>
      <c r="MOY331" s="7"/>
      <c r="MOZ331" s="7"/>
      <c r="MPA331" s="7"/>
      <c r="MPB331" s="7"/>
      <c r="MPC331" s="7"/>
      <c r="MPD331" s="7"/>
      <c r="MPE331" s="7"/>
      <c r="MPF331" s="7"/>
      <c r="MPG331" s="7"/>
      <c r="MPH331" s="7"/>
      <c r="MPI331" s="7"/>
      <c r="MPJ331" s="7"/>
      <c r="MPK331" s="7"/>
      <c r="MPL331" s="7"/>
      <c r="MPM331" s="7"/>
      <c r="MPN331" s="7"/>
      <c r="MPO331" s="7"/>
      <c r="MPP331" s="7"/>
      <c r="MPQ331" s="7"/>
      <c r="MPR331" s="7"/>
      <c r="MPS331" s="7"/>
      <c r="MPT331" s="7"/>
      <c r="MPU331" s="7"/>
      <c r="MPV331" s="7"/>
      <c r="MPW331" s="7"/>
      <c r="MPX331" s="7"/>
      <c r="MPY331" s="7"/>
      <c r="MPZ331" s="7"/>
      <c r="MQA331" s="7"/>
      <c r="MQB331" s="7"/>
      <c r="MQC331" s="7"/>
      <c r="MQD331" s="7"/>
      <c r="MQE331" s="7"/>
      <c r="MQF331" s="7"/>
      <c r="MQG331" s="7"/>
      <c r="MQH331" s="7"/>
      <c r="MQI331" s="7"/>
      <c r="MQJ331" s="7"/>
      <c r="MQK331" s="7"/>
      <c r="MQL331" s="7"/>
      <c r="MQM331" s="7"/>
      <c r="MQN331" s="7"/>
      <c r="MQO331" s="7"/>
      <c r="MQP331" s="7"/>
      <c r="MQQ331" s="7"/>
      <c r="MQR331" s="7"/>
      <c r="MQS331" s="7"/>
      <c r="MQT331" s="7"/>
      <c r="MQU331" s="7"/>
      <c r="MQV331" s="7"/>
      <c r="MQW331" s="7"/>
      <c r="MQX331" s="7"/>
      <c r="MQY331" s="7"/>
      <c r="MQZ331" s="7"/>
      <c r="MRA331" s="7"/>
      <c r="MRB331" s="7"/>
      <c r="MRC331" s="7"/>
      <c r="MRD331" s="7"/>
      <c r="MRE331" s="7"/>
      <c r="MRF331" s="7"/>
      <c r="MRG331" s="7"/>
      <c r="MRH331" s="7"/>
      <c r="MRI331" s="7"/>
      <c r="MRJ331" s="7"/>
      <c r="MRK331" s="7"/>
      <c r="MRL331" s="7"/>
      <c r="MRM331" s="7"/>
      <c r="MRN331" s="7"/>
      <c r="MRO331" s="7"/>
      <c r="MRP331" s="7"/>
      <c r="MRQ331" s="7"/>
      <c r="MRR331" s="7"/>
      <c r="MRS331" s="7"/>
      <c r="MRT331" s="7"/>
      <c r="MRU331" s="7"/>
      <c r="MRV331" s="7"/>
      <c r="MRW331" s="7"/>
      <c r="MRX331" s="7"/>
      <c r="MRY331" s="7"/>
      <c r="MRZ331" s="7"/>
      <c r="MSA331" s="7"/>
      <c r="MSB331" s="7"/>
      <c r="MSC331" s="7"/>
      <c r="MSD331" s="7"/>
      <c r="MSE331" s="7"/>
      <c r="MSF331" s="7"/>
      <c r="MSG331" s="7"/>
      <c r="MSH331" s="7"/>
      <c r="MSI331" s="7"/>
      <c r="MSJ331" s="7"/>
      <c r="MSK331" s="7"/>
      <c r="MSL331" s="7"/>
      <c r="MSM331" s="7"/>
      <c r="MSN331" s="7"/>
      <c r="MSO331" s="7"/>
      <c r="MSP331" s="7"/>
      <c r="MSQ331" s="7"/>
      <c r="MSR331" s="7"/>
      <c r="MSS331" s="7"/>
      <c r="MST331" s="7"/>
      <c r="MSU331" s="7"/>
      <c r="MSV331" s="7"/>
      <c r="MSW331" s="7"/>
      <c r="MSX331" s="7"/>
      <c r="MSY331" s="7"/>
      <c r="MSZ331" s="7"/>
      <c r="MTA331" s="7"/>
      <c r="MTB331" s="7"/>
      <c r="MTC331" s="7"/>
      <c r="MTD331" s="7"/>
      <c r="MTE331" s="7"/>
      <c r="MTF331" s="7"/>
      <c r="MTG331" s="7"/>
      <c r="MTH331" s="7"/>
      <c r="MTI331" s="7"/>
      <c r="MTJ331" s="7"/>
      <c r="MTK331" s="7"/>
      <c r="MTL331" s="7"/>
      <c r="MTM331" s="7"/>
      <c r="MTN331" s="7"/>
      <c r="MTO331" s="7"/>
      <c r="MTP331" s="7"/>
      <c r="MTQ331" s="7"/>
      <c r="MTR331" s="7"/>
      <c r="MTS331" s="7"/>
      <c r="MTT331" s="7"/>
      <c r="MTU331" s="7"/>
      <c r="MTV331" s="7"/>
      <c r="MTW331" s="7"/>
      <c r="MTX331" s="7"/>
      <c r="MTY331" s="7"/>
      <c r="MTZ331" s="7"/>
      <c r="MUA331" s="7"/>
      <c r="MUB331" s="7"/>
      <c r="MUC331" s="7"/>
      <c r="MUD331" s="7"/>
      <c r="MUE331" s="7"/>
      <c r="MUF331" s="7"/>
      <c r="MUG331" s="7"/>
      <c r="MUH331" s="7"/>
      <c r="MUI331" s="7"/>
      <c r="MUJ331" s="7"/>
      <c r="MUK331" s="7"/>
      <c r="MUL331" s="7"/>
      <c r="MUM331" s="7"/>
      <c r="MUN331" s="7"/>
      <c r="MUO331" s="7"/>
      <c r="MUP331" s="7"/>
      <c r="MUQ331" s="7"/>
      <c r="MUR331" s="7"/>
      <c r="MUS331" s="7"/>
      <c r="MUT331" s="7"/>
      <c r="MUU331" s="7"/>
      <c r="MUV331" s="7"/>
      <c r="MUW331" s="7"/>
      <c r="MUX331" s="7"/>
      <c r="MUY331" s="7"/>
      <c r="MUZ331" s="7"/>
      <c r="MVA331" s="7"/>
      <c r="MVB331" s="7"/>
      <c r="MVC331" s="7"/>
      <c r="MVD331" s="7"/>
      <c r="MVE331" s="7"/>
      <c r="MVF331" s="7"/>
      <c r="MVG331" s="7"/>
      <c r="MVH331" s="7"/>
      <c r="MVI331" s="7"/>
      <c r="MVJ331" s="7"/>
      <c r="MVK331" s="7"/>
      <c r="MVL331" s="7"/>
      <c r="MVM331" s="7"/>
      <c r="MVN331" s="7"/>
      <c r="MVO331" s="7"/>
      <c r="MVP331" s="7"/>
      <c r="MVQ331" s="7"/>
      <c r="MVR331" s="7"/>
      <c r="MVS331" s="7"/>
      <c r="MVT331" s="7"/>
      <c r="MVU331" s="7"/>
      <c r="MVV331" s="7"/>
      <c r="MVW331" s="7"/>
      <c r="MVX331" s="7"/>
      <c r="MVY331" s="7"/>
      <c r="MVZ331" s="7"/>
      <c r="MWA331" s="7"/>
      <c r="MWB331" s="7"/>
      <c r="MWC331" s="7"/>
      <c r="MWD331" s="7"/>
      <c r="MWE331" s="7"/>
      <c r="MWF331" s="7"/>
      <c r="MWG331" s="7"/>
      <c r="MWH331" s="7"/>
      <c r="MWI331" s="7"/>
      <c r="MWJ331" s="7"/>
      <c r="MWK331" s="7"/>
      <c r="MWL331" s="7"/>
      <c r="MWM331" s="7"/>
      <c r="MWN331" s="7"/>
      <c r="MWO331" s="7"/>
      <c r="MWP331" s="7"/>
      <c r="MWQ331" s="7"/>
      <c r="MWR331" s="7"/>
      <c r="MWS331" s="7"/>
      <c r="MWT331" s="7"/>
      <c r="MWU331" s="7"/>
      <c r="MWV331" s="7"/>
      <c r="MWW331" s="7"/>
      <c r="MWX331" s="7"/>
      <c r="MWY331" s="7"/>
      <c r="MWZ331" s="7"/>
      <c r="MXA331" s="7"/>
      <c r="MXB331" s="7"/>
      <c r="MXC331" s="7"/>
      <c r="MXD331" s="7"/>
      <c r="MXE331" s="7"/>
      <c r="MXF331" s="7"/>
      <c r="MXG331" s="7"/>
      <c r="MXH331" s="7"/>
      <c r="MXI331" s="7"/>
      <c r="MXJ331" s="7"/>
      <c r="MXK331" s="7"/>
      <c r="MXL331" s="7"/>
      <c r="MXM331" s="7"/>
      <c r="MXN331" s="7"/>
      <c r="MXO331" s="7"/>
      <c r="MXP331" s="7"/>
      <c r="MXQ331" s="7"/>
      <c r="MXR331" s="7"/>
      <c r="MXS331" s="7"/>
      <c r="MXT331" s="7"/>
      <c r="MXU331" s="7"/>
      <c r="MXV331" s="7"/>
      <c r="MXW331" s="7"/>
      <c r="MXX331" s="7"/>
      <c r="MXY331" s="7"/>
      <c r="MXZ331" s="7"/>
      <c r="MYA331" s="7"/>
      <c r="MYB331" s="7"/>
      <c r="MYC331" s="7"/>
      <c r="MYD331" s="7"/>
      <c r="MYE331" s="7"/>
      <c r="MYF331" s="7"/>
      <c r="MYG331" s="7"/>
      <c r="MYH331" s="7"/>
      <c r="MYI331" s="7"/>
      <c r="MYJ331" s="7"/>
      <c r="MYK331" s="7"/>
      <c r="MYL331" s="7"/>
      <c r="MYM331" s="7"/>
      <c r="MYN331" s="7"/>
      <c r="MYO331" s="7"/>
      <c r="MYP331" s="7"/>
      <c r="MYQ331" s="7"/>
      <c r="MYR331" s="7"/>
      <c r="MYS331" s="7"/>
      <c r="MYT331" s="7"/>
      <c r="MYU331" s="7"/>
      <c r="MYV331" s="7"/>
      <c r="MYW331" s="7"/>
      <c r="MYX331" s="7"/>
      <c r="MYY331" s="7"/>
      <c r="MYZ331" s="7"/>
      <c r="MZA331" s="7"/>
      <c r="MZB331" s="7"/>
      <c r="MZC331" s="7"/>
      <c r="MZD331" s="7"/>
      <c r="MZE331" s="7"/>
      <c r="MZF331" s="7"/>
      <c r="MZG331" s="7"/>
      <c r="MZH331" s="7"/>
      <c r="MZI331" s="7"/>
      <c r="MZJ331" s="7"/>
      <c r="MZK331" s="7"/>
      <c r="MZL331" s="7"/>
      <c r="MZM331" s="7"/>
      <c r="MZN331" s="7"/>
      <c r="MZO331" s="7"/>
      <c r="MZP331" s="7"/>
      <c r="MZQ331" s="7"/>
      <c r="MZR331" s="7"/>
      <c r="MZS331" s="7"/>
      <c r="MZT331" s="7"/>
      <c r="MZU331" s="7"/>
      <c r="MZV331" s="7"/>
      <c r="MZW331" s="7"/>
      <c r="MZX331" s="7"/>
      <c r="MZY331" s="7"/>
      <c r="MZZ331" s="7"/>
      <c r="NAA331" s="7"/>
      <c r="NAB331" s="7"/>
      <c r="NAC331" s="7"/>
      <c r="NAD331" s="7"/>
      <c r="NAE331" s="7"/>
      <c r="NAF331" s="7"/>
      <c r="NAG331" s="7"/>
      <c r="NAH331" s="7"/>
      <c r="NAI331" s="7"/>
      <c r="NAJ331" s="7"/>
      <c r="NAK331" s="7"/>
      <c r="NAL331" s="7"/>
      <c r="NAM331" s="7"/>
      <c r="NAN331" s="7"/>
      <c r="NAO331" s="7"/>
      <c r="NAP331" s="7"/>
      <c r="NAQ331" s="7"/>
      <c r="NAR331" s="7"/>
      <c r="NAS331" s="7"/>
      <c r="NAT331" s="7"/>
      <c r="NAU331" s="7"/>
      <c r="NAV331" s="7"/>
      <c r="NAW331" s="7"/>
      <c r="NAX331" s="7"/>
      <c r="NAY331" s="7"/>
      <c r="NAZ331" s="7"/>
      <c r="NBA331" s="7"/>
      <c r="NBB331" s="7"/>
      <c r="NBC331" s="7"/>
      <c r="NBD331" s="7"/>
      <c r="NBE331" s="7"/>
      <c r="NBF331" s="7"/>
      <c r="NBG331" s="7"/>
      <c r="NBH331" s="7"/>
      <c r="NBI331" s="7"/>
      <c r="NBJ331" s="7"/>
      <c r="NBK331" s="7"/>
      <c r="NBL331" s="7"/>
      <c r="NBM331" s="7"/>
      <c r="NBN331" s="7"/>
      <c r="NBO331" s="7"/>
      <c r="NBP331" s="7"/>
      <c r="NBQ331" s="7"/>
      <c r="NBR331" s="7"/>
      <c r="NBS331" s="7"/>
      <c r="NBT331" s="7"/>
      <c r="NBU331" s="7"/>
      <c r="NBV331" s="7"/>
      <c r="NBW331" s="7"/>
      <c r="NBX331" s="7"/>
      <c r="NBY331" s="7"/>
      <c r="NBZ331" s="7"/>
      <c r="NCA331" s="7"/>
      <c r="NCB331" s="7"/>
      <c r="NCC331" s="7"/>
      <c r="NCD331" s="7"/>
      <c r="NCE331" s="7"/>
      <c r="NCF331" s="7"/>
      <c r="NCG331" s="7"/>
      <c r="NCH331" s="7"/>
      <c r="NCI331" s="7"/>
      <c r="NCJ331" s="7"/>
      <c r="NCK331" s="7"/>
      <c r="NCL331" s="7"/>
      <c r="NCM331" s="7"/>
      <c r="NCN331" s="7"/>
      <c r="NCO331" s="7"/>
      <c r="NCP331" s="7"/>
      <c r="NCQ331" s="7"/>
      <c r="NCR331" s="7"/>
      <c r="NCS331" s="7"/>
      <c r="NCT331" s="7"/>
      <c r="NCU331" s="7"/>
      <c r="NCV331" s="7"/>
      <c r="NCW331" s="7"/>
      <c r="NCX331" s="7"/>
      <c r="NCY331" s="7"/>
      <c r="NCZ331" s="7"/>
      <c r="NDA331" s="7"/>
      <c r="NDB331" s="7"/>
      <c r="NDC331" s="7"/>
      <c r="NDD331" s="7"/>
      <c r="NDE331" s="7"/>
      <c r="NDF331" s="7"/>
      <c r="NDG331" s="7"/>
      <c r="NDH331" s="7"/>
      <c r="NDI331" s="7"/>
      <c r="NDJ331" s="7"/>
      <c r="NDK331" s="7"/>
      <c r="NDL331" s="7"/>
      <c r="NDM331" s="7"/>
      <c r="NDN331" s="7"/>
      <c r="NDO331" s="7"/>
      <c r="NDP331" s="7"/>
      <c r="NDQ331" s="7"/>
      <c r="NDR331" s="7"/>
      <c r="NDS331" s="7"/>
      <c r="NDT331" s="7"/>
      <c r="NDU331" s="7"/>
      <c r="NDV331" s="7"/>
      <c r="NDW331" s="7"/>
      <c r="NDX331" s="7"/>
      <c r="NDY331" s="7"/>
      <c r="NDZ331" s="7"/>
      <c r="NEA331" s="7"/>
      <c r="NEB331" s="7"/>
      <c r="NEC331" s="7"/>
      <c r="NED331" s="7"/>
      <c r="NEE331" s="7"/>
      <c r="NEF331" s="7"/>
      <c r="NEG331" s="7"/>
      <c r="NEH331" s="7"/>
      <c r="NEI331" s="7"/>
      <c r="NEJ331" s="7"/>
      <c r="NEK331" s="7"/>
      <c r="NEL331" s="7"/>
      <c r="NEM331" s="7"/>
      <c r="NEN331" s="7"/>
      <c r="NEO331" s="7"/>
      <c r="NEP331" s="7"/>
      <c r="NEQ331" s="7"/>
      <c r="NER331" s="7"/>
      <c r="NES331" s="7"/>
      <c r="NET331" s="7"/>
      <c r="NEU331" s="7"/>
      <c r="NEV331" s="7"/>
      <c r="NEW331" s="7"/>
      <c r="NEX331" s="7"/>
      <c r="NEY331" s="7"/>
      <c r="NEZ331" s="7"/>
      <c r="NFA331" s="7"/>
      <c r="NFB331" s="7"/>
      <c r="NFC331" s="7"/>
      <c r="NFD331" s="7"/>
      <c r="NFE331" s="7"/>
      <c r="NFF331" s="7"/>
      <c r="NFG331" s="7"/>
      <c r="NFH331" s="7"/>
      <c r="NFI331" s="7"/>
      <c r="NFJ331" s="7"/>
      <c r="NFK331" s="7"/>
      <c r="NFL331" s="7"/>
      <c r="NFM331" s="7"/>
      <c r="NFN331" s="7"/>
      <c r="NFO331" s="7"/>
      <c r="NFP331" s="7"/>
      <c r="NFQ331" s="7"/>
      <c r="NFR331" s="7"/>
      <c r="NFS331" s="7"/>
      <c r="NFT331" s="7"/>
      <c r="NFU331" s="7"/>
      <c r="NFV331" s="7"/>
      <c r="NFW331" s="7"/>
      <c r="NFX331" s="7"/>
      <c r="NFY331" s="7"/>
      <c r="NFZ331" s="7"/>
      <c r="NGA331" s="7"/>
      <c r="NGB331" s="7"/>
      <c r="NGC331" s="7"/>
      <c r="NGD331" s="7"/>
      <c r="NGE331" s="7"/>
      <c r="NGF331" s="7"/>
      <c r="NGG331" s="7"/>
      <c r="NGH331" s="7"/>
      <c r="NGI331" s="7"/>
      <c r="NGJ331" s="7"/>
      <c r="NGK331" s="7"/>
      <c r="NGL331" s="7"/>
      <c r="NGM331" s="7"/>
      <c r="NGN331" s="7"/>
      <c r="NGO331" s="7"/>
      <c r="NGP331" s="7"/>
      <c r="NGQ331" s="7"/>
      <c r="NGR331" s="7"/>
      <c r="NGS331" s="7"/>
      <c r="NGT331" s="7"/>
      <c r="NGU331" s="7"/>
      <c r="NGV331" s="7"/>
      <c r="NGW331" s="7"/>
      <c r="NGX331" s="7"/>
      <c r="NGY331" s="7"/>
      <c r="NGZ331" s="7"/>
      <c r="NHA331" s="7"/>
      <c r="NHB331" s="7"/>
      <c r="NHC331" s="7"/>
      <c r="NHD331" s="7"/>
      <c r="NHE331" s="7"/>
      <c r="NHF331" s="7"/>
      <c r="NHG331" s="7"/>
      <c r="NHH331" s="7"/>
      <c r="NHI331" s="7"/>
      <c r="NHJ331" s="7"/>
      <c r="NHK331" s="7"/>
      <c r="NHL331" s="7"/>
      <c r="NHM331" s="7"/>
      <c r="NHN331" s="7"/>
      <c r="NHO331" s="7"/>
      <c r="NHP331" s="7"/>
      <c r="NHQ331" s="7"/>
      <c r="NHR331" s="7"/>
      <c r="NHS331" s="7"/>
      <c r="NHT331" s="7"/>
      <c r="NHU331" s="7"/>
      <c r="NHV331" s="7"/>
      <c r="NHW331" s="7"/>
      <c r="NHX331" s="7"/>
      <c r="NHY331" s="7"/>
      <c r="NHZ331" s="7"/>
      <c r="NIA331" s="7"/>
      <c r="NIB331" s="7"/>
      <c r="NIC331" s="7"/>
      <c r="NID331" s="7"/>
      <c r="NIE331" s="7"/>
      <c r="NIF331" s="7"/>
      <c r="NIG331" s="7"/>
      <c r="NIH331" s="7"/>
      <c r="NII331" s="7"/>
      <c r="NIJ331" s="7"/>
      <c r="NIK331" s="7"/>
      <c r="NIL331" s="7"/>
      <c r="NIM331" s="7"/>
      <c r="NIN331" s="7"/>
      <c r="NIO331" s="7"/>
      <c r="NIP331" s="7"/>
      <c r="NIQ331" s="7"/>
      <c r="NIR331" s="7"/>
      <c r="NIS331" s="7"/>
      <c r="NIT331" s="7"/>
      <c r="NIU331" s="7"/>
      <c r="NIV331" s="7"/>
      <c r="NIW331" s="7"/>
      <c r="NIX331" s="7"/>
      <c r="NIY331" s="7"/>
      <c r="NIZ331" s="7"/>
      <c r="NJA331" s="7"/>
      <c r="NJB331" s="7"/>
      <c r="NJC331" s="7"/>
      <c r="NJD331" s="7"/>
      <c r="NJE331" s="7"/>
      <c r="NJF331" s="7"/>
      <c r="NJG331" s="7"/>
      <c r="NJH331" s="7"/>
      <c r="NJI331" s="7"/>
      <c r="NJJ331" s="7"/>
      <c r="NJK331" s="7"/>
      <c r="NJL331" s="7"/>
      <c r="NJM331" s="7"/>
      <c r="NJN331" s="7"/>
      <c r="NJO331" s="7"/>
      <c r="NJP331" s="7"/>
      <c r="NJQ331" s="7"/>
      <c r="NJR331" s="7"/>
      <c r="NJS331" s="7"/>
      <c r="NJT331" s="7"/>
      <c r="NJU331" s="7"/>
      <c r="NJV331" s="7"/>
      <c r="NJW331" s="7"/>
      <c r="NJX331" s="7"/>
      <c r="NJY331" s="7"/>
      <c r="NJZ331" s="7"/>
      <c r="NKA331" s="7"/>
      <c r="NKB331" s="7"/>
      <c r="NKC331" s="7"/>
      <c r="NKD331" s="7"/>
      <c r="NKE331" s="7"/>
      <c r="NKF331" s="7"/>
      <c r="NKG331" s="7"/>
      <c r="NKH331" s="7"/>
      <c r="NKI331" s="7"/>
      <c r="NKJ331" s="7"/>
      <c r="NKK331" s="7"/>
      <c r="NKL331" s="7"/>
      <c r="NKM331" s="7"/>
      <c r="NKN331" s="7"/>
      <c r="NKO331" s="7"/>
      <c r="NKP331" s="7"/>
      <c r="NKQ331" s="7"/>
      <c r="NKR331" s="7"/>
      <c r="NKS331" s="7"/>
      <c r="NKT331" s="7"/>
      <c r="NKU331" s="7"/>
      <c r="NKV331" s="7"/>
      <c r="NKW331" s="7"/>
      <c r="NKX331" s="7"/>
      <c r="NKY331" s="7"/>
      <c r="NKZ331" s="7"/>
      <c r="NLA331" s="7"/>
      <c r="NLB331" s="7"/>
      <c r="NLC331" s="7"/>
      <c r="NLD331" s="7"/>
      <c r="NLE331" s="7"/>
      <c r="NLF331" s="7"/>
      <c r="NLG331" s="7"/>
      <c r="NLH331" s="7"/>
      <c r="NLI331" s="7"/>
      <c r="NLJ331" s="7"/>
      <c r="NLK331" s="7"/>
      <c r="NLL331" s="7"/>
      <c r="NLM331" s="7"/>
      <c r="NLN331" s="7"/>
      <c r="NLO331" s="7"/>
      <c r="NLP331" s="7"/>
      <c r="NLQ331" s="7"/>
      <c r="NLR331" s="7"/>
      <c r="NLS331" s="7"/>
      <c r="NLT331" s="7"/>
      <c r="NLU331" s="7"/>
      <c r="NLV331" s="7"/>
      <c r="NLW331" s="7"/>
      <c r="NLX331" s="7"/>
      <c r="NLY331" s="7"/>
      <c r="NLZ331" s="7"/>
      <c r="NMA331" s="7"/>
      <c r="NMB331" s="7"/>
      <c r="NMC331" s="7"/>
      <c r="NMD331" s="7"/>
      <c r="NME331" s="7"/>
      <c r="NMF331" s="7"/>
      <c r="NMG331" s="7"/>
      <c r="NMH331" s="7"/>
      <c r="NMI331" s="7"/>
      <c r="NMJ331" s="7"/>
      <c r="NMK331" s="7"/>
      <c r="NML331" s="7"/>
      <c r="NMM331" s="7"/>
      <c r="NMN331" s="7"/>
      <c r="NMO331" s="7"/>
      <c r="NMP331" s="7"/>
      <c r="NMQ331" s="7"/>
      <c r="NMR331" s="7"/>
      <c r="NMS331" s="7"/>
      <c r="NMT331" s="7"/>
      <c r="NMU331" s="7"/>
      <c r="NMV331" s="7"/>
      <c r="NMW331" s="7"/>
      <c r="NMX331" s="7"/>
      <c r="NMY331" s="7"/>
      <c r="NMZ331" s="7"/>
      <c r="NNA331" s="7"/>
      <c r="NNB331" s="7"/>
      <c r="NNC331" s="7"/>
      <c r="NND331" s="7"/>
      <c r="NNE331" s="7"/>
      <c r="NNF331" s="7"/>
      <c r="NNG331" s="7"/>
      <c r="NNH331" s="7"/>
      <c r="NNI331" s="7"/>
      <c r="NNJ331" s="7"/>
      <c r="NNK331" s="7"/>
      <c r="NNL331" s="7"/>
      <c r="NNM331" s="7"/>
      <c r="NNN331" s="7"/>
      <c r="NNO331" s="7"/>
      <c r="NNP331" s="7"/>
      <c r="NNQ331" s="7"/>
      <c r="NNR331" s="7"/>
      <c r="NNS331" s="7"/>
      <c r="NNT331" s="7"/>
      <c r="NNU331" s="7"/>
      <c r="NNV331" s="7"/>
      <c r="NNW331" s="7"/>
      <c r="NNX331" s="7"/>
      <c r="NNY331" s="7"/>
      <c r="NNZ331" s="7"/>
      <c r="NOA331" s="7"/>
      <c r="NOB331" s="7"/>
      <c r="NOC331" s="7"/>
      <c r="NOD331" s="7"/>
      <c r="NOE331" s="7"/>
      <c r="NOF331" s="7"/>
      <c r="NOG331" s="7"/>
      <c r="NOH331" s="7"/>
      <c r="NOI331" s="7"/>
      <c r="NOJ331" s="7"/>
      <c r="NOK331" s="7"/>
      <c r="NOL331" s="7"/>
      <c r="NOM331" s="7"/>
      <c r="NON331" s="7"/>
      <c r="NOO331" s="7"/>
      <c r="NOP331" s="7"/>
      <c r="NOQ331" s="7"/>
      <c r="NOR331" s="7"/>
      <c r="NOS331" s="7"/>
      <c r="NOT331" s="7"/>
      <c r="NOU331" s="7"/>
      <c r="NOV331" s="7"/>
      <c r="NOW331" s="7"/>
      <c r="NOX331" s="7"/>
      <c r="NOY331" s="7"/>
      <c r="NOZ331" s="7"/>
      <c r="NPA331" s="7"/>
      <c r="NPB331" s="7"/>
      <c r="NPC331" s="7"/>
      <c r="NPD331" s="7"/>
      <c r="NPE331" s="7"/>
      <c r="NPF331" s="7"/>
      <c r="NPG331" s="7"/>
      <c r="NPH331" s="7"/>
      <c r="NPI331" s="7"/>
      <c r="NPJ331" s="7"/>
      <c r="NPK331" s="7"/>
      <c r="NPL331" s="7"/>
      <c r="NPM331" s="7"/>
      <c r="NPN331" s="7"/>
      <c r="NPO331" s="7"/>
      <c r="NPP331" s="7"/>
      <c r="NPQ331" s="7"/>
      <c r="NPR331" s="7"/>
      <c r="NPS331" s="7"/>
      <c r="NPT331" s="7"/>
      <c r="NPU331" s="7"/>
      <c r="NPV331" s="7"/>
      <c r="NPW331" s="7"/>
      <c r="NPX331" s="7"/>
      <c r="NPY331" s="7"/>
      <c r="NPZ331" s="7"/>
      <c r="NQA331" s="7"/>
      <c r="NQB331" s="7"/>
      <c r="NQC331" s="7"/>
      <c r="NQD331" s="7"/>
      <c r="NQE331" s="7"/>
      <c r="NQF331" s="7"/>
      <c r="NQG331" s="7"/>
      <c r="NQH331" s="7"/>
      <c r="NQI331" s="7"/>
      <c r="NQJ331" s="7"/>
      <c r="NQK331" s="7"/>
      <c r="NQL331" s="7"/>
      <c r="NQM331" s="7"/>
      <c r="NQN331" s="7"/>
      <c r="NQO331" s="7"/>
      <c r="NQP331" s="7"/>
      <c r="NQQ331" s="7"/>
      <c r="NQR331" s="7"/>
      <c r="NQS331" s="7"/>
      <c r="NQT331" s="7"/>
      <c r="NQU331" s="7"/>
      <c r="NQV331" s="7"/>
      <c r="NQW331" s="7"/>
      <c r="NQX331" s="7"/>
      <c r="NQY331" s="7"/>
      <c r="NQZ331" s="7"/>
      <c r="NRA331" s="7"/>
      <c r="NRB331" s="7"/>
      <c r="NRC331" s="7"/>
      <c r="NRD331" s="7"/>
      <c r="NRE331" s="7"/>
      <c r="NRF331" s="7"/>
      <c r="NRG331" s="7"/>
      <c r="NRH331" s="7"/>
      <c r="NRI331" s="7"/>
      <c r="NRJ331" s="7"/>
      <c r="NRK331" s="7"/>
      <c r="NRL331" s="7"/>
      <c r="NRM331" s="7"/>
      <c r="NRN331" s="7"/>
      <c r="NRO331" s="7"/>
      <c r="NRP331" s="7"/>
      <c r="NRQ331" s="7"/>
      <c r="NRR331" s="7"/>
      <c r="NRS331" s="7"/>
      <c r="NRT331" s="7"/>
      <c r="NRU331" s="7"/>
      <c r="NRV331" s="7"/>
      <c r="NRW331" s="7"/>
      <c r="NRX331" s="7"/>
      <c r="NRY331" s="7"/>
      <c r="NRZ331" s="7"/>
      <c r="NSA331" s="7"/>
      <c r="NSB331" s="7"/>
      <c r="NSC331" s="7"/>
      <c r="NSD331" s="7"/>
      <c r="NSE331" s="7"/>
      <c r="NSF331" s="7"/>
      <c r="NSG331" s="7"/>
      <c r="NSH331" s="7"/>
      <c r="NSI331" s="7"/>
      <c r="NSJ331" s="7"/>
      <c r="NSK331" s="7"/>
      <c r="NSL331" s="7"/>
      <c r="NSM331" s="7"/>
      <c r="NSN331" s="7"/>
      <c r="NSO331" s="7"/>
      <c r="NSP331" s="7"/>
      <c r="NSQ331" s="7"/>
      <c r="NSR331" s="7"/>
      <c r="NSS331" s="7"/>
      <c r="NST331" s="7"/>
      <c r="NSU331" s="7"/>
      <c r="NSV331" s="7"/>
      <c r="NSW331" s="7"/>
      <c r="NSX331" s="7"/>
      <c r="NSY331" s="7"/>
      <c r="NSZ331" s="7"/>
      <c r="NTA331" s="7"/>
      <c r="NTB331" s="7"/>
      <c r="NTC331" s="7"/>
      <c r="NTD331" s="7"/>
      <c r="NTE331" s="7"/>
      <c r="NTF331" s="7"/>
      <c r="NTG331" s="7"/>
      <c r="NTH331" s="7"/>
      <c r="NTI331" s="7"/>
      <c r="NTJ331" s="7"/>
      <c r="NTK331" s="7"/>
      <c r="NTL331" s="7"/>
      <c r="NTM331" s="7"/>
      <c r="NTN331" s="7"/>
      <c r="NTO331" s="7"/>
      <c r="NTP331" s="7"/>
      <c r="NTQ331" s="7"/>
      <c r="NTR331" s="7"/>
      <c r="NTS331" s="7"/>
      <c r="NTT331" s="7"/>
      <c r="NTU331" s="7"/>
      <c r="NTV331" s="7"/>
      <c r="NTW331" s="7"/>
      <c r="NTX331" s="7"/>
      <c r="NTY331" s="7"/>
      <c r="NTZ331" s="7"/>
      <c r="NUA331" s="7"/>
      <c r="NUB331" s="7"/>
      <c r="NUC331" s="7"/>
      <c r="NUD331" s="7"/>
      <c r="NUE331" s="7"/>
      <c r="NUF331" s="7"/>
      <c r="NUG331" s="7"/>
      <c r="NUH331" s="7"/>
      <c r="NUI331" s="7"/>
      <c r="NUJ331" s="7"/>
      <c r="NUK331" s="7"/>
      <c r="NUL331" s="7"/>
      <c r="NUM331" s="7"/>
      <c r="NUN331" s="7"/>
      <c r="NUO331" s="7"/>
      <c r="NUP331" s="7"/>
      <c r="NUQ331" s="7"/>
      <c r="NUR331" s="7"/>
      <c r="NUS331" s="7"/>
      <c r="NUT331" s="7"/>
      <c r="NUU331" s="7"/>
      <c r="NUV331" s="7"/>
      <c r="NUW331" s="7"/>
      <c r="NUX331" s="7"/>
      <c r="NUY331" s="7"/>
      <c r="NUZ331" s="7"/>
      <c r="NVA331" s="7"/>
      <c r="NVB331" s="7"/>
      <c r="NVC331" s="7"/>
      <c r="NVD331" s="7"/>
      <c r="NVE331" s="7"/>
      <c r="NVF331" s="7"/>
      <c r="NVG331" s="7"/>
      <c r="NVH331" s="7"/>
      <c r="NVI331" s="7"/>
      <c r="NVJ331" s="7"/>
      <c r="NVK331" s="7"/>
      <c r="NVL331" s="7"/>
      <c r="NVM331" s="7"/>
      <c r="NVN331" s="7"/>
      <c r="NVO331" s="7"/>
      <c r="NVP331" s="7"/>
      <c r="NVQ331" s="7"/>
      <c r="NVR331" s="7"/>
      <c r="NVS331" s="7"/>
      <c r="NVT331" s="7"/>
      <c r="NVU331" s="7"/>
      <c r="NVV331" s="7"/>
      <c r="NVW331" s="7"/>
      <c r="NVX331" s="7"/>
      <c r="NVY331" s="7"/>
      <c r="NVZ331" s="7"/>
      <c r="NWA331" s="7"/>
      <c r="NWB331" s="7"/>
      <c r="NWC331" s="7"/>
      <c r="NWD331" s="7"/>
      <c r="NWE331" s="7"/>
      <c r="NWF331" s="7"/>
      <c r="NWG331" s="7"/>
      <c r="NWH331" s="7"/>
      <c r="NWI331" s="7"/>
      <c r="NWJ331" s="7"/>
      <c r="NWK331" s="7"/>
      <c r="NWL331" s="7"/>
      <c r="NWM331" s="7"/>
      <c r="NWN331" s="7"/>
      <c r="NWO331" s="7"/>
      <c r="NWP331" s="7"/>
      <c r="NWQ331" s="7"/>
      <c r="NWR331" s="7"/>
      <c r="NWS331" s="7"/>
      <c r="NWT331" s="7"/>
      <c r="NWU331" s="7"/>
      <c r="NWV331" s="7"/>
      <c r="NWW331" s="7"/>
      <c r="NWX331" s="7"/>
      <c r="NWY331" s="7"/>
      <c r="NWZ331" s="7"/>
      <c r="NXA331" s="7"/>
      <c r="NXB331" s="7"/>
      <c r="NXC331" s="7"/>
      <c r="NXD331" s="7"/>
      <c r="NXE331" s="7"/>
      <c r="NXF331" s="7"/>
      <c r="NXG331" s="7"/>
      <c r="NXH331" s="7"/>
      <c r="NXI331" s="7"/>
      <c r="NXJ331" s="7"/>
      <c r="NXK331" s="7"/>
      <c r="NXL331" s="7"/>
      <c r="NXM331" s="7"/>
      <c r="NXN331" s="7"/>
      <c r="NXO331" s="7"/>
      <c r="NXP331" s="7"/>
      <c r="NXQ331" s="7"/>
      <c r="NXR331" s="7"/>
      <c r="NXS331" s="7"/>
      <c r="NXT331" s="7"/>
      <c r="NXU331" s="7"/>
      <c r="NXV331" s="7"/>
      <c r="NXW331" s="7"/>
      <c r="NXX331" s="7"/>
      <c r="NXY331" s="7"/>
      <c r="NXZ331" s="7"/>
      <c r="NYA331" s="7"/>
      <c r="NYB331" s="7"/>
      <c r="NYC331" s="7"/>
      <c r="NYD331" s="7"/>
      <c r="NYE331" s="7"/>
      <c r="NYF331" s="7"/>
      <c r="NYG331" s="7"/>
      <c r="NYH331" s="7"/>
      <c r="NYI331" s="7"/>
      <c r="NYJ331" s="7"/>
      <c r="NYK331" s="7"/>
      <c r="NYL331" s="7"/>
      <c r="NYM331" s="7"/>
      <c r="NYN331" s="7"/>
      <c r="NYO331" s="7"/>
      <c r="NYP331" s="7"/>
      <c r="NYQ331" s="7"/>
      <c r="NYR331" s="7"/>
      <c r="NYS331" s="7"/>
      <c r="NYT331" s="7"/>
      <c r="NYU331" s="7"/>
      <c r="NYV331" s="7"/>
      <c r="NYW331" s="7"/>
      <c r="NYX331" s="7"/>
      <c r="NYY331" s="7"/>
      <c r="NYZ331" s="7"/>
      <c r="NZA331" s="7"/>
      <c r="NZB331" s="7"/>
      <c r="NZC331" s="7"/>
      <c r="NZD331" s="7"/>
      <c r="NZE331" s="7"/>
      <c r="NZF331" s="7"/>
      <c r="NZG331" s="7"/>
      <c r="NZH331" s="7"/>
      <c r="NZI331" s="7"/>
      <c r="NZJ331" s="7"/>
      <c r="NZK331" s="7"/>
      <c r="NZL331" s="7"/>
      <c r="NZM331" s="7"/>
      <c r="NZN331" s="7"/>
      <c r="NZO331" s="7"/>
      <c r="NZP331" s="7"/>
      <c r="NZQ331" s="7"/>
      <c r="NZR331" s="7"/>
      <c r="NZS331" s="7"/>
      <c r="NZT331" s="7"/>
      <c r="NZU331" s="7"/>
      <c r="NZV331" s="7"/>
      <c r="NZW331" s="7"/>
      <c r="NZX331" s="7"/>
      <c r="NZY331" s="7"/>
      <c r="NZZ331" s="7"/>
      <c r="OAA331" s="7"/>
      <c r="OAB331" s="7"/>
      <c r="OAC331" s="7"/>
      <c r="OAD331" s="7"/>
      <c r="OAE331" s="7"/>
      <c r="OAF331" s="7"/>
      <c r="OAG331" s="7"/>
      <c r="OAH331" s="7"/>
      <c r="OAI331" s="7"/>
      <c r="OAJ331" s="7"/>
      <c r="OAK331" s="7"/>
      <c r="OAL331" s="7"/>
      <c r="OAM331" s="7"/>
      <c r="OAN331" s="7"/>
      <c r="OAO331" s="7"/>
      <c r="OAP331" s="7"/>
      <c r="OAQ331" s="7"/>
      <c r="OAR331" s="7"/>
      <c r="OAS331" s="7"/>
      <c r="OAT331" s="7"/>
      <c r="OAU331" s="7"/>
      <c r="OAV331" s="7"/>
      <c r="OAW331" s="7"/>
      <c r="OAX331" s="7"/>
      <c r="OAY331" s="7"/>
      <c r="OAZ331" s="7"/>
      <c r="OBA331" s="7"/>
      <c r="OBB331" s="7"/>
      <c r="OBC331" s="7"/>
      <c r="OBD331" s="7"/>
      <c r="OBE331" s="7"/>
      <c r="OBF331" s="7"/>
      <c r="OBG331" s="7"/>
      <c r="OBH331" s="7"/>
      <c r="OBI331" s="7"/>
      <c r="OBJ331" s="7"/>
      <c r="OBK331" s="7"/>
      <c r="OBL331" s="7"/>
      <c r="OBM331" s="7"/>
      <c r="OBN331" s="7"/>
      <c r="OBO331" s="7"/>
      <c r="OBP331" s="7"/>
      <c r="OBQ331" s="7"/>
      <c r="OBR331" s="7"/>
      <c r="OBS331" s="7"/>
      <c r="OBT331" s="7"/>
      <c r="OBU331" s="7"/>
      <c r="OBV331" s="7"/>
      <c r="OBW331" s="7"/>
      <c r="OBX331" s="7"/>
      <c r="OBY331" s="7"/>
      <c r="OBZ331" s="7"/>
      <c r="OCA331" s="7"/>
      <c r="OCB331" s="7"/>
      <c r="OCC331" s="7"/>
      <c r="OCD331" s="7"/>
      <c r="OCE331" s="7"/>
      <c r="OCF331" s="7"/>
      <c r="OCG331" s="7"/>
      <c r="OCH331" s="7"/>
      <c r="OCI331" s="7"/>
      <c r="OCJ331" s="7"/>
      <c r="OCK331" s="7"/>
      <c r="OCL331" s="7"/>
      <c r="OCM331" s="7"/>
      <c r="OCN331" s="7"/>
      <c r="OCO331" s="7"/>
      <c r="OCP331" s="7"/>
      <c r="OCQ331" s="7"/>
      <c r="OCR331" s="7"/>
      <c r="OCS331" s="7"/>
      <c r="OCT331" s="7"/>
      <c r="OCU331" s="7"/>
      <c r="OCV331" s="7"/>
      <c r="OCW331" s="7"/>
      <c r="OCX331" s="7"/>
      <c r="OCY331" s="7"/>
      <c r="OCZ331" s="7"/>
      <c r="ODA331" s="7"/>
      <c r="ODB331" s="7"/>
      <c r="ODC331" s="7"/>
      <c r="ODD331" s="7"/>
      <c r="ODE331" s="7"/>
      <c r="ODF331" s="7"/>
      <c r="ODG331" s="7"/>
      <c r="ODH331" s="7"/>
      <c r="ODI331" s="7"/>
      <c r="ODJ331" s="7"/>
      <c r="ODK331" s="7"/>
      <c r="ODL331" s="7"/>
      <c r="ODM331" s="7"/>
      <c r="ODN331" s="7"/>
      <c r="ODO331" s="7"/>
      <c r="ODP331" s="7"/>
      <c r="ODQ331" s="7"/>
      <c r="ODR331" s="7"/>
      <c r="ODS331" s="7"/>
      <c r="ODT331" s="7"/>
      <c r="ODU331" s="7"/>
      <c r="ODV331" s="7"/>
      <c r="ODW331" s="7"/>
      <c r="ODX331" s="7"/>
      <c r="ODY331" s="7"/>
      <c r="ODZ331" s="7"/>
      <c r="OEA331" s="7"/>
      <c r="OEB331" s="7"/>
      <c r="OEC331" s="7"/>
      <c r="OED331" s="7"/>
      <c r="OEE331" s="7"/>
      <c r="OEF331" s="7"/>
      <c r="OEG331" s="7"/>
      <c r="OEH331" s="7"/>
      <c r="OEI331" s="7"/>
      <c r="OEJ331" s="7"/>
      <c r="OEK331" s="7"/>
      <c r="OEL331" s="7"/>
      <c r="OEM331" s="7"/>
      <c r="OEN331" s="7"/>
      <c r="OEO331" s="7"/>
      <c r="OEP331" s="7"/>
      <c r="OEQ331" s="7"/>
      <c r="OER331" s="7"/>
      <c r="OES331" s="7"/>
      <c r="OET331" s="7"/>
      <c r="OEU331" s="7"/>
      <c r="OEV331" s="7"/>
      <c r="OEW331" s="7"/>
      <c r="OEX331" s="7"/>
      <c r="OEY331" s="7"/>
      <c r="OEZ331" s="7"/>
      <c r="OFA331" s="7"/>
      <c r="OFB331" s="7"/>
      <c r="OFC331" s="7"/>
      <c r="OFD331" s="7"/>
      <c r="OFE331" s="7"/>
      <c r="OFF331" s="7"/>
      <c r="OFG331" s="7"/>
      <c r="OFH331" s="7"/>
      <c r="OFI331" s="7"/>
      <c r="OFJ331" s="7"/>
      <c r="OFK331" s="7"/>
      <c r="OFL331" s="7"/>
      <c r="OFM331" s="7"/>
      <c r="OFN331" s="7"/>
      <c r="OFO331" s="7"/>
      <c r="OFP331" s="7"/>
      <c r="OFQ331" s="7"/>
      <c r="OFR331" s="7"/>
      <c r="OFS331" s="7"/>
      <c r="OFT331" s="7"/>
      <c r="OFU331" s="7"/>
      <c r="OFV331" s="7"/>
      <c r="OFW331" s="7"/>
      <c r="OFX331" s="7"/>
      <c r="OFY331" s="7"/>
      <c r="OFZ331" s="7"/>
      <c r="OGA331" s="7"/>
      <c r="OGB331" s="7"/>
      <c r="OGC331" s="7"/>
      <c r="OGD331" s="7"/>
      <c r="OGE331" s="7"/>
      <c r="OGF331" s="7"/>
      <c r="OGG331" s="7"/>
      <c r="OGH331" s="7"/>
      <c r="OGI331" s="7"/>
      <c r="OGJ331" s="7"/>
      <c r="OGK331" s="7"/>
      <c r="OGL331" s="7"/>
      <c r="OGM331" s="7"/>
      <c r="OGN331" s="7"/>
      <c r="OGO331" s="7"/>
      <c r="OGP331" s="7"/>
      <c r="OGQ331" s="7"/>
      <c r="OGR331" s="7"/>
      <c r="OGS331" s="7"/>
      <c r="OGT331" s="7"/>
      <c r="OGU331" s="7"/>
      <c r="OGV331" s="7"/>
      <c r="OGW331" s="7"/>
      <c r="OGX331" s="7"/>
      <c r="OGY331" s="7"/>
      <c r="OGZ331" s="7"/>
      <c r="OHA331" s="7"/>
      <c r="OHB331" s="7"/>
      <c r="OHC331" s="7"/>
      <c r="OHD331" s="7"/>
      <c r="OHE331" s="7"/>
      <c r="OHF331" s="7"/>
      <c r="OHG331" s="7"/>
      <c r="OHH331" s="7"/>
      <c r="OHI331" s="7"/>
      <c r="OHJ331" s="7"/>
      <c r="OHK331" s="7"/>
      <c r="OHL331" s="7"/>
      <c r="OHM331" s="7"/>
      <c r="OHN331" s="7"/>
      <c r="OHO331" s="7"/>
      <c r="OHP331" s="7"/>
      <c r="OHQ331" s="7"/>
      <c r="OHR331" s="7"/>
      <c r="OHS331" s="7"/>
      <c r="OHT331" s="7"/>
      <c r="OHU331" s="7"/>
      <c r="OHV331" s="7"/>
      <c r="OHW331" s="7"/>
      <c r="OHX331" s="7"/>
      <c r="OHY331" s="7"/>
      <c r="OHZ331" s="7"/>
      <c r="OIA331" s="7"/>
      <c r="OIB331" s="7"/>
      <c r="OIC331" s="7"/>
      <c r="OID331" s="7"/>
      <c r="OIE331" s="7"/>
      <c r="OIF331" s="7"/>
      <c r="OIG331" s="7"/>
      <c r="OIH331" s="7"/>
      <c r="OII331" s="7"/>
      <c r="OIJ331" s="7"/>
      <c r="OIK331" s="7"/>
      <c r="OIL331" s="7"/>
      <c r="OIM331" s="7"/>
      <c r="OIN331" s="7"/>
      <c r="OIO331" s="7"/>
      <c r="OIP331" s="7"/>
      <c r="OIQ331" s="7"/>
      <c r="OIR331" s="7"/>
      <c r="OIS331" s="7"/>
      <c r="OIT331" s="7"/>
      <c r="OIU331" s="7"/>
      <c r="OIV331" s="7"/>
      <c r="OIW331" s="7"/>
      <c r="OIX331" s="7"/>
      <c r="OIY331" s="7"/>
      <c r="OIZ331" s="7"/>
      <c r="OJA331" s="7"/>
      <c r="OJB331" s="7"/>
      <c r="OJC331" s="7"/>
      <c r="OJD331" s="7"/>
      <c r="OJE331" s="7"/>
      <c r="OJF331" s="7"/>
      <c r="OJG331" s="7"/>
      <c r="OJH331" s="7"/>
      <c r="OJI331" s="7"/>
      <c r="OJJ331" s="7"/>
      <c r="OJK331" s="7"/>
      <c r="OJL331" s="7"/>
      <c r="OJM331" s="7"/>
      <c r="OJN331" s="7"/>
      <c r="OJO331" s="7"/>
      <c r="OJP331" s="7"/>
      <c r="OJQ331" s="7"/>
      <c r="OJR331" s="7"/>
      <c r="OJS331" s="7"/>
      <c r="OJT331" s="7"/>
      <c r="OJU331" s="7"/>
      <c r="OJV331" s="7"/>
      <c r="OJW331" s="7"/>
      <c r="OJX331" s="7"/>
      <c r="OJY331" s="7"/>
      <c r="OJZ331" s="7"/>
      <c r="OKA331" s="7"/>
      <c r="OKB331" s="7"/>
      <c r="OKC331" s="7"/>
      <c r="OKD331" s="7"/>
      <c r="OKE331" s="7"/>
      <c r="OKF331" s="7"/>
      <c r="OKG331" s="7"/>
      <c r="OKH331" s="7"/>
      <c r="OKI331" s="7"/>
      <c r="OKJ331" s="7"/>
      <c r="OKK331" s="7"/>
      <c r="OKL331" s="7"/>
      <c r="OKM331" s="7"/>
      <c r="OKN331" s="7"/>
      <c r="OKO331" s="7"/>
      <c r="OKP331" s="7"/>
      <c r="OKQ331" s="7"/>
      <c r="OKR331" s="7"/>
      <c r="OKS331" s="7"/>
      <c r="OKT331" s="7"/>
      <c r="OKU331" s="7"/>
      <c r="OKV331" s="7"/>
      <c r="OKW331" s="7"/>
      <c r="OKX331" s="7"/>
      <c r="OKY331" s="7"/>
      <c r="OKZ331" s="7"/>
      <c r="OLA331" s="7"/>
      <c r="OLB331" s="7"/>
      <c r="OLC331" s="7"/>
      <c r="OLD331" s="7"/>
      <c r="OLE331" s="7"/>
      <c r="OLF331" s="7"/>
      <c r="OLG331" s="7"/>
      <c r="OLH331" s="7"/>
      <c r="OLI331" s="7"/>
      <c r="OLJ331" s="7"/>
      <c r="OLK331" s="7"/>
      <c r="OLL331" s="7"/>
      <c r="OLM331" s="7"/>
      <c r="OLN331" s="7"/>
      <c r="OLO331" s="7"/>
      <c r="OLP331" s="7"/>
      <c r="OLQ331" s="7"/>
      <c r="OLR331" s="7"/>
      <c r="OLS331" s="7"/>
      <c r="OLT331" s="7"/>
      <c r="OLU331" s="7"/>
      <c r="OLV331" s="7"/>
      <c r="OLW331" s="7"/>
      <c r="OLX331" s="7"/>
      <c r="OLY331" s="7"/>
      <c r="OLZ331" s="7"/>
      <c r="OMA331" s="7"/>
      <c r="OMB331" s="7"/>
      <c r="OMC331" s="7"/>
      <c r="OMD331" s="7"/>
      <c r="OME331" s="7"/>
      <c r="OMF331" s="7"/>
      <c r="OMG331" s="7"/>
      <c r="OMH331" s="7"/>
      <c r="OMI331" s="7"/>
      <c r="OMJ331" s="7"/>
      <c r="OMK331" s="7"/>
      <c r="OML331" s="7"/>
      <c r="OMM331" s="7"/>
      <c r="OMN331" s="7"/>
      <c r="OMO331" s="7"/>
      <c r="OMP331" s="7"/>
      <c r="OMQ331" s="7"/>
      <c r="OMR331" s="7"/>
      <c r="OMS331" s="7"/>
      <c r="OMT331" s="7"/>
      <c r="OMU331" s="7"/>
      <c r="OMV331" s="7"/>
      <c r="OMW331" s="7"/>
      <c r="OMX331" s="7"/>
      <c r="OMY331" s="7"/>
      <c r="OMZ331" s="7"/>
      <c r="ONA331" s="7"/>
      <c r="ONB331" s="7"/>
      <c r="ONC331" s="7"/>
      <c r="OND331" s="7"/>
      <c r="ONE331" s="7"/>
      <c r="ONF331" s="7"/>
      <c r="ONG331" s="7"/>
      <c r="ONH331" s="7"/>
      <c r="ONI331" s="7"/>
      <c r="ONJ331" s="7"/>
      <c r="ONK331" s="7"/>
      <c r="ONL331" s="7"/>
      <c r="ONM331" s="7"/>
      <c r="ONN331" s="7"/>
      <c r="ONO331" s="7"/>
      <c r="ONP331" s="7"/>
      <c r="ONQ331" s="7"/>
      <c r="ONR331" s="7"/>
      <c r="ONS331" s="7"/>
      <c r="ONT331" s="7"/>
      <c r="ONU331" s="7"/>
      <c r="ONV331" s="7"/>
      <c r="ONW331" s="7"/>
      <c r="ONX331" s="7"/>
      <c r="ONY331" s="7"/>
      <c r="ONZ331" s="7"/>
      <c r="OOA331" s="7"/>
      <c r="OOB331" s="7"/>
      <c r="OOC331" s="7"/>
      <c r="OOD331" s="7"/>
      <c r="OOE331" s="7"/>
      <c r="OOF331" s="7"/>
      <c r="OOG331" s="7"/>
      <c r="OOH331" s="7"/>
      <c r="OOI331" s="7"/>
      <c r="OOJ331" s="7"/>
      <c r="OOK331" s="7"/>
      <c r="OOL331" s="7"/>
      <c r="OOM331" s="7"/>
      <c r="OON331" s="7"/>
      <c r="OOO331" s="7"/>
      <c r="OOP331" s="7"/>
      <c r="OOQ331" s="7"/>
      <c r="OOR331" s="7"/>
      <c r="OOS331" s="7"/>
      <c r="OOT331" s="7"/>
      <c r="OOU331" s="7"/>
      <c r="OOV331" s="7"/>
      <c r="OOW331" s="7"/>
      <c r="OOX331" s="7"/>
      <c r="OOY331" s="7"/>
      <c r="OOZ331" s="7"/>
      <c r="OPA331" s="7"/>
      <c r="OPB331" s="7"/>
      <c r="OPC331" s="7"/>
      <c r="OPD331" s="7"/>
      <c r="OPE331" s="7"/>
      <c r="OPF331" s="7"/>
      <c r="OPG331" s="7"/>
      <c r="OPH331" s="7"/>
      <c r="OPI331" s="7"/>
      <c r="OPJ331" s="7"/>
      <c r="OPK331" s="7"/>
      <c r="OPL331" s="7"/>
      <c r="OPM331" s="7"/>
      <c r="OPN331" s="7"/>
      <c r="OPO331" s="7"/>
      <c r="OPP331" s="7"/>
      <c r="OPQ331" s="7"/>
      <c r="OPR331" s="7"/>
      <c r="OPS331" s="7"/>
      <c r="OPT331" s="7"/>
      <c r="OPU331" s="7"/>
      <c r="OPV331" s="7"/>
      <c r="OPW331" s="7"/>
      <c r="OPX331" s="7"/>
      <c r="OPY331" s="7"/>
      <c r="OPZ331" s="7"/>
      <c r="OQA331" s="7"/>
      <c r="OQB331" s="7"/>
      <c r="OQC331" s="7"/>
      <c r="OQD331" s="7"/>
      <c r="OQE331" s="7"/>
      <c r="OQF331" s="7"/>
      <c r="OQG331" s="7"/>
      <c r="OQH331" s="7"/>
      <c r="OQI331" s="7"/>
      <c r="OQJ331" s="7"/>
      <c r="OQK331" s="7"/>
      <c r="OQL331" s="7"/>
      <c r="OQM331" s="7"/>
      <c r="OQN331" s="7"/>
      <c r="OQO331" s="7"/>
      <c r="OQP331" s="7"/>
      <c r="OQQ331" s="7"/>
      <c r="OQR331" s="7"/>
      <c r="OQS331" s="7"/>
      <c r="OQT331" s="7"/>
      <c r="OQU331" s="7"/>
      <c r="OQV331" s="7"/>
      <c r="OQW331" s="7"/>
      <c r="OQX331" s="7"/>
      <c r="OQY331" s="7"/>
      <c r="OQZ331" s="7"/>
      <c r="ORA331" s="7"/>
      <c r="ORB331" s="7"/>
      <c r="ORC331" s="7"/>
      <c r="ORD331" s="7"/>
      <c r="ORE331" s="7"/>
      <c r="ORF331" s="7"/>
      <c r="ORG331" s="7"/>
      <c r="ORH331" s="7"/>
      <c r="ORI331" s="7"/>
      <c r="ORJ331" s="7"/>
      <c r="ORK331" s="7"/>
      <c r="ORL331" s="7"/>
      <c r="ORM331" s="7"/>
      <c r="ORN331" s="7"/>
      <c r="ORO331" s="7"/>
      <c r="ORP331" s="7"/>
      <c r="ORQ331" s="7"/>
      <c r="ORR331" s="7"/>
      <c r="ORS331" s="7"/>
      <c r="ORT331" s="7"/>
      <c r="ORU331" s="7"/>
      <c r="ORV331" s="7"/>
      <c r="ORW331" s="7"/>
      <c r="ORX331" s="7"/>
      <c r="ORY331" s="7"/>
      <c r="ORZ331" s="7"/>
      <c r="OSA331" s="7"/>
      <c r="OSB331" s="7"/>
      <c r="OSC331" s="7"/>
      <c r="OSD331" s="7"/>
      <c r="OSE331" s="7"/>
      <c r="OSF331" s="7"/>
      <c r="OSG331" s="7"/>
      <c r="OSH331" s="7"/>
      <c r="OSI331" s="7"/>
      <c r="OSJ331" s="7"/>
      <c r="OSK331" s="7"/>
      <c r="OSL331" s="7"/>
      <c r="OSM331" s="7"/>
      <c r="OSN331" s="7"/>
      <c r="OSO331" s="7"/>
      <c r="OSP331" s="7"/>
      <c r="OSQ331" s="7"/>
      <c r="OSR331" s="7"/>
      <c r="OSS331" s="7"/>
      <c r="OST331" s="7"/>
      <c r="OSU331" s="7"/>
      <c r="OSV331" s="7"/>
      <c r="OSW331" s="7"/>
      <c r="OSX331" s="7"/>
      <c r="OSY331" s="7"/>
      <c r="OSZ331" s="7"/>
      <c r="OTA331" s="7"/>
      <c r="OTB331" s="7"/>
      <c r="OTC331" s="7"/>
      <c r="OTD331" s="7"/>
      <c r="OTE331" s="7"/>
      <c r="OTF331" s="7"/>
      <c r="OTG331" s="7"/>
      <c r="OTH331" s="7"/>
      <c r="OTI331" s="7"/>
      <c r="OTJ331" s="7"/>
      <c r="OTK331" s="7"/>
      <c r="OTL331" s="7"/>
      <c r="OTM331" s="7"/>
      <c r="OTN331" s="7"/>
      <c r="OTO331" s="7"/>
      <c r="OTP331" s="7"/>
      <c r="OTQ331" s="7"/>
      <c r="OTR331" s="7"/>
      <c r="OTS331" s="7"/>
      <c r="OTT331" s="7"/>
      <c r="OTU331" s="7"/>
      <c r="OTV331" s="7"/>
      <c r="OTW331" s="7"/>
      <c r="OTX331" s="7"/>
      <c r="OTY331" s="7"/>
      <c r="OTZ331" s="7"/>
      <c r="OUA331" s="7"/>
      <c r="OUB331" s="7"/>
      <c r="OUC331" s="7"/>
      <c r="OUD331" s="7"/>
      <c r="OUE331" s="7"/>
      <c r="OUF331" s="7"/>
      <c r="OUG331" s="7"/>
      <c r="OUH331" s="7"/>
      <c r="OUI331" s="7"/>
      <c r="OUJ331" s="7"/>
      <c r="OUK331" s="7"/>
      <c r="OUL331" s="7"/>
      <c r="OUM331" s="7"/>
      <c r="OUN331" s="7"/>
      <c r="OUO331" s="7"/>
      <c r="OUP331" s="7"/>
      <c r="OUQ331" s="7"/>
      <c r="OUR331" s="7"/>
      <c r="OUS331" s="7"/>
      <c r="OUT331" s="7"/>
      <c r="OUU331" s="7"/>
      <c r="OUV331" s="7"/>
      <c r="OUW331" s="7"/>
      <c r="OUX331" s="7"/>
      <c r="OUY331" s="7"/>
      <c r="OUZ331" s="7"/>
      <c r="OVA331" s="7"/>
      <c r="OVB331" s="7"/>
      <c r="OVC331" s="7"/>
      <c r="OVD331" s="7"/>
      <c r="OVE331" s="7"/>
      <c r="OVF331" s="7"/>
      <c r="OVG331" s="7"/>
      <c r="OVH331" s="7"/>
      <c r="OVI331" s="7"/>
      <c r="OVJ331" s="7"/>
      <c r="OVK331" s="7"/>
      <c r="OVL331" s="7"/>
      <c r="OVM331" s="7"/>
      <c r="OVN331" s="7"/>
      <c r="OVO331" s="7"/>
      <c r="OVP331" s="7"/>
      <c r="OVQ331" s="7"/>
      <c r="OVR331" s="7"/>
      <c r="OVS331" s="7"/>
      <c r="OVT331" s="7"/>
      <c r="OVU331" s="7"/>
      <c r="OVV331" s="7"/>
      <c r="OVW331" s="7"/>
      <c r="OVX331" s="7"/>
      <c r="OVY331" s="7"/>
      <c r="OVZ331" s="7"/>
      <c r="OWA331" s="7"/>
      <c r="OWB331" s="7"/>
      <c r="OWC331" s="7"/>
      <c r="OWD331" s="7"/>
      <c r="OWE331" s="7"/>
      <c r="OWF331" s="7"/>
      <c r="OWG331" s="7"/>
      <c r="OWH331" s="7"/>
      <c r="OWI331" s="7"/>
      <c r="OWJ331" s="7"/>
      <c r="OWK331" s="7"/>
      <c r="OWL331" s="7"/>
      <c r="OWM331" s="7"/>
      <c r="OWN331" s="7"/>
      <c r="OWO331" s="7"/>
      <c r="OWP331" s="7"/>
      <c r="OWQ331" s="7"/>
      <c r="OWR331" s="7"/>
      <c r="OWS331" s="7"/>
      <c r="OWT331" s="7"/>
      <c r="OWU331" s="7"/>
      <c r="OWV331" s="7"/>
      <c r="OWW331" s="7"/>
      <c r="OWX331" s="7"/>
      <c r="OWY331" s="7"/>
      <c r="OWZ331" s="7"/>
      <c r="OXA331" s="7"/>
      <c r="OXB331" s="7"/>
      <c r="OXC331" s="7"/>
      <c r="OXD331" s="7"/>
      <c r="OXE331" s="7"/>
      <c r="OXF331" s="7"/>
      <c r="OXG331" s="7"/>
      <c r="OXH331" s="7"/>
      <c r="OXI331" s="7"/>
      <c r="OXJ331" s="7"/>
      <c r="OXK331" s="7"/>
      <c r="OXL331" s="7"/>
      <c r="OXM331" s="7"/>
      <c r="OXN331" s="7"/>
      <c r="OXO331" s="7"/>
      <c r="OXP331" s="7"/>
      <c r="OXQ331" s="7"/>
      <c r="OXR331" s="7"/>
      <c r="OXS331" s="7"/>
      <c r="OXT331" s="7"/>
      <c r="OXU331" s="7"/>
      <c r="OXV331" s="7"/>
      <c r="OXW331" s="7"/>
      <c r="OXX331" s="7"/>
      <c r="OXY331" s="7"/>
      <c r="OXZ331" s="7"/>
      <c r="OYA331" s="7"/>
      <c r="OYB331" s="7"/>
      <c r="OYC331" s="7"/>
      <c r="OYD331" s="7"/>
      <c r="OYE331" s="7"/>
      <c r="OYF331" s="7"/>
      <c r="OYG331" s="7"/>
      <c r="OYH331" s="7"/>
      <c r="OYI331" s="7"/>
      <c r="OYJ331" s="7"/>
      <c r="OYK331" s="7"/>
      <c r="OYL331" s="7"/>
      <c r="OYM331" s="7"/>
      <c r="OYN331" s="7"/>
      <c r="OYO331" s="7"/>
      <c r="OYP331" s="7"/>
      <c r="OYQ331" s="7"/>
      <c r="OYR331" s="7"/>
      <c r="OYS331" s="7"/>
      <c r="OYT331" s="7"/>
      <c r="OYU331" s="7"/>
      <c r="OYV331" s="7"/>
      <c r="OYW331" s="7"/>
      <c r="OYX331" s="7"/>
      <c r="OYY331" s="7"/>
      <c r="OYZ331" s="7"/>
      <c r="OZA331" s="7"/>
      <c r="OZB331" s="7"/>
      <c r="OZC331" s="7"/>
      <c r="OZD331" s="7"/>
      <c r="OZE331" s="7"/>
      <c r="OZF331" s="7"/>
      <c r="OZG331" s="7"/>
      <c r="OZH331" s="7"/>
      <c r="OZI331" s="7"/>
      <c r="OZJ331" s="7"/>
      <c r="OZK331" s="7"/>
      <c r="OZL331" s="7"/>
      <c r="OZM331" s="7"/>
      <c r="OZN331" s="7"/>
      <c r="OZO331" s="7"/>
      <c r="OZP331" s="7"/>
      <c r="OZQ331" s="7"/>
      <c r="OZR331" s="7"/>
      <c r="OZS331" s="7"/>
      <c r="OZT331" s="7"/>
      <c r="OZU331" s="7"/>
      <c r="OZV331" s="7"/>
      <c r="OZW331" s="7"/>
      <c r="OZX331" s="7"/>
      <c r="OZY331" s="7"/>
      <c r="OZZ331" s="7"/>
      <c r="PAA331" s="7"/>
      <c r="PAB331" s="7"/>
      <c r="PAC331" s="7"/>
      <c r="PAD331" s="7"/>
      <c r="PAE331" s="7"/>
      <c r="PAF331" s="7"/>
      <c r="PAG331" s="7"/>
      <c r="PAH331" s="7"/>
      <c r="PAI331" s="7"/>
      <c r="PAJ331" s="7"/>
      <c r="PAK331" s="7"/>
      <c r="PAL331" s="7"/>
      <c r="PAM331" s="7"/>
      <c r="PAN331" s="7"/>
      <c r="PAO331" s="7"/>
      <c r="PAP331" s="7"/>
      <c r="PAQ331" s="7"/>
      <c r="PAR331" s="7"/>
      <c r="PAS331" s="7"/>
      <c r="PAT331" s="7"/>
      <c r="PAU331" s="7"/>
      <c r="PAV331" s="7"/>
      <c r="PAW331" s="7"/>
      <c r="PAX331" s="7"/>
      <c r="PAY331" s="7"/>
      <c r="PAZ331" s="7"/>
      <c r="PBA331" s="7"/>
      <c r="PBB331" s="7"/>
      <c r="PBC331" s="7"/>
      <c r="PBD331" s="7"/>
      <c r="PBE331" s="7"/>
      <c r="PBF331" s="7"/>
      <c r="PBG331" s="7"/>
      <c r="PBH331" s="7"/>
      <c r="PBI331" s="7"/>
      <c r="PBJ331" s="7"/>
      <c r="PBK331" s="7"/>
      <c r="PBL331" s="7"/>
      <c r="PBM331" s="7"/>
      <c r="PBN331" s="7"/>
      <c r="PBO331" s="7"/>
      <c r="PBP331" s="7"/>
      <c r="PBQ331" s="7"/>
      <c r="PBR331" s="7"/>
      <c r="PBS331" s="7"/>
      <c r="PBT331" s="7"/>
      <c r="PBU331" s="7"/>
      <c r="PBV331" s="7"/>
      <c r="PBW331" s="7"/>
      <c r="PBX331" s="7"/>
      <c r="PBY331" s="7"/>
      <c r="PBZ331" s="7"/>
      <c r="PCA331" s="7"/>
      <c r="PCB331" s="7"/>
      <c r="PCC331" s="7"/>
      <c r="PCD331" s="7"/>
      <c r="PCE331" s="7"/>
      <c r="PCF331" s="7"/>
      <c r="PCG331" s="7"/>
      <c r="PCH331" s="7"/>
      <c r="PCI331" s="7"/>
      <c r="PCJ331" s="7"/>
      <c r="PCK331" s="7"/>
      <c r="PCL331" s="7"/>
      <c r="PCM331" s="7"/>
      <c r="PCN331" s="7"/>
      <c r="PCO331" s="7"/>
      <c r="PCP331" s="7"/>
      <c r="PCQ331" s="7"/>
      <c r="PCR331" s="7"/>
      <c r="PCS331" s="7"/>
      <c r="PCT331" s="7"/>
      <c r="PCU331" s="7"/>
      <c r="PCV331" s="7"/>
      <c r="PCW331" s="7"/>
      <c r="PCX331" s="7"/>
      <c r="PCY331" s="7"/>
      <c r="PCZ331" s="7"/>
      <c r="PDA331" s="7"/>
      <c r="PDB331" s="7"/>
      <c r="PDC331" s="7"/>
      <c r="PDD331" s="7"/>
      <c r="PDE331" s="7"/>
      <c r="PDF331" s="7"/>
      <c r="PDG331" s="7"/>
      <c r="PDH331" s="7"/>
      <c r="PDI331" s="7"/>
      <c r="PDJ331" s="7"/>
      <c r="PDK331" s="7"/>
      <c r="PDL331" s="7"/>
      <c r="PDM331" s="7"/>
      <c r="PDN331" s="7"/>
      <c r="PDO331" s="7"/>
      <c r="PDP331" s="7"/>
      <c r="PDQ331" s="7"/>
      <c r="PDR331" s="7"/>
      <c r="PDS331" s="7"/>
      <c r="PDT331" s="7"/>
      <c r="PDU331" s="7"/>
      <c r="PDV331" s="7"/>
      <c r="PDW331" s="7"/>
      <c r="PDX331" s="7"/>
      <c r="PDY331" s="7"/>
      <c r="PDZ331" s="7"/>
      <c r="PEA331" s="7"/>
      <c r="PEB331" s="7"/>
      <c r="PEC331" s="7"/>
      <c r="PED331" s="7"/>
      <c r="PEE331" s="7"/>
      <c r="PEF331" s="7"/>
      <c r="PEG331" s="7"/>
      <c r="PEH331" s="7"/>
      <c r="PEI331" s="7"/>
      <c r="PEJ331" s="7"/>
      <c r="PEK331" s="7"/>
      <c r="PEL331" s="7"/>
      <c r="PEM331" s="7"/>
      <c r="PEN331" s="7"/>
      <c r="PEO331" s="7"/>
      <c r="PEP331" s="7"/>
      <c r="PEQ331" s="7"/>
      <c r="PER331" s="7"/>
      <c r="PES331" s="7"/>
      <c r="PET331" s="7"/>
      <c r="PEU331" s="7"/>
      <c r="PEV331" s="7"/>
      <c r="PEW331" s="7"/>
      <c r="PEX331" s="7"/>
      <c r="PEY331" s="7"/>
      <c r="PEZ331" s="7"/>
      <c r="PFA331" s="7"/>
      <c r="PFB331" s="7"/>
      <c r="PFC331" s="7"/>
      <c r="PFD331" s="7"/>
      <c r="PFE331" s="7"/>
      <c r="PFF331" s="7"/>
      <c r="PFG331" s="7"/>
      <c r="PFH331" s="7"/>
      <c r="PFI331" s="7"/>
      <c r="PFJ331" s="7"/>
      <c r="PFK331" s="7"/>
      <c r="PFL331" s="7"/>
      <c r="PFM331" s="7"/>
      <c r="PFN331" s="7"/>
      <c r="PFO331" s="7"/>
      <c r="PFP331" s="7"/>
      <c r="PFQ331" s="7"/>
      <c r="PFR331" s="7"/>
      <c r="PFS331" s="7"/>
      <c r="PFT331" s="7"/>
      <c r="PFU331" s="7"/>
      <c r="PFV331" s="7"/>
      <c r="PFW331" s="7"/>
      <c r="PFX331" s="7"/>
      <c r="PFY331" s="7"/>
      <c r="PFZ331" s="7"/>
      <c r="PGA331" s="7"/>
      <c r="PGB331" s="7"/>
      <c r="PGC331" s="7"/>
      <c r="PGD331" s="7"/>
      <c r="PGE331" s="7"/>
      <c r="PGF331" s="7"/>
      <c r="PGG331" s="7"/>
      <c r="PGH331" s="7"/>
      <c r="PGI331" s="7"/>
      <c r="PGJ331" s="7"/>
      <c r="PGK331" s="7"/>
      <c r="PGL331" s="7"/>
      <c r="PGM331" s="7"/>
      <c r="PGN331" s="7"/>
      <c r="PGO331" s="7"/>
      <c r="PGP331" s="7"/>
      <c r="PGQ331" s="7"/>
      <c r="PGR331" s="7"/>
      <c r="PGS331" s="7"/>
      <c r="PGT331" s="7"/>
      <c r="PGU331" s="7"/>
      <c r="PGV331" s="7"/>
      <c r="PGW331" s="7"/>
      <c r="PGX331" s="7"/>
      <c r="PGY331" s="7"/>
      <c r="PGZ331" s="7"/>
      <c r="PHA331" s="7"/>
      <c r="PHB331" s="7"/>
      <c r="PHC331" s="7"/>
      <c r="PHD331" s="7"/>
      <c r="PHE331" s="7"/>
      <c r="PHF331" s="7"/>
      <c r="PHG331" s="7"/>
      <c r="PHH331" s="7"/>
      <c r="PHI331" s="7"/>
      <c r="PHJ331" s="7"/>
      <c r="PHK331" s="7"/>
      <c r="PHL331" s="7"/>
      <c r="PHM331" s="7"/>
      <c r="PHN331" s="7"/>
      <c r="PHO331" s="7"/>
      <c r="PHP331" s="7"/>
      <c r="PHQ331" s="7"/>
      <c r="PHR331" s="7"/>
      <c r="PHS331" s="7"/>
      <c r="PHT331" s="7"/>
      <c r="PHU331" s="7"/>
      <c r="PHV331" s="7"/>
      <c r="PHW331" s="7"/>
      <c r="PHX331" s="7"/>
      <c r="PHY331" s="7"/>
      <c r="PHZ331" s="7"/>
      <c r="PIA331" s="7"/>
      <c r="PIB331" s="7"/>
      <c r="PIC331" s="7"/>
      <c r="PID331" s="7"/>
      <c r="PIE331" s="7"/>
      <c r="PIF331" s="7"/>
      <c r="PIG331" s="7"/>
      <c r="PIH331" s="7"/>
      <c r="PII331" s="7"/>
      <c r="PIJ331" s="7"/>
      <c r="PIK331" s="7"/>
      <c r="PIL331" s="7"/>
      <c r="PIM331" s="7"/>
      <c r="PIN331" s="7"/>
      <c r="PIO331" s="7"/>
      <c r="PIP331" s="7"/>
      <c r="PIQ331" s="7"/>
      <c r="PIR331" s="7"/>
      <c r="PIS331" s="7"/>
      <c r="PIT331" s="7"/>
      <c r="PIU331" s="7"/>
      <c r="PIV331" s="7"/>
      <c r="PIW331" s="7"/>
      <c r="PIX331" s="7"/>
      <c r="PIY331" s="7"/>
      <c r="PIZ331" s="7"/>
      <c r="PJA331" s="7"/>
      <c r="PJB331" s="7"/>
      <c r="PJC331" s="7"/>
      <c r="PJD331" s="7"/>
      <c r="PJE331" s="7"/>
      <c r="PJF331" s="7"/>
      <c r="PJG331" s="7"/>
      <c r="PJH331" s="7"/>
      <c r="PJI331" s="7"/>
      <c r="PJJ331" s="7"/>
      <c r="PJK331" s="7"/>
      <c r="PJL331" s="7"/>
      <c r="PJM331" s="7"/>
      <c r="PJN331" s="7"/>
      <c r="PJO331" s="7"/>
      <c r="PJP331" s="7"/>
      <c r="PJQ331" s="7"/>
      <c r="PJR331" s="7"/>
      <c r="PJS331" s="7"/>
      <c r="PJT331" s="7"/>
      <c r="PJU331" s="7"/>
      <c r="PJV331" s="7"/>
      <c r="PJW331" s="7"/>
      <c r="PJX331" s="7"/>
      <c r="PJY331" s="7"/>
      <c r="PJZ331" s="7"/>
      <c r="PKA331" s="7"/>
      <c r="PKB331" s="7"/>
      <c r="PKC331" s="7"/>
      <c r="PKD331" s="7"/>
      <c r="PKE331" s="7"/>
      <c r="PKF331" s="7"/>
      <c r="PKG331" s="7"/>
      <c r="PKH331" s="7"/>
      <c r="PKI331" s="7"/>
      <c r="PKJ331" s="7"/>
      <c r="PKK331" s="7"/>
      <c r="PKL331" s="7"/>
      <c r="PKM331" s="7"/>
      <c r="PKN331" s="7"/>
      <c r="PKO331" s="7"/>
      <c r="PKP331" s="7"/>
      <c r="PKQ331" s="7"/>
      <c r="PKR331" s="7"/>
      <c r="PKS331" s="7"/>
      <c r="PKT331" s="7"/>
      <c r="PKU331" s="7"/>
      <c r="PKV331" s="7"/>
      <c r="PKW331" s="7"/>
      <c r="PKX331" s="7"/>
      <c r="PKY331" s="7"/>
      <c r="PKZ331" s="7"/>
      <c r="PLA331" s="7"/>
      <c r="PLB331" s="7"/>
      <c r="PLC331" s="7"/>
      <c r="PLD331" s="7"/>
      <c r="PLE331" s="7"/>
      <c r="PLF331" s="7"/>
      <c r="PLG331" s="7"/>
      <c r="PLH331" s="7"/>
      <c r="PLI331" s="7"/>
      <c r="PLJ331" s="7"/>
      <c r="PLK331" s="7"/>
      <c r="PLL331" s="7"/>
      <c r="PLM331" s="7"/>
      <c r="PLN331" s="7"/>
      <c r="PLO331" s="7"/>
      <c r="PLP331" s="7"/>
      <c r="PLQ331" s="7"/>
      <c r="PLR331" s="7"/>
      <c r="PLS331" s="7"/>
      <c r="PLT331" s="7"/>
      <c r="PLU331" s="7"/>
      <c r="PLV331" s="7"/>
      <c r="PLW331" s="7"/>
      <c r="PLX331" s="7"/>
      <c r="PLY331" s="7"/>
      <c r="PLZ331" s="7"/>
      <c r="PMA331" s="7"/>
      <c r="PMB331" s="7"/>
      <c r="PMC331" s="7"/>
      <c r="PMD331" s="7"/>
      <c r="PME331" s="7"/>
      <c r="PMF331" s="7"/>
      <c r="PMG331" s="7"/>
      <c r="PMH331" s="7"/>
      <c r="PMI331" s="7"/>
      <c r="PMJ331" s="7"/>
      <c r="PMK331" s="7"/>
      <c r="PML331" s="7"/>
      <c r="PMM331" s="7"/>
      <c r="PMN331" s="7"/>
      <c r="PMO331" s="7"/>
      <c r="PMP331" s="7"/>
      <c r="PMQ331" s="7"/>
      <c r="PMR331" s="7"/>
      <c r="PMS331" s="7"/>
      <c r="PMT331" s="7"/>
      <c r="PMU331" s="7"/>
      <c r="PMV331" s="7"/>
      <c r="PMW331" s="7"/>
      <c r="PMX331" s="7"/>
      <c r="PMY331" s="7"/>
      <c r="PMZ331" s="7"/>
      <c r="PNA331" s="7"/>
      <c r="PNB331" s="7"/>
      <c r="PNC331" s="7"/>
      <c r="PND331" s="7"/>
      <c r="PNE331" s="7"/>
      <c r="PNF331" s="7"/>
      <c r="PNG331" s="7"/>
      <c r="PNH331" s="7"/>
      <c r="PNI331" s="7"/>
      <c r="PNJ331" s="7"/>
      <c r="PNK331" s="7"/>
      <c r="PNL331" s="7"/>
      <c r="PNM331" s="7"/>
      <c r="PNN331" s="7"/>
      <c r="PNO331" s="7"/>
      <c r="PNP331" s="7"/>
      <c r="PNQ331" s="7"/>
      <c r="PNR331" s="7"/>
      <c r="PNS331" s="7"/>
      <c r="PNT331" s="7"/>
      <c r="PNU331" s="7"/>
      <c r="PNV331" s="7"/>
      <c r="PNW331" s="7"/>
      <c r="PNX331" s="7"/>
      <c r="PNY331" s="7"/>
      <c r="PNZ331" s="7"/>
      <c r="POA331" s="7"/>
      <c r="POB331" s="7"/>
      <c r="POC331" s="7"/>
      <c r="POD331" s="7"/>
      <c r="POE331" s="7"/>
      <c r="POF331" s="7"/>
      <c r="POG331" s="7"/>
      <c r="POH331" s="7"/>
      <c r="POI331" s="7"/>
      <c r="POJ331" s="7"/>
      <c r="POK331" s="7"/>
      <c r="POL331" s="7"/>
      <c r="POM331" s="7"/>
      <c r="PON331" s="7"/>
      <c r="POO331" s="7"/>
      <c r="POP331" s="7"/>
      <c r="POQ331" s="7"/>
      <c r="POR331" s="7"/>
      <c r="POS331" s="7"/>
      <c r="POT331" s="7"/>
      <c r="POU331" s="7"/>
      <c r="POV331" s="7"/>
      <c r="POW331" s="7"/>
      <c r="POX331" s="7"/>
      <c r="POY331" s="7"/>
      <c r="POZ331" s="7"/>
      <c r="PPA331" s="7"/>
      <c r="PPB331" s="7"/>
      <c r="PPC331" s="7"/>
      <c r="PPD331" s="7"/>
      <c r="PPE331" s="7"/>
      <c r="PPF331" s="7"/>
      <c r="PPG331" s="7"/>
      <c r="PPH331" s="7"/>
      <c r="PPI331" s="7"/>
      <c r="PPJ331" s="7"/>
      <c r="PPK331" s="7"/>
      <c r="PPL331" s="7"/>
      <c r="PPM331" s="7"/>
      <c r="PPN331" s="7"/>
      <c r="PPO331" s="7"/>
      <c r="PPP331" s="7"/>
      <c r="PPQ331" s="7"/>
      <c r="PPR331" s="7"/>
      <c r="PPS331" s="7"/>
      <c r="PPT331" s="7"/>
      <c r="PPU331" s="7"/>
      <c r="PPV331" s="7"/>
      <c r="PPW331" s="7"/>
      <c r="PPX331" s="7"/>
      <c r="PPY331" s="7"/>
      <c r="PPZ331" s="7"/>
      <c r="PQA331" s="7"/>
      <c r="PQB331" s="7"/>
      <c r="PQC331" s="7"/>
      <c r="PQD331" s="7"/>
      <c r="PQE331" s="7"/>
      <c r="PQF331" s="7"/>
      <c r="PQG331" s="7"/>
      <c r="PQH331" s="7"/>
      <c r="PQI331" s="7"/>
      <c r="PQJ331" s="7"/>
      <c r="PQK331" s="7"/>
      <c r="PQL331" s="7"/>
      <c r="PQM331" s="7"/>
      <c r="PQN331" s="7"/>
      <c r="PQO331" s="7"/>
      <c r="PQP331" s="7"/>
      <c r="PQQ331" s="7"/>
      <c r="PQR331" s="7"/>
      <c r="PQS331" s="7"/>
      <c r="PQT331" s="7"/>
      <c r="PQU331" s="7"/>
      <c r="PQV331" s="7"/>
      <c r="PQW331" s="7"/>
      <c r="PQX331" s="7"/>
      <c r="PQY331" s="7"/>
      <c r="PQZ331" s="7"/>
      <c r="PRA331" s="7"/>
      <c r="PRB331" s="7"/>
      <c r="PRC331" s="7"/>
      <c r="PRD331" s="7"/>
      <c r="PRE331" s="7"/>
      <c r="PRF331" s="7"/>
      <c r="PRG331" s="7"/>
      <c r="PRH331" s="7"/>
      <c r="PRI331" s="7"/>
      <c r="PRJ331" s="7"/>
      <c r="PRK331" s="7"/>
      <c r="PRL331" s="7"/>
      <c r="PRM331" s="7"/>
      <c r="PRN331" s="7"/>
      <c r="PRO331" s="7"/>
      <c r="PRP331" s="7"/>
      <c r="PRQ331" s="7"/>
      <c r="PRR331" s="7"/>
      <c r="PRS331" s="7"/>
      <c r="PRT331" s="7"/>
      <c r="PRU331" s="7"/>
      <c r="PRV331" s="7"/>
      <c r="PRW331" s="7"/>
      <c r="PRX331" s="7"/>
      <c r="PRY331" s="7"/>
      <c r="PRZ331" s="7"/>
      <c r="PSA331" s="7"/>
      <c r="PSB331" s="7"/>
      <c r="PSC331" s="7"/>
      <c r="PSD331" s="7"/>
      <c r="PSE331" s="7"/>
      <c r="PSF331" s="7"/>
      <c r="PSG331" s="7"/>
      <c r="PSH331" s="7"/>
      <c r="PSI331" s="7"/>
      <c r="PSJ331" s="7"/>
      <c r="PSK331" s="7"/>
      <c r="PSL331" s="7"/>
      <c r="PSM331" s="7"/>
      <c r="PSN331" s="7"/>
      <c r="PSO331" s="7"/>
      <c r="PSP331" s="7"/>
      <c r="PSQ331" s="7"/>
      <c r="PSR331" s="7"/>
      <c r="PSS331" s="7"/>
      <c r="PST331" s="7"/>
      <c r="PSU331" s="7"/>
      <c r="PSV331" s="7"/>
      <c r="PSW331" s="7"/>
      <c r="PSX331" s="7"/>
      <c r="PSY331" s="7"/>
      <c r="PSZ331" s="7"/>
      <c r="PTA331" s="7"/>
      <c r="PTB331" s="7"/>
      <c r="PTC331" s="7"/>
      <c r="PTD331" s="7"/>
      <c r="PTE331" s="7"/>
      <c r="PTF331" s="7"/>
      <c r="PTG331" s="7"/>
      <c r="PTH331" s="7"/>
      <c r="PTI331" s="7"/>
      <c r="PTJ331" s="7"/>
      <c r="PTK331" s="7"/>
      <c r="PTL331" s="7"/>
      <c r="PTM331" s="7"/>
      <c r="PTN331" s="7"/>
      <c r="PTO331" s="7"/>
      <c r="PTP331" s="7"/>
      <c r="PTQ331" s="7"/>
      <c r="PTR331" s="7"/>
      <c r="PTS331" s="7"/>
      <c r="PTT331" s="7"/>
      <c r="PTU331" s="7"/>
      <c r="PTV331" s="7"/>
      <c r="PTW331" s="7"/>
      <c r="PTX331" s="7"/>
      <c r="PTY331" s="7"/>
      <c r="PTZ331" s="7"/>
      <c r="PUA331" s="7"/>
      <c r="PUB331" s="7"/>
      <c r="PUC331" s="7"/>
      <c r="PUD331" s="7"/>
      <c r="PUE331" s="7"/>
      <c r="PUF331" s="7"/>
      <c r="PUG331" s="7"/>
      <c r="PUH331" s="7"/>
      <c r="PUI331" s="7"/>
      <c r="PUJ331" s="7"/>
      <c r="PUK331" s="7"/>
      <c r="PUL331" s="7"/>
      <c r="PUM331" s="7"/>
      <c r="PUN331" s="7"/>
      <c r="PUO331" s="7"/>
      <c r="PUP331" s="7"/>
      <c r="PUQ331" s="7"/>
      <c r="PUR331" s="7"/>
      <c r="PUS331" s="7"/>
      <c r="PUT331" s="7"/>
      <c r="PUU331" s="7"/>
      <c r="PUV331" s="7"/>
      <c r="PUW331" s="7"/>
      <c r="PUX331" s="7"/>
      <c r="PUY331" s="7"/>
      <c r="PUZ331" s="7"/>
      <c r="PVA331" s="7"/>
      <c r="PVB331" s="7"/>
      <c r="PVC331" s="7"/>
      <c r="PVD331" s="7"/>
      <c r="PVE331" s="7"/>
      <c r="PVF331" s="7"/>
      <c r="PVG331" s="7"/>
      <c r="PVH331" s="7"/>
      <c r="PVI331" s="7"/>
      <c r="PVJ331" s="7"/>
      <c r="PVK331" s="7"/>
      <c r="PVL331" s="7"/>
      <c r="PVM331" s="7"/>
      <c r="PVN331" s="7"/>
      <c r="PVO331" s="7"/>
      <c r="PVP331" s="7"/>
      <c r="PVQ331" s="7"/>
      <c r="PVR331" s="7"/>
      <c r="PVS331" s="7"/>
      <c r="PVT331" s="7"/>
      <c r="PVU331" s="7"/>
      <c r="PVV331" s="7"/>
      <c r="PVW331" s="7"/>
      <c r="PVX331" s="7"/>
      <c r="PVY331" s="7"/>
      <c r="PVZ331" s="7"/>
      <c r="PWA331" s="7"/>
      <c r="PWB331" s="7"/>
      <c r="PWC331" s="7"/>
      <c r="PWD331" s="7"/>
      <c r="PWE331" s="7"/>
      <c r="PWF331" s="7"/>
      <c r="PWG331" s="7"/>
      <c r="PWH331" s="7"/>
      <c r="PWI331" s="7"/>
      <c r="PWJ331" s="7"/>
      <c r="PWK331" s="7"/>
      <c r="PWL331" s="7"/>
      <c r="PWM331" s="7"/>
      <c r="PWN331" s="7"/>
      <c r="PWO331" s="7"/>
      <c r="PWP331" s="7"/>
      <c r="PWQ331" s="7"/>
      <c r="PWR331" s="7"/>
      <c r="PWS331" s="7"/>
      <c r="PWT331" s="7"/>
      <c r="PWU331" s="7"/>
      <c r="PWV331" s="7"/>
      <c r="PWW331" s="7"/>
      <c r="PWX331" s="7"/>
      <c r="PWY331" s="7"/>
      <c r="PWZ331" s="7"/>
      <c r="PXA331" s="7"/>
      <c r="PXB331" s="7"/>
      <c r="PXC331" s="7"/>
      <c r="PXD331" s="7"/>
      <c r="PXE331" s="7"/>
      <c r="PXF331" s="7"/>
      <c r="PXG331" s="7"/>
      <c r="PXH331" s="7"/>
      <c r="PXI331" s="7"/>
      <c r="PXJ331" s="7"/>
      <c r="PXK331" s="7"/>
      <c r="PXL331" s="7"/>
      <c r="PXM331" s="7"/>
      <c r="PXN331" s="7"/>
      <c r="PXO331" s="7"/>
      <c r="PXP331" s="7"/>
      <c r="PXQ331" s="7"/>
      <c r="PXR331" s="7"/>
      <c r="PXS331" s="7"/>
      <c r="PXT331" s="7"/>
      <c r="PXU331" s="7"/>
      <c r="PXV331" s="7"/>
      <c r="PXW331" s="7"/>
      <c r="PXX331" s="7"/>
      <c r="PXY331" s="7"/>
      <c r="PXZ331" s="7"/>
      <c r="PYA331" s="7"/>
      <c r="PYB331" s="7"/>
      <c r="PYC331" s="7"/>
      <c r="PYD331" s="7"/>
      <c r="PYE331" s="7"/>
      <c r="PYF331" s="7"/>
      <c r="PYG331" s="7"/>
      <c r="PYH331" s="7"/>
      <c r="PYI331" s="7"/>
      <c r="PYJ331" s="7"/>
      <c r="PYK331" s="7"/>
      <c r="PYL331" s="7"/>
      <c r="PYM331" s="7"/>
      <c r="PYN331" s="7"/>
      <c r="PYO331" s="7"/>
      <c r="PYP331" s="7"/>
      <c r="PYQ331" s="7"/>
      <c r="PYR331" s="7"/>
      <c r="PYS331" s="7"/>
      <c r="PYT331" s="7"/>
      <c r="PYU331" s="7"/>
      <c r="PYV331" s="7"/>
      <c r="PYW331" s="7"/>
      <c r="PYX331" s="7"/>
      <c r="PYY331" s="7"/>
      <c r="PYZ331" s="7"/>
      <c r="PZA331" s="7"/>
      <c r="PZB331" s="7"/>
      <c r="PZC331" s="7"/>
      <c r="PZD331" s="7"/>
      <c r="PZE331" s="7"/>
      <c r="PZF331" s="7"/>
      <c r="PZG331" s="7"/>
      <c r="PZH331" s="7"/>
      <c r="PZI331" s="7"/>
      <c r="PZJ331" s="7"/>
      <c r="PZK331" s="7"/>
      <c r="PZL331" s="7"/>
      <c r="PZM331" s="7"/>
      <c r="PZN331" s="7"/>
      <c r="PZO331" s="7"/>
      <c r="PZP331" s="7"/>
      <c r="PZQ331" s="7"/>
      <c r="PZR331" s="7"/>
      <c r="PZS331" s="7"/>
      <c r="PZT331" s="7"/>
      <c r="PZU331" s="7"/>
      <c r="PZV331" s="7"/>
      <c r="PZW331" s="7"/>
      <c r="PZX331" s="7"/>
      <c r="PZY331" s="7"/>
      <c r="PZZ331" s="7"/>
      <c r="QAA331" s="7"/>
      <c r="QAB331" s="7"/>
      <c r="QAC331" s="7"/>
      <c r="QAD331" s="7"/>
      <c r="QAE331" s="7"/>
      <c r="QAF331" s="7"/>
      <c r="QAG331" s="7"/>
      <c r="QAH331" s="7"/>
      <c r="QAI331" s="7"/>
      <c r="QAJ331" s="7"/>
      <c r="QAK331" s="7"/>
      <c r="QAL331" s="7"/>
      <c r="QAM331" s="7"/>
      <c r="QAN331" s="7"/>
      <c r="QAO331" s="7"/>
      <c r="QAP331" s="7"/>
      <c r="QAQ331" s="7"/>
      <c r="QAR331" s="7"/>
      <c r="QAS331" s="7"/>
      <c r="QAT331" s="7"/>
      <c r="QAU331" s="7"/>
      <c r="QAV331" s="7"/>
      <c r="QAW331" s="7"/>
      <c r="QAX331" s="7"/>
      <c r="QAY331" s="7"/>
      <c r="QAZ331" s="7"/>
      <c r="QBA331" s="7"/>
      <c r="QBB331" s="7"/>
      <c r="QBC331" s="7"/>
      <c r="QBD331" s="7"/>
      <c r="QBE331" s="7"/>
      <c r="QBF331" s="7"/>
      <c r="QBG331" s="7"/>
      <c r="QBH331" s="7"/>
      <c r="QBI331" s="7"/>
      <c r="QBJ331" s="7"/>
      <c r="QBK331" s="7"/>
      <c r="QBL331" s="7"/>
      <c r="QBM331" s="7"/>
      <c r="QBN331" s="7"/>
      <c r="QBO331" s="7"/>
      <c r="QBP331" s="7"/>
      <c r="QBQ331" s="7"/>
      <c r="QBR331" s="7"/>
      <c r="QBS331" s="7"/>
      <c r="QBT331" s="7"/>
      <c r="QBU331" s="7"/>
      <c r="QBV331" s="7"/>
      <c r="QBW331" s="7"/>
      <c r="QBX331" s="7"/>
      <c r="QBY331" s="7"/>
      <c r="QBZ331" s="7"/>
      <c r="QCA331" s="7"/>
      <c r="QCB331" s="7"/>
      <c r="QCC331" s="7"/>
      <c r="QCD331" s="7"/>
      <c r="QCE331" s="7"/>
      <c r="QCF331" s="7"/>
      <c r="QCG331" s="7"/>
      <c r="QCH331" s="7"/>
      <c r="QCI331" s="7"/>
      <c r="QCJ331" s="7"/>
      <c r="QCK331" s="7"/>
      <c r="QCL331" s="7"/>
      <c r="QCM331" s="7"/>
      <c r="QCN331" s="7"/>
      <c r="QCO331" s="7"/>
      <c r="QCP331" s="7"/>
      <c r="QCQ331" s="7"/>
      <c r="QCR331" s="7"/>
      <c r="QCS331" s="7"/>
      <c r="QCT331" s="7"/>
      <c r="QCU331" s="7"/>
      <c r="QCV331" s="7"/>
      <c r="QCW331" s="7"/>
      <c r="QCX331" s="7"/>
      <c r="QCY331" s="7"/>
      <c r="QCZ331" s="7"/>
      <c r="QDA331" s="7"/>
      <c r="QDB331" s="7"/>
      <c r="QDC331" s="7"/>
      <c r="QDD331" s="7"/>
      <c r="QDE331" s="7"/>
      <c r="QDF331" s="7"/>
      <c r="QDG331" s="7"/>
      <c r="QDH331" s="7"/>
      <c r="QDI331" s="7"/>
      <c r="QDJ331" s="7"/>
      <c r="QDK331" s="7"/>
      <c r="QDL331" s="7"/>
      <c r="QDM331" s="7"/>
      <c r="QDN331" s="7"/>
      <c r="QDO331" s="7"/>
      <c r="QDP331" s="7"/>
      <c r="QDQ331" s="7"/>
      <c r="QDR331" s="7"/>
      <c r="QDS331" s="7"/>
      <c r="QDT331" s="7"/>
      <c r="QDU331" s="7"/>
      <c r="QDV331" s="7"/>
      <c r="QDW331" s="7"/>
      <c r="QDX331" s="7"/>
      <c r="QDY331" s="7"/>
      <c r="QDZ331" s="7"/>
      <c r="QEA331" s="7"/>
      <c r="QEB331" s="7"/>
      <c r="QEC331" s="7"/>
      <c r="QED331" s="7"/>
      <c r="QEE331" s="7"/>
      <c r="QEF331" s="7"/>
      <c r="QEG331" s="7"/>
      <c r="QEH331" s="7"/>
      <c r="QEI331" s="7"/>
      <c r="QEJ331" s="7"/>
      <c r="QEK331" s="7"/>
      <c r="QEL331" s="7"/>
      <c r="QEM331" s="7"/>
      <c r="QEN331" s="7"/>
      <c r="QEO331" s="7"/>
      <c r="QEP331" s="7"/>
      <c r="QEQ331" s="7"/>
      <c r="QER331" s="7"/>
      <c r="QES331" s="7"/>
      <c r="QET331" s="7"/>
      <c r="QEU331" s="7"/>
      <c r="QEV331" s="7"/>
      <c r="QEW331" s="7"/>
      <c r="QEX331" s="7"/>
      <c r="QEY331" s="7"/>
      <c r="QEZ331" s="7"/>
      <c r="QFA331" s="7"/>
      <c r="QFB331" s="7"/>
      <c r="QFC331" s="7"/>
      <c r="QFD331" s="7"/>
      <c r="QFE331" s="7"/>
      <c r="QFF331" s="7"/>
      <c r="QFG331" s="7"/>
      <c r="QFH331" s="7"/>
      <c r="QFI331" s="7"/>
      <c r="QFJ331" s="7"/>
      <c r="QFK331" s="7"/>
      <c r="QFL331" s="7"/>
      <c r="QFM331" s="7"/>
      <c r="QFN331" s="7"/>
      <c r="QFO331" s="7"/>
      <c r="QFP331" s="7"/>
      <c r="QFQ331" s="7"/>
      <c r="QFR331" s="7"/>
      <c r="QFS331" s="7"/>
      <c r="QFT331" s="7"/>
      <c r="QFU331" s="7"/>
      <c r="QFV331" s="7"/>
      <c r="QFW331" s="7"/>
      <c r="QFX331" s="7"/>
      <c r="QFY331" s="7"/>
      <c r="QFZ331" s="7"/>
      <c r="QGA331" s="7"/>
      <c r="QGB331" s="7"/>
      <c r="QGC331" s="7"/>
      <c r="QGD331" s="7"/>
      <c r="QGE331" s="7"/>
      <c r="QGF331" s="7"/>
      <c r="QGG331" s="7"/>
      <c r="QGH331" s="7"/>
      <c r="QGI331" s="7"/>
      <c r="QGJ331" s="7"/>
      <c r="QGK331" s="7"/>
      <c r="QGL331" s="7"/>
      <c r="QGM331" s="7"/>
      <c r="QGN331" s="7"/>
      <c r="QGO331" s="7"/>
      <c r="QGP331" s="7"/>
      <c r="QGQ331" s="7"/>
      <c r="QGR331" s="7"/>
      <c r="QGS331" s="7"/>
      <c r="QGT331" s="7"/>
      <c r="QGU331" s="7"/>
      <c r="QGV331" s="7"/>
      <c r="QGW331" s="7"/>
      <c r="QGX331" s="7"/>
      <c r="QGY331" s="7"/>
      <c r="QGZ331" s="7"/>
      <c r="QHA331" s="7"/>
      <c r="QHB331" s="7"/>
      <c r="QHC331" s="7"/>
      <c r="QHD331" s="7"/>
      <c r="QHE331" s="7"/>
      <c r="QHF331" s="7"/>
      <c r="QHG331" s="7"/>
      <c r="QHH331" s="7"/>
      <c r="QHI331" s="7"/>
      <c r="QHJ331" s="7"/>
      <c r="QHK331" s="7"/>
      <c r="QHL331" s="7"/>
      <c r="QHM331" s="7"/>
      <c r="QHN331" s="7"/>
      <c r="QHO331" s="7"/>
      <c r="QHP331" s="7"/>
      <c r="QHQ331" s="7"/>
      <c r="QHR331" s="7"/>
      <c r="QHS331" s="7"/>
      <c r="QHT331" s="7"/>
      <c r="QHU331" s="7"/>
      <c r="QHV331" s="7"/>
      <c r="QHW331" s="7"/>
      <c r="QHX331" s="7"/>
      <c r="QHY331" s="7"/>
      <c r="QHZ331" s="7"/>
      <c r="QIA331" s="7"/>
      <c r="QIB331" s="7"/>
      <c r="QIC331" s="7"/>
      <c r="QID331" s="7"/>
      <c r="QIE331" s="7"/>
      <c r="QIF331" s="7"/>
      <c r="QIG331" s="7"/>
      <c r="QIH331" s="7"/>
      <c r="QII331" s="7"/>
      <c r="QIJ331" s="7"/>
      <c r="QIK331" s="7"/>
      <c r="QIL331" s="7"/>
      <c r="QIM331" s="7"/>
      <c r="QIN331" s="7"/>
      <c r="QIO331" s="7"/>
      <c r="QIP331" s="7"/>
      <c r="QIQ331" s="7"/>
      <c r="QIR331" s="7"/>
      <c r="QIS331" s="7"/>
      <c r="QIT331" s="7"/>
      <c r="QIU331" s="7"/>
      <c r="QIV331" s="7"/>
      <c r="QIW331" s="7"/>
      <c r="QIX331" s="7"/>
      <c r="QIY331" s="7"/>
      <c r="QIZ331" s="7"/>
      <c r="QJA331" s="7"/>
      <c r="QJB331" s="7"/>
      <c r="QJC331" s="7"/>
      <c r="QJD331" s="7"/>
      <c r="QJE331" s="7"/>
      <c r="QJF331" s="7"/>
      <c r="QJG331" s="7"/>
      <c r="QJH331" s="7"/>
      <c r="QJI331" s="7"/>
      <c r="QJJ331" s="7"/>
      <c r="QJK331" s="7"/>
      <c r="QJL331" s="7"/>
      <c r="QJM331" s="7"/>
      <c r="QJN331" s="7"/>
      <c r="QJO331" s="7"/>
      <c r="QJP331" s="7"/>
      <c r="QJQ331" s="7"/>
      <c r="QJR331" s="7"/>
      <c r="QJS331" s="7"/>
      <c r="QJT331" s="7"/>
      <c r="QJU331" s="7"/>
      <c r="QJV331" s="7"/>
      <c r="QJW331" s="7"/>
      <c r="QJX331" s="7"/>
      <c r="QJY331" s="7"/>
      <c r="QJZ331" s="7"/>
      <c r="QKA331" s="7"/>
      <c r="QKB331" s="7"/>
      <c r="QKC331" s="7"/>
      <c r="QKD331" s="7"/>
      <c r="QKE331" s="7"/>
      <c r="QKF331" s="7"/>
      <c r="QKG331" s="7"/>
      <c r="QKH331" s="7"/>
      <c r="QKI331" s="7"/>
      <c r="QKJ331" s="7"/>
      <c r="QKK331" s="7"/>
      <c r="QKL331" s="7"/>
      <c r="QKM331" s="7"/>
      <c r="QKN331" s="7"/>
      <c r="QKO331" s="7"/>
      <c r="QKP331" s="7"/>
      <c r="QKQ331" s="7"/>
      <c r="QKR331" s="7"/>
      <c r="QKS331" s="7"/>
      <c r="QKT331" s="7"/>
      <c r="QKU331" s="7"/>
      <c r="QKV331" s="7"/>
      <c r="QKW331" s="7"/>
      <c r="QKX331" s="7"/>
      <c r="QKY331" s="7"/>
      <c r="QKZ331" s="7"/>
      <c r="QLA331" s="7"/>
      <c r="QLB331" s="7"/>
      <c r="QLC331" s="7"/>
      <c r="QLD331" s="7"/>
      <c r="QLE331" s="7"/>
      <c r="QLF331" s="7"/>
      <c r="QLG331" s="7"/>
      <c r="QLH331" s="7"/>
      <c r="QLI331" s="7"/>
      <c r="QLJ331" s="7"/>
      <c r="QLK331" s="7"/>
      <c r="QLL331" s="7"/>
      <c r="QLM331" s="7"/>
      <c r="QLN331" s="7"/>
      <c r="QLO331" s="7"/>
      <c r="QLP331" s="7"/>
      <c r="QLQ331" s="7"/>
      <c r="QLR331" s="7"/>
      <c r="QLS331" s="7"/>
      <c r="QLT331" s="7"/>
      <c r="QLU331" s="7"/>
      <c r="QLV331" s="7"/>
      <c r="QLW331" s="7"/>
      <c r="QLX331" s="7"/>
      <c r="QLY331" s="7"/>
      <c r="QLZ331" s="7"/>
      <c r="QMA331" s="7"/>
      <c r="QMB331" s="7"/>
      <c r="QMC331" s="7"/>
      <c r="QMD331" s="7"/>
      <c r="QME331" s="7"/>
      <c r="QMF331" s="7"/>
      <c r="QMG331" s="7"/>
      <c r="QMH331" s="7"/>
      <c r="QMI331" s="7"/>
      <c r="QMJ331" s="7"/>
      <c r="QMK331" s="7"/>
      <c r="QML331" s="7"/>
      <c r="QMM331" s="7"/>
      <c r="QMN331" s="7"/>
      <c r="QMO331" s="7"/>
      <c r="QMP331" s="7"/>
      <c r="QMQ331" s="7"/>
      <c r="QMR331" s="7"/>
      <c r="QMS331" s="7"/>
      <c r="QMT331" s="7"/>
      <c r="QMU331" s="7"/>
      <c r="QMV331" s="7"/>
      <c r="QMW331" s="7"/>
      <c r="QMX331" s="7"/>
      <c r="QMY331" s="7"/>
      <c r="QMZ331" s="7"/>
      <c r="QNA331" s="7"/>
      <c r="QNB331" s="7"/>
      <c r="QNC331" s="7"/>
      <c r="QND331" s="7"/>
      <c r="QNE331" s="7"/>
      <c r="QNF331" s="7"/>
      <c r="QNG331" s="7"/>
      <c r="QNH331" s="7"/>
      <c r="QNI331" s="7"/>
      <c r="QNJ331" s="7"/>
      <c r="QNK331" s="7"/>
      <c r="QNL331" s="7"/>
      <c r="QNM331" s="7"/>
      <c r="QNN331" s="7"/>
      <c r="QNO331" s="7"/>
      <c r="QNP331" s="7"/>
      <c r="QNQ331" s="7"/>
      <c r="QNR331" s="7"/>
      <c r="QNS331" s="7"/>
      <c r="QNT331" s="7"/>
      <c r="QNU331" s="7"/>
      <c r="QNV331" s="7"/>
      <c r="QNW331" s="7"/>
      <c r="QNX331" s="7"/>
      <c r="QNY331" s="7"/>
      <c r="QNZ331" s="7"/>
      <c r="QOA331" s="7"/>
      <c r="QOB331" s="7"/>
      <c r="QOC331" s="7"/>
      <c r="QOD331" s="7"/>
      <c r="QOE331" s="7"/>
      <c r="QOF331" s="7"/>
      <c r="QOG331" s="7"/>
      <c r="QOH331" s="7"/>
      <c r="QOI331" s="7"/>
      <c r="QOJ331" s="7"/>
      <c r="QOK331" s="7"/>
      <c r="QOL331" s="7"/>
      <c r="QOM331" s="7"/>
      <c r="QON331" s="7"/>
      <c r="QOO331" s="7"/>
      <c r="QOP331" s="7"/>
      <c r="QOQ331" s="7"/>
      <c r="QOR331" s="7"/>
      <c r="QOS331" s="7"/>
      <c r="QOT331" s="7"/>
      <c r="QOU331" s="7"/>
      <c r="QOV331" s="7"/>
      <c r="QOW331" s="7"/>
      <c r="QOX331" s="7"/>
      <c r="QOY331" s="7"/>
      <c r="QOZ331" s="7"/>
      <c r="QPA331" s="7"/>
      <c r="QPB331" s="7"/>
      <c r="QPC331" s="7"/>
      <c r="QPD331" s="7"/>
      <c r="QPE331" s="7"/>
      <c r="QPF331" s="7"/>
      <c r="QPG331" s="7"/>
      <c r="QPH331" s="7"/>
      <c r="QPI331" s="7"/>
      <c r="QPJ331" s="7"/>
      <c r="QPK331" s="7"/>
      <c r="QPL331" s="7"/>
      <c r="QPM331" s="7"/>
      <c r="QPN331" s="7"/>
      <c r="QPO331" s="7"/>
      <c r="QPP331" s="7"/>
      <c r="QPQ331" s="7"/>
      <c r="QPR331" s="7"/>
      <c r="QPS331" s="7"/>
      <c r="QPT331" s="7"/>
      <c r="QPU331" s="7"/>
      <c r="QPV331" s="7"/>
      <c r="QPW331" s="7"/>
      <c r="QPX331" s="7"/>
      <c r="QPY331" s="7"/>
      <c r="QPZ331" s="7"/>
      <c r="QQA331" s="7"/>
      <c r="QQB331" s="7"/>
      <c r="QQC331" s="7"/>
      <c r="QQD331" s="7"/>
      <c r="QQE331" s="7"/>
      <c r="QQF331" s="7"/>
      <c r="QQG331" s="7"/>
      <c r="QQH331" s="7"/>
      <c r="QQI331" s="7"/>
      <c r="QQJ331" s="7"/>
      <c r="QQK331" s="7"/>
      <c r="QQL331" s="7"/>
      <c r="QQM331" s="7"/>
      <c r="QQN331" s="7"/>
      <c r="QQO331" s="7"/>
      <c r="QQP331" s="7"/>
      <c r="QQQ331" s="7"/>
      <c r="QQR331" s="7"/>
      <c r="QQS331" s="7"/>
      <c r="QQT331" s="7"/>
      <c r="QQU331" s="7"/>
      <c r="QQV331" s="7"/>
      <c r="QQW331" s="7"/>
      <c r="QQX331" s="7"/>
      <c r="QQY331" s="7"/>
      <c r="QQZ331" s="7"/>
      <c r="QRA331" s="7"/>
      <c r="QRB331" s="7"/>
      <c r="QRC331" s="7"/>
      <c r="QRD331" s="7"/>
      <c r="QRE331" s="7"/>
      <c r="QRF331" s="7"/>
      <c r="QRG331" s="7"/>
      <c r="QRH331" s="7"/>
      <c r="QRI331" s="7"/>
      <c r="QRJ331" s="7"/>
      <c r="QRK331" s="7"/>
      <c r="QRL331" s="7"/>
      <c r="QRM331" s="7"/>
      <c r="QRN331" s="7"/>
      <c r="QRO331" s="7"/>
      <c r="QRP331" s="7"/>
      <c r="QRQ331" s="7"/>
      <c r="QRR331" s="7"/>
      <c r="QRS331" s="7"/>
      <c r="QRT331" s="7"/>
      <c r="QRU331" s="7"/>
      <c r="QRV331" s="7"/>
      <c r="QRW331" s="7"/>
      <c r="QRX331" s="7"/>
      <c r="QRY331" s="7"/>
      <c r="QRZ331" s="7"/>
      <c r="QSA331" s="7"/>
      <c r="QSB331" s="7"/>
      <c r="QSC331" s="7"/>
      <c r="QSD331" s="7"/>
      <c r="QSE331" s="7"/>
      <c r="QSF331" s="7"/>
      <c r="QSG331" s="7"/>
      <c r="QSH331" s="7"/>
      <c r="QSI331" s="7"/>
      <c r="QSJ331" s="7"/>
      <c r="QSK331" s="7"/>
      <c r="QSL331" s="7"/>
      <c r="QSM331" s="7"/>
      <c r="QSN331" s="7"/>
      <c r="QSO331" s="7"/>
      <c r="QSP331" s="7"/>
      <c r="QSQ331" s="7"/>
      <c r="QSR331" s="7"/>
      <c r="QSS331" s="7"/>
      <c r="QST331" s="7"/>
      <c r="QSU331" s="7"/>
      <c r="QSV331" s="7"/>
      <c r="QSW331" s="7"/>
      <c r="QSX331" s="7"/>
      <c r="QSY331" s="7"/>
      <c r="QSZ331" s="7"/>
      <c r="QTA331" s="7"/>
      <c r="QTB331" s="7"/>
      <c r="QTC331" s="7"/>
      <c r="QTD331" s="7"/>
      <c r="QTE331" s="7"/>
      <c r="QTF331" s="7"/>
      <c r="QTG331" s="7"/>
      <c r="QTH331" s="7"/>
      <c r="QTI331" s="7"/>
      <c r="QTJ331" s="7"/>
      <c r="QTK331" s="7"/>
      <c r="QTL331" s="7"/>
      <c r="QTM331" s="7"/>
      <c r="QTN331" s="7"/>
      <c r="QTO331" s="7"/>
      <c r="QTP331" s="7"/>
      <c r="QTQ331" s="7"/>
      <c r="QTR331" s="7"/>
      <c r="QTS331" s="7"/>
      <c r="QTT331" s="7"/>
      <c r="QTU331" s="7"/>
      <c r="QTV331" s="7"/>
      <c r="QTW331" s="7"/>
      <c r="QTX331" s="7"/>
      <c r="QTY331" s="7"/>
      <c r="QTZ331" s="7"/>
      <c r="QUA331" s="7"/>
      <c r="QUB331" s="7"/>
      <c r="QUC331" s="7"/>
      <c r="QUD331" s="7"/>
      <c r="QUE331" s="7"/>
      <c r="QUF331" s="7"/>
      <c r="QUG331" s="7"/>
      <c r="QUH331" s="7"/>
      <c r="QUI331" s="7"/>
      <c r="QUJ331" s="7"/>
      <c r="QUK331" s="7"/>
      <c r="QUL331" s="7"/>
      <c r="QUM331" s="7"/>
      <c r="QUN331" s="7"/>
      <c r="QUO331" s="7"/>
      <c r="QUP331" s="7"/>
      <c r="QUQ331" s="7"/>
      <c r="QUR331" s="7"/>
      <c r="QUS331" s="7"/>
      <c r="QUT331" s="7"/>
      <c r="QUU331" s="7"/>
      <c r="QUV331" s="7"/>
      <c r="QUW331" s="7"/>
      <c r="QUX331" s="7"/>
      <c r="QUY331" s="7"/>
      <c r="QUZ331" s="7"/>
      <c r="QVA331" s="7"/>
      <c r="QVB331" s="7"/>
      <c r="QVC331" s="7"/>
      <c r="QVD331" s="7"/>
      <c r="QVE331" s="7"/>
      <c r="QVF331" s="7"/>
      <c r="QVG331" s="7"/>
      <c r="QVH331" s="7"/>
      <c r="QVI331" s="7"/>
      <c r="QVJ331" s="7"/>
      <c r="QVK331" s="7"/>
      <c r="QVL331" s="7"/>
      <c r="QVM331" s="7"/>
      <c r="QVN331" s="7"/>
      <c r="QVO331" s="7"/>
      <c r="QVP331" s="7"/>
      <c r="QVQ331" s="7"/>
      <c r="QVR331" s="7"/>
      <c r="QVS331" s="7"/>
      <c r="QVT331" s="7"/>
      <c r="QVU331" s="7"/>
      <c r="QVV331" s="7"/>
      <c r="QVW331" s="7"/>
      <c r="QVX331" s="7"/>
      <c r="QVY331" s="7"/>
      <c r="QVZ331" s="7"/>
      <c r="QWA331" s="7"/>
      <c r="QWB331" s="7"/>
      <c r="QWC331" s="7"/>
      <c r="QWD331" s="7"/>
      <c r="QWE331" s="7"/>
      <c r="QWF331" s="7"/>
      <c r="QWG331" s="7"/>
      <c r="QWH331" s="7"/>
      <c r="QWI331" s="7"/>
      <c r="QWJ331" s="7"/>
      <c r="QWK331" s="7"/>
      <c r="QWL331" s="7"/>
      <c r="QWM331" s="7"/>
      <c r="QWN331" s="7"/>
      <c r="QWO331" s="7"/>
      <c r="QWP331" s="7"/>
      <c r="QWQ331" s="7"/>
      <c r="QWR331" s="7"/>
      <c r="QWS331" s="7"/>
      <c r="QWT331" s="7"/>
      <c r="QWU331" s="7"/>
      <c r="QWV331" s="7"/>
      <c r="QWW331" s="7"/>
      <c r="QWX331" s="7"/>
      <c r="QWY331" s="7"/>
      <c r="QWZ331" s="7"/>
      <c r="QXA331" s="7"/>
      <c r="QXB331" s="7"/>
      <c r="QXC331" s="7"/>
      <c r="QXD331" s="7"/>
      <c r="QXE331" s="7"/>
      <c r="QXF331" s="7"/>
      <c r="QXG331" s="7"/>
      <c r="QXH331" s="7"/>
      <c r="QXI331" s="7"/>
      <c r="QXJ331" s="7"/>
      <c r="QXK331" s="7"/>
      <c r="QXL331" s="7"/>
      <c r="QXM331" s="7"/>
      <c r="QXN331" s="7"/>
      <c r="QXO331" s="7"/>
      <c r="QXP331" s="7"/>
      <c r="QXQ331" s="7"/>
      <c r="QXR331" s="7"/>
      <c r="QXS331" s="7"/>
      <c r="QXT331" s="7"/>
      <c r="QXU331" s="7"/>
      <c r="QXV331" s="7"/>
      <c r="QXW331" s="7"/>
      <c r="QXX331" s="7"/>
      <c r="QXY331" s="7"/>
      <c r="QXZ331" s="7"/>
      <c r="QYA331" s="7"/>
      <c r="QYB331" s="7"/>
      <c r="QYC331" s="7"/>
      <c r="QYD331" s="7"/>
      <c r="QYE331" s="7"/>
      <c r="QYF331" s="7"/>
      <c r="QYG331" s="7"/>
      <c r="QYH331" s="7"/>
      <c r="QYI331" s="7"/>
      <c r="QYJ331" s="7"/>
      <c r="QYK331" s="7"/>
      <c r="QYL331" s="7"/>
      <c r="QYM331" s="7"/>
      <c r="QYN331" s="7"/>
      <c r="QYO331" s="7"/>
      <c r="QYP331" s="7"/>
      <c r="QYQ331" s="7"/>
      <c r="QYR331" s="7"/>
      <c r="QYS331" s="7"/>
      <c r="QYT331" s="7"/>
      <c r="QYU331" s="7"/>
      <c r="QYV331" s="7"/>
      <c r="QYW331" s="7"/>
      <c r="QYX331" s="7"/>
      <c r="QYY331" s="7"/>
      <c r="QYZ331" s="7"/>
      <c r="QZA331" s="7"/>
      <c r="QZB331" s="7"/>
      <c r="QZC331" s="7"/>
      <c r="QZD331" s="7"/>
      <c r="QZE331" s="7"/>
      <c r="QZF331" s="7"/>
      <c r="QZG331" s="7"/>
      <c r="QZH331" s="7"/>
      <c r="QZI331" s="7"/>
      <c r="QZJ331" s="7"/>
      <c r="QZK331" s="7"/>
      <c r="QZL331" s="7"/>
      <c r="QZM331" s="7"/>
      <c r="QZN331" s="7"/>
      <c r="QZO331" s="7"/>
      <c r="QZP331" s="7"/>
      <c r="QZQ331" s="7"/>
      <c r="QZR331" s="7"/>
      <c r="QZS331" s="7"/>
      <c r="QZT331" s="7"/>
      <c r="QZU331" s="7"/>
      <c r="QZV331" s="7"/>
      <c r="QZW331" s="7"/>
      <c r="QZX331" s="7"/>
      <c r="QZY331" s="7"/>
      <c r="QZZ331" s="7"/>
      <c r="RAA331" s="7"/>
      <c r="RAB331" s="7"/>
      <c r="RAC331" s="7"/>
      <c r="RAD331" s="7"/>
      <c r="RAE331" s="7"/>
      <c r="RAF331" s="7"/>
      <c r="RAG331" s="7"/>
      <c r="RAH331" s="7"/>
      <c r="RAI331" s="7"/>
      <c r="RAJ331" s="7"/>
      <c r="RAK331" s="7"/>
      <c r="RAL331" s="7"/>
      <c r="RAM331" s="7"/>
      <c r="RAN331" s="7"/>
      <c r="RAO331" s="7"/>
      <c r="RAP331" s="7"/>
      <c r="RAQ331" s="7"/>
      <c r="RAR331" s="7"/>
      <c r="RAS331" s="7"/>
      <c r="RAT331" s="7"/>
      <c r="RAU331" s="7"/>
      <c r="RAV331" s="7"/>
      <c r="RAW331" s="7"/>
      <c r="RAX331" s="7"/>
      <c r="RAY331" s="7"/>
      <c r="RAZ331" s="7"/>
      <c r="RBA331" s="7"/>
      <c r="RBB331" s="7"/>
      <c r="RBC331" s="7"/>
      <c r="RBD331" s="7"/>
      <c r="RBE331" s="7"/>
      <c r="RBF331" s="7"/>
      <c r="RBG331" s="7"/>
      <c r="RBH331" s="7"/>
      <c r="RBI331" s="7"/>
      <c r="RBJ331" s="7"/>
      <c r="RBK331" s="7"/>
      <c r="RBL331" s="7"/>
      <c r="RBM331" s="7"/>
      <c r="RBN331" s="7"/>
      <c r="RBO331" s="7"/>
      <c r="RBP331" s="7"/>
      <c r="RBQ331" s="7"/>
      <c r="RBR331" s="7"/>
      <c r="RBS331" s="7"/>
      <c r="RBT331" s="7"/>
      <c r="RBU331" s="7"/>
      <c r="RBV331" s="7"/>
      <c r="RBW331" s="7"/>
      <c r="RBX331" s="7"/>
      <c r="RBY331" s="7"/>
      <c r="RBZ331" s="7"/>
      <c r="RCA331" s="7"/>
      <c r="RCB331" s="7"/>
      <c r="RCC331" s="7"/>
      <c r="RCD331" s="7"/>
      <c r="RCE331" s="7"/>
      <c r="RCF331" s="7"/>
      <c r="RCG331" s="7"/>
      <c r="RCH331" s="7"/>
      <c r="RCI331" s="7"/>
      <c r="RCJ331" s="7"/>
      <c r="RCK331" s="7"/>
      <c r="RCL331" s="7"/>
      <c r="RCM331" s="7"/>
      <c r="RCN331" s="7"/>
      <c r="RCO331" s="7"/>
      <c r="RCP331" s="7"/>
      <c r="RCQ331" s="7"/>
      <c r="RCR331" s="7"/>
      <c r="RCS331" s="7"/>
      <c r="RCT331" s="7"/>
      <c r="RCU331" s="7"/>
      <c r="RCV331" s="7"/>
      <c r="RCW331" s="7"/>
      <c r="RCX331" s="7"/>
      <c r="RCY331" s="7"/>
      <c r="RCZ331" s="7"/>
      <c r="RDA331" s="7"/>
      <c r="RDB331" s="7"/>
      <c r="RDC331" s="7"/>
      <c r="RDD331" s="7"/>
      <c r="RDE331" s="7"/>
      <c r="RDF331" s="7"/>
      <c r="RDG331" s="7"/>
      <c r="RDH331" s="7"/>
      <c r="RDI331" s="7"/>
      <c r="RDJ331" s="7"/>
      <c r="RDK331" s="7"/>
      <c r="RDL331" s="7"/>
      <c r="RDM331" s="7"/>
      <c r="RDN331" s="7"/>
      <c r="RDO331" s="7"/>
      <c r="RDP331" s="7"/>
      <c r="RDQ331" s="7"/>
      <c r="RDR331" s="7"/>
      <c r="RDS331" s="7"/>
      <c r="RDT331" s="7"/>
      <c r="RDU331" s="7"/>
      <c r="RDV331" s="7"/>
      <c r="RDW331" s="7"/>
      <c r="RDX331" s="7"/>
      <c r="RDY331" s="7"/>
      <c r="RDZ331" s="7"/>
      <c r="REA331" s="7"/>
      <c r="REB331" s="7"/>
      <c r="REC331" s="7"/>
      <c r="RED331" s="7"/>
      <c r="REE331" s="7"/>
      <c r="REF331" s="7"/>
      <c r="REG331" s="7"/>
      <c r="REH331" s="7"/>
      <c r="REI331" s="7"/>
      <c r="REJ331" s="7"/>
      <c r="REK331" s="7"/>
      <c r="REL331" s="7"/>
      <c r="REM331" s="7"/>
      <c r="REN331" s="7"/>
      <c r="REO331" s="7"/>
      <c r="REP331" s="7"/>
      <c r="REQ331" s="7"/>
      <c r="RER331" s="7"/>
      <c r="RES331" s="7"/>
      <c r="RET331" s="7"/>
      <c r="REU331" s="7"/>
      <c r="REV331" s="7"/>
      <c r="REW331" s="7"/>
      <c r="REX331" s="7"/>
      <c r="REY331" s="7"/>
      <c r="REZ331" s="7"/>
      <c r="RFA331" s="7"/>
      <c r="RFB331" s="7"/>
      <c r="RFC331" s="7"/>
      <c r="RFD331" s="7"/>
      <c r="RFE331" s="7"/>
      <c r="RFF331" s="7"/>
      <c r="RFG331" s="7"/>
      <c r="RFH331" s="7"/>
      <c r="RFI331" s="7"/>
      <c r="RFJ331" s="7"/>
      <c r="RFK331" s="7"/>
      <c r="RFL331" s="7"/>
      <c r="RFM331" s="7"/>
      <c r="RFN331" s="7"/>
      <c r="RFO331" s="7"/>
      <c r="RFP331" s="7"/>
      <c r="RFQ331" s="7"/>
      <c r="RFR331" s="7"/>
      <c r="RFS331" s="7"/>
      <c r="RFT331" s="7"/>
      <c r="RFU331" s="7"/>
      <c r="RFV331" s="7"/>
      <c r="RFW331" s="7"/>
      <c r="RFX331" s="7"/>
      <c r="RFY331" s="7"/>
      <c r="RFZ331" s="7"/>
      <c r="RGA331" s="7"/>
      <c r="RGB331" s="7"/>
      <c r="RGC331" s="7"/>
      <c r="RGD331" s="7"/>
      <c r="RGE331" s="7"/>
      <c r="RGF331" s="7"/>
      <c r="RGG331" s="7"/>
      <c r="RGH331" s="7"/>
      <c r="RGI331" s="7"/>
      <c r="RGJ331" s="7"/>
      <c r="RGK331" s="7"/>
      <c r="RGL331" s="7"/>
      <c r="RGM331" s="7"/>
      <c r="RGN331" s="7"/>
      <c r="RGO331" s="7"/>
      <c r="RGP331" s="7"/>
      <c r="RGQ331" s="7"/>
      <c r="RGR331" s="7"/>
      <c r="RGS331" s="7"/>
      <c r="RGT331" s="7"/>
      <c r="RGU331" s="7"/>
      <c r="RGV331" s="7"/>
      <c r="RGW331" s="7"/>
      <c r="RGX331" s="7"/>
      <c r="RGY331" s="7"/>
      <c r="RGZ331" s="7"/>
      <c r="RHA331" s="7"/>
      <c r="RHB331" s="7"/>
      <c r="RHC331" s="7"/>
      <c r="RHD331" s="7"/>
      <c r="RHE331" s="7"/>
      <c r="RHF331" s="7"/>
      <c r="RHG331" s="7"/>
      <c r="RHH331" s="7"/>
      <c r="RHI331" s="7"/>
      <c r="RHJ331" s="7"/>
      <c r="RHK331" s="7"/>
      <c r="RHL331" s="7"/>
      <c r="RHM331" s="7"/>
      <c r="RHN331" s="7"/>
      <c r="RHO331" s="7"/>
      <c r="RHP331" s="7"/>
      <c r="RHQ331" s="7"/>
      <c r="RHR331" s="7"/>
      <c r="RHS331" s="7"/>
      <c r="RHT331" s="7"/>
      <c r="RHU331" s="7"/>
      <c r="RHV331" s="7"/>
      <c r="RHW331" s="7"/>
      <c r="RHX331" s="7"/>
      <c r="RHY331" s="7"/>
      <c r="RHZ331" s="7"/>
      <c r="RIA331" s="7"/>
      <c r="RIB331" s="7"/>
      <c r="RIC331" s="7"/>
      <c r="RID331" s="7"/>
      <c r="RIE331" s="7"/>
      <c r="RIF331" s="7"/>
      <c r="RIG331" s="7"/>
      <c r="RIH331" s="7"/>
      <c r="RII331" s="7"/>
      <c r="RIJ331" s="7"/>
      <c r="RIK331" s="7"/>
      <c r="RIL331" s="7"/>
      <c r="RIM331" s="7"/>
      <c r="RIN331" s="7"/>
      <c r="RIO331" s="7"/>
      <c r="RIP331" s="7"/>
      <c r="RIQ331" s="7"/>
      <c r="RIR331" s="7"/>
      <c r="RIS331" s="7"/>
      <c r="RIT331" s="7"/>
      <c r="RIU331" s="7"/>
      <c r="RIV331" s="7"/>
      <c r="RIW331" s="7"/>
      <c r="RIX331" s="7"/>
      <c r="RIY331" s="7"/>
      <c r="RIZ331" s="7"/>
      <c r="RJA331" s="7"/>
      <c r="RJB331" s="7"/>
      <c r="RJC331" s="7"/>
      <c r="RJD331" s="7"/>
      <c r="RJE331" s="7"/>
      <c r="RJF331" s="7"/>
      <c r="RJG331" s="7"/>
      <c r="RJH331" s="7"/>
      <c r="RJI331" s="7"/>
      <c r="RJJ331" s="7"/>
      <c r="RJK331" s="7"/>
      <c r="RJL331" s="7"/>
      <c r="RJM331" s="7"/>
      <c r="RJN331" s="7"/>
      <c r="RJO331" s="7"/>
      <c r="RJP331" s="7"/>
      <c r="RJQ331" s="7"/>
      <c r="RJR331" s="7"/>
      <c r="RJS331" s="7"/>
      <c r="RJT331" s="7"/>
      <c r="RJU331" s="7"/>
      <c r="RJV331" s="7"/>
      <c r="RJW331" s="7"/>
      <c r="RJX331" s="7"/>
      <c r="RJY331" s="7"/>
      <c r="RJZ331" s="7"/>
      <c r="RKA331" s="7"/>
      <c r="RKB331" s="7"/>
      <c r="RKC331" s="7"/>
      <c r="RKD331" s="7"/>
      <c r="RKE331" s="7"/>
      <c r="RKF331" s="7"/>
      <c r="RKG331" s="7"/>
      <c r="RKH331" s="7"/>
      <c r="RKI331" s="7"/>
      <c r="RKJ331" s="7"/>
      <c r="RKK331" s="7"/>
      <c r="RKL331" s="7"/>
      <c r="RKM331" s="7"/>
      <c r="RKN331" s="7"/>
      <c r="RKO331" s="7"/>
      <c r="RKP331" s="7"/>
      <c r="RKQ331" s="7"/>
      <c r="RKR331" s="7"/>
      <c r="RKS331" s="7"/>
      <c r="RKT331" s="7"/>
      <c r="RKU331" s="7"/>
      <c r="RKV331" s="7"/>
      <c r="RKW331" s="7"/>
      <c r="RKX331" s="7"/>
      <c r="RKY331" s="7"/>
      <c r="RKZ331" s="7"/>
      <c r="RLA331" s="7"/>
      <c r="RLB331" s="7"/>
      <c r="RLC331" s="7"/>
      <c r="RLD331" s="7"/>
      <c r="RLE331" s="7"/>
      <c r="RLF331" s="7"/>
      <c r="RLG331" s="7"/>
      <c r="RLH331" s="7"/>
      <c r="RLI331" s="7"/>
      <c r="RLJ331" s="7"/>
      <c r="RLK331" s="7"/>
      <c r="RLL331" s="7"/>
      <c r="RLM331" s="7"/>
      <c r="RLN331" s="7"/>
      <c r="RLO331" s="7"/>
      <c r="RLP331" s="7"/>
      <c r="RLQ331" s="7"/>
      <c r="RLR331" s="7"/>
      <c r="RLS331" s="7"/>
      <c r="RLT331" s="7"/>
      <c r="RLU331" s="7"/>
      <c r="RLV331" s="7"/>
      <c r="RLW331" s="7"/>
      <c r="RLX331" s="7"/>
      <c r="RLY331" s="7"/>
      <c r="RLZ331" s="7"/>
      <c r="RMA331" s="7"/>
      <c r="RMB331" s="7"/>
      <c r="RMC331" s="7"/>
      <c r="RMD331" s="7"/>
      <c r="RME331" s="7"/>
      <c r="RMF331" s="7"/>
      <c r="RMG331" s="7"/>
      <c r="RMH331" s="7"/>
      <c r="RMI331" s="7"/>
      <c r="RMJ331" s="7"/>
      <c r="RMK331" s="7"/>
      <c r="RML331" s="7"/>
      <c r="RMM331" s="7"/>
      <c r="RMN331" s="7"/>
      <c r="RMO331" s="7"/>
      <c r="RMP331" s="7"/>
      <c r="RMQ331" s="7"/>
      <c r="RMR331" s="7"/>
      <c r="RMS331" s="7"/>
      <c r="RMT331" s="7"/>
      <c r="RMU331" s="7"/>
      <c r="RMV331" s="7"/>
      <c r="RMW331" s="7"/>
      <c r="RMX331" s="7"/>
      <c r="RMY331" s="7"/>
      <c r="RMZ331" s="7"/>
      <c r="RNA331" s="7"/>
      <c r="RNB331" s="7"/>
      <c r="RNC331" s="7"/>
      <c r="RND331" s="7"/>
      <c r="RNE331" s="7"/>
      <c r="RNF331" s="7"/>
      <c r="RNG331" s="7"/>
      <c r="RNH331" s="7"/>
      <c r="RNI331" s="7"/>
      <c r="RNJ331" s="7"/>
      <c r="RNK331" s="7"/>
      <c r="RNL331" s="7"/>
      <c r="RNM331" s="7"/>
      <c r="RNN331" s="7"/>
      <c r="RNO331" s="7"/>
      <c r="RNP331" s="7"/>
      <c r="RNQ331" s="7"/>
      <c r="RNR331" s="7"/>
      <c r="RNS331" s="7"/>
      <c r="RNT331" s="7"/>
      <c r="RNU331" s="7"/>
      <c r="RNV331" s="7"/>
      <c r="RNW331" s="7"/>
      <c r="RNX331" s="7"/>
      <c r="RNY331" s="7"/>
      <c r="RNZ331" s="7"/>
      <c r="ROA331" s="7"/>
      <c r="ROB331" s="7"/>
      <c r="ROC331" s="7"/>
      <c r="ROD331" s="7"/>
      <c r="ROE331" s="7"/>
      <c r="ROF331" s="7"/>
      <c r="ROG331" s="7"/>
      <c r="ROH331" s="7"/>
      <c r="ROI331" s="7"/>
      <c r="ROJ331" s="7"/>
      <c r="ROK331" s="7"/>
      <c r="ROL331" s="7"/>
      <c r="ROM331" s="7"/>
      <c r="RON331" s="7"/>
      <c r="ROO331" s="7"/>
      <c r="ROP331" s="7"/>
      <c r="ROQ331" s="7"/>
      <c r="ROR331" s="7"/>
      <c r="ROS331" s="7"/>
      <c r="ROT331" s="7"/>
      <c r="ROU331" s="7"/>
      <c r="ROV331" s="7"/>
      <c r="ROW331" s="7"/>
      <c r="ROX331" s="7"/>
      <c r="ROY331" s="7"/>
      <c r="ROZ331" s="7"/>
      <c r="RPA331" s="7"/>
      <c r="RPB331" s="7"/>
      <c r="RPC331" s="7"/>
      <c r="RPD331" s="7"/>
      <c r="RPE331" s="7"/>
      <c r="RPF331" s="7"/>
      <c r="RPG331" s="7"/>
      <c r="RPH331" s="7"/>
      <c r="RPI331" s="7"/>
      <c r="RPJ331" s="7"/>
      <c r="RPK331" s="7"/>
      <c r="RPL331" s="7"/>
      <c r="RPM331" s="7"/>
      <c r="RPN331" s="7"/>
      <c r="RPO331" s="7"/>
      <c r="RPP331" s="7"/>
      <c r="RPQ331" s="7"/>
      <c r="RPR331" s="7"/>
      <c r="RPS331" s="7"/>
      <c r="RPT331" s="7"/>
      <c r="RPU331" s="7"/>
      <c r="RPV331" s="7"/>
      <c r="RPW331" s="7"/>
      <c r="RPX331" s="7"/>
      <c r="RPY331" s="7"/>
      <c r="RPZ331" s="7"/>
      <c r="RQA331" s="7"/>
      <c r="RQB331" s="7"/>
      <c r="RQC331" s="7"/>
      <c r="RQD331" s="7"/>
      <c r="RQE331" s="7"/>
      <c r="RQF331" s="7"/>
      <c r="RQG331" s="7"/>
      <c r="RQH331" s="7"/>
      <c r="RQI331" s="7"/>
      <c r="RQJ331" s="7"/>
      <c r="RQK331" s="7"/>
      <c r="RQL331" s="7"/>
      <c r="RQM331" s="7"/>
      <c r="RQN331" s="7"/>
      <c r="RQO331" s="7"/>
      <c r="RQP331" s="7"/>
      <c r="RQQ331" s="7"/>
      <c r="RQR331" s="7"/>
      <c r="RQS331" s="7"/>
      <c r="RQT331" s="7"/>
      <c r="RQU331" s="7"/>
      <c r="RQV331" s="7"/>
      <c r="RQW331" s="7"/>
      <c r="RQX331" s="7"/>
      <c r="RQY331" s="7"/>
      <c r="RQZ331" s="7"/>
      <c r="RRA331" s="7"/>
      <c r="RRB331" s="7"/>
      <c r="RRC331" s="7"/>
      <c r="RRD331" s="7"/>
      <c r="RRE331" s="7"/>
      <c r="RRF331" s="7"/>
      <c r="RRG331" s="7"/>
      <c r="RRH331" s="7"/>
      <c r="RRI331" s="7"/>
      <c r="RRJ331" s="7"/>
      <c r="RRK331" s="7"/>
      <c r="RRL331" s="7"/>
      <c r="RRM331" s="7"/>
      <c r="RRN331" s="7"/>
      <c r="RRO331" s="7"/>
      <c r="RRP331" s="7"/>
      <c r="RRQ331" s="7"/>
      <c r="RRR331" s="7"/>
      <c r="RRS331" s="7"/>
      <c r="RRT331" s="7"/>
      <c r="RRU331" s="7"/>
      <c r="RRV331" s="7"/>
      <c r="RRW331" s="7"/>
      <c r="RRX331" s="7"/>
      <c r="RRY331" s="7"/>
      <c r="RRZ331" s="7"/>
      <c r="RSA331" s="7"/>
      <c r="RSB331" s="7"/>
      <c r="RSC331" s="7"/>
      <c r="RSD331" s="7"/>
      <c r="RSE331" s="7"/>
      <c r="RSF331" s="7"/>
      <c r="RSG331" s="7"/>
      <c r="RSH331" s="7"/>
      <c r="RSI331" s="7"/>
      <c r="RSJ331" s="7"/>
      <c r="RSK331" s="7"/>
      <c r="RSL331" s="7"/>
      <c r="RSM331" s="7"/>
      <c r="RSN331" s="7"/>
      <c r="RSO331" s="7"/>
      <c r="RSP331" s="7"/>
      <c r="RSQ331" s="7"/>
      <c r="RSR331" s="7"/>
      <c r="RSS331" s="7"/>
      <c r="RST331" s="7"/>
      <c r="RSU331" s="7"/>
      <c r="RSV331" s="7"/>
      <c r="RSW331" s="7"/>
      <c r="RSX331" s="7"/>
      <c r="RSY331" s="7"/>
      <c r="RSZ331" s="7"/>
      <c r="RTA331" s="7"/>
      <c r="RTB331" s="7"/>
      <c r="RTC331" s="7"/>
      <c r="RTD331" s="7"/>
      <c r="RTE331" s="7"/>
      <c r="RTF331" s="7"/>
      <c r="RTG331" s="7"/>
      <c r="RTH331" s="7"/>
      <c r="RTI331" s="7"/>
      <c r="RTJ331" s="7"/>
      <c r="RTK331" s="7"/>
      <c r="RTL331" s="7"/>
      <c r="RTM331" s="7"/>
      <c r="RTN331" s="7"/>
      <c r="RTO331" s="7"/>
      <c r="RTP331" s="7"/>
      <c r="RTQ331" s="7"/>
      <c r="RTR331" s="7"/>
      <c r="RTS331" s="7"/>
      <c r="RTT331" s="7"/>
      <c r="RTU331" s="7"/>
      <c r="RTV331" s="7"/>
      <c r="RTW331" s="7"/>
      <c r="RTX331" s="7"/>
      <c r="RTY331" s="7"/>
      <c r="RTZ331" s="7"/>
      <c r="RUA331" s="7"/>
      <c r="RUB331" s="7"/>
      <c r="RUC331" s="7"/>
      <c r="RUD331" s="7"/>
      <c r="RUE331" s="7"/>
      <c r="RUF331" s="7"/>
      <c r="RUG331" s="7"/>
      <c r="RUH331" s="7"/>
      <c r="RUI331" s="7"/>
      <c r="RUJ331" s="7"/>
      <c r="RUK331" s="7"/>
      <c r="RUL331" s="7"/>
      <c r="RUM331" s="7"/>
      <c r="RUN331" s="7"/>
      <c r="RUO331" s="7"/>
      <c r="RUP331" s="7"/>
      <c r="RUQ331" s="7"/>
      <c r="RUR331" s="7"/>
      <c r="RUS331" s="7"/>
      <c r="RUT331" s="7"/>
      <c r="RUU331" s="7"/>
      <c r="RUV331" s="7"/>
      <c r="RUW331" s="7"/>
      <c r="RUX331" s="7"/>
      <c r="RUY331" s="7"/>
      <c r="RUZ331" s="7"/>
      <c r="RVA331" s="7"/>
      <c r="RVB331" s="7"/>
      <c r="RVC331" s="7"/>
      <c r="RVD331" s="7"/>
      <c r="RVE331" s="7"/>
      <c r="RVF331" s="7"/>
      <c r="RVG331" s="7"/>
      <c r="RVH331" s="7"/>
      <c r="RVI331" s="7"/>
      <c r="RVJ331" s="7"/>
      <c r="RVK331" s="7"/>
      <c r="RVL331" s="7"/>
      <c r="RVM331" s="7"/>
      <c r="RVN331" s="7"/>
      <c r="RVO331" s="7"/>
      <c r="RVP331" s="7"/>
      <c r="RVQ331" s="7"/>
      <c r="RVR331" s="7"/>
      <c r="RVS331" s="7"/>
      <c r="RVT331" s="7"/>
      <c r="RVU331" s="7"/>
      <c r="RVV331" s="7"/>
      <c r="RVW331" s="7"/>
      <c r="RVX331" s="7"/>
      <c r="RVY331" s="7"/>
      <c r="RVZ331" s="7"/>
      <c r="RWA331" s="7"/>
      <c r="RWB331" s="7"/>
      <c r="RWC331" s="7"/>
      <c r="RWD331" s="7"/>
      <c r="RWE331" s="7"/>
      <c r="RWF331" s="7"/>
      <c r="RWG331" s="7"/>
      <c r="RWH331" s="7"/>
      <c r="RWI331" s="7"/>
      <c r="RWJ331" s="7"/>
      <c r="RWK331" s="7"/>
      <c r="RWL331" s="7"/>
      <c r="RWM331" s="7"/>
      <c r="RWN331" s="7"/>
      <c r="RWO331" s="7"/>
      <c r="RWP331" s="7"/>
      <c r="RWQ331" s="7"/>
      <c r="RWR331" s="7"/>
      <c r="RWS331" s="7"/>
      <c r="RWT331" s="7"/>
      <c r="RWU331" s="7"/>
      <c r="RWV331" s="7"/>
      <c r="RWW331" s="7"/>
      <c r="RWX331" s="7"/>
      <c r="RWY331" s="7"/>
      <c r="RWZ331" s="7"/>
      <c r="RXA331" s="7"/>
      <c r="RXB331" s="7"/>
      <c r="RXC331" s="7"/>
      <c r="RXD331" s="7"/>
      <c r="RXE331" s="7"/>
      <c r="RXF331" s="7"/>
      <c r="RXG331" s="7"/>
      <c r="RXH331" s="7"/>
      <c r="RXI331" s="7"/>
      <c r="RXJ331" s="7"/>
      <c r="RXK331" s="7"/>
      <c r="RXL331" s="7"/>
      <c r="RXM331" s="7"/>
      <c r="RXN331" s="7"/>
      <c r="RXO331" s="7"/>
      <c r="RXP331" s="7"/>
      <c r="RXQ331" s="7"/>
      <c r="RXR331" s="7"/>
      <c r="RXS331" s="7"/>
      <c r="RXT331" s="7"/>
      <c r="RXU331" s="7"/>
      <c r="RXV331" s="7"/>
      <c r="RXW331" s="7"/>
      <c r="RXX331" s="7"/>
      <c r="RXY331" s="7"/>
      <c r="RXZ331" s="7"/>
      <c r="RYA331" s="7"/>
      <c r="RYB331" s="7"/>
      <c r="RYC331" s="7"/>
      <c r="RYD331" s="7"/>
      <c r="RYE331" s="7"/>
      <c r="RYF331" s="7"/>
      <c r="RYG331" s="7"/>
      <c r="RYH331" s="7"/>
      <c r="RYI331" s="7"/>
      <c r="RYJ331" s="7"/>
      <c r="RYK331" s="7"/>
      <c r="RYL331" s="7"/>
      <c r="RYM331" s="7"/>
      <c r="RYN331" s="7"/>
      <c r="RYO331" s="7"/>
      <c r="RYP331" s="7"/>
      <c r="RYQ331" s="7"/>
      <c r="RYR331" s="7"/>
      <c r="RYS331" s="7"/>
      <c r="RYT331" s="7"/>
      <c r="RYU331" s="7"/>
      <c r="RYV331" s="7"/>
      <c r="RYW331" s="7"/>
      <c r="RYX331" s="7"/>
      <c r="RYY331" s="7"/>
      <c r="RYZ331" s="7"/>
      <c r="RZA331" s="7"/>
      <c r="RZB331" s="7"/>
      <c r="RZC331" s="7"/>
      <c r="RZD331" s="7"/>
      <c r="RZE331" s="7"/>
      <c r="RZF331" s="7"/>
      <c r="RZG331" s="7"/>
      <c r="RZH331" s="7"/>
      <c r="RZI331" s="7"/>
      <c r="RZJ331" s="7"/>
      <c r="RZK331" s="7"/>
      <c r="RZL331" s="7"/>
      <c r="RZM331" s="7"/>
      <c r="RZN331" s="7"/>
      <c r="RZO331" s="7"/>
      <c r="RZP331" s="7"/>
      <c r="RZQ331" s="7"/>
      <c r="RZR331" s="7"/>
      <c r="RZS331" s="7"/>
      <c r="RZT331" s="7"/>
      <c r="RZU331" s="7"/>
      <c r="RZV331" s="7"/>
      <c r="RZW331" s="7"/>
      <c r="RZX331" s="7"/>
      <c r="RZY331" s="7"/>
      <c r="RZZ331" s="7"/>
      <c r="SAA331" s="7"/>
      <c r="SAB331" s="7"/>
      <c r="SAC331" s="7"/>
      <c r="SAD331" s="7"/>
      <c r="SAE331" s="7"/>
      <c r="SAF331" s="7"/>
      <c r="SAG331" s="7"/>
      <c r="SAH331" s="7"/>
      <c r="SAI331" s="7"/>
      <c r="SAJ331" s="7"/>
      <c r="SAK331" s="7"/>
      <c r="SAL331" s="7"/>
      <c r="SAM331" s="7"/>
      <c r="SAN331" s="7"/>
      <c r="SAO331" s="7"/>
      <c r="SAP331" s="7"/>
      <c r="SAQ331" s="7"/>
      <c r="SAR331" s="7"/>
      <c r="SAS331" s="7"/>
      <c r="SAT331" s="7"/>
      <c r="SAU331" s="7"/>
      <c r="SAV331" s="7"/>
      <c r="SAW331" s="7"/>
      <c r="SAX331" s="7"/>
      <c r="SAY331" s="7"/>
      <c r="SAZ331" s="7"/>
      <c r="SBA331" s="7"/>
      <c r="SBB331" s="7"/>
      <c r="SBC331" s="7"/>
      <c r="SBD331" s="7"/>
      <c r="SBE331" s="7"/>
      <c r="SBF331" s="7"/>
      <c r="SBG331" s="7"/>
      <c r="SBH331" s="7"/>
      <c r="SBI331" s="7"/>
      <c r="SBJ331" s="7"/>
      <c r="SBK331" s="7"/>
      <c r="SBL331" s="7"/>
      <c r="SBM331" s="7"/>
      <c r="SBN331" s="7"/>
      <c r="SBO331" s="7"/>
      <c r="SBP331" s="7"/>
      <c r="SBQ331" s="7"/>
      <c r="SBR331" s="7"/>
      <c r="SBS331" s="7"/>
      <c r="SBT331" s="7"/>
      <c r="SBU331" s="7"/>
      <c r="SBV331" s="7"/>
      <c r="SBW331" s="7"/>
      <c r="SBX331" s="7"/>
      <c r="SBY331" s="7"/>
      <c r="SBZ331" s="7"/>
      <c r="SCA331" s="7"/>
      <c r="SCB331" s="7"/>
      <c r="SCC331" s="7"/>
      <c r="SCD331" s="7"/>
      <c r="SCE331" s="7"/>
      <c r="SCF331" s="7"/>
      <c r="SCG331" s="7"/>
      <c r="SCH331" s="7"/>
      <c r="SCI331" s="7"/>
      <c r="SCJ331" s="7"/>
      <c r="SCK331" s="7"/>
      <c r="SCL331" s="7"/>
      <c r="SCM331" s="7"/>
      <c r="SCN331" s="7"/>
      <c r="SCO331" s="7"/>
      <c r="SCP331" s="7"/>
      <c r="SCQ331" s="7"/>
      <c r="SCR331" s="7"/>
      <c r="SCS331" s="7"/>
      <c r="SCT331" s="7"/>
      <c r="SCU331" s="7"/>
      <c r="SCV331" s="7"/>
      <c r="SCW331" s="7"/>
      <c r="SCX331" s="7"/>
      <c r="SCY331" s="7"/>
      <c r="SCZ331" s="7"/>
      <c r="SDA331" s="7"/>
      <c r="SDB331" s="7"/>
      <c r="SDC331" s="7"/>
      <c r="SDD331" s="7"/>
      <c r="SDE331" s="7"/>
      <c r="SDF331" s="7"/>
      <c r="SDG331" s="7"/>
      <c r="SDH331" s="7"/>
      <c r="SDI331" s="7"/>
      <c r="SDJ331" s="7"/>
      <c r="SDK331" s="7"/>
      <c r="SDL331" s="7"/>
      <c r="SDM331" s="7"/>
      <c r="SDN331" s="7"/>
      <c r="SDO331" s="7"/>
      <c r="SDP331" s="7"/>
      <c r="SDQ331" s="7"/>
      <c r="SDR331" s="7"/>
      <c r="SDS331" s="7"/>
      <c r="SDT331" s="7"/>
      <c r="SDU331" s="7"/>
      <c r="SDV331" s="7"/>
      <c r="SDW331" s="7"/>
      <c r="SDX331" s="7"/>
      <c r="SDY331" s="7"/>
      <c r="SDZ331" s="7"/>
      <c r="SEA331" s="7"/>
      <c r="SEB331" s="7"/>
      <c r="SEC331" s="7"/>
      <c r="SED331" s="7"/>
      <c r="SEE331" s="7"/>
      <c r="SEF331" s="7"/>
      <c r="SEG331" s="7"/>
      <c r="SEH331" s="7"/>
      <c r="SEI331" s="7"/>
      <c r="SEJ331" s="7"/>
      <c r="SEK331" s="7"/>
      <c r="SEL331" s="7"/>
      <c r="SEM331" s="7"/>
      <c r="SEN331" s="7"/>
      <c r="SEO331" s="7"/>
      <c r="SEP331" s="7"/>
      <c r="SEQ331" s="7"/>
      <c r="SER331" s="7"/>
      <c r="SES331" s="7"/>
      <c r="SET331" s="7"/>
      <c r="SEU331" s="7"/>
      <c r="SEV331" s="7"/>
      <c r="SEW331" s="7"/>
      <c r="SEX331" s="7"/>
      <c r="SEY331" s="7"/>
      <c r="SEZ331" s="7"/>
      <c r="SFA331" s="7"/>
      <c r="SFB331" s="7"/>
      <c r="SFC331" s="7"/>
      <c r="SFD331" s="7"/>
      <c r="SFE331" s="7"/>
      <c r="SFF331" s="7"/>
      <c r="SFG331" s="7"/>
      <c r="SFH331" s="7"/>
      <c r="SFI331" s="7"/>
      <c r="SFJ331" s="7"/>
      <c r="SFK331" s="7"/>
      <c r="SFL331" s="7"/>
      <c r="SFM331" s="7"/>
      <c r="SFN331" s="7"/>
      <c r="SFO331" s="7"/>
      <c r="SFP331" s="7"/>
      <c r="SFQ331" s="7"/>
      <c r="SFR331" s="7"/>
      <c r="SFS331" s="7"/>
      <c r="SFT331" s="7"/>
      <c r="SFU331" s="7"/>
      <c r="SFV331" s="7"/>
      <c r="SFW331" s="7"/>
      <c r="SFX331" s="7"/>
      <c r="SFY331" s="7"/>
      <c r="SFZ331" s="7"/>
      <c r="SGA331" s="7"/>
      <c r="SGB331" s="7"/>
      <c r="SGC331" s="7"/>
      <c r="SGD331" s="7"/>
      <c r="SGE331" s="7"/>
      <c r="SGF331" s="7"/>
      <c r="SGG331" s="7"/>
      <c r="SGH331" s="7"/>
      <c r="SGI331" s="7"/>
      <c r="SGJ331" s="7"/>
      <c r="SGK331" s="7"/>
      <c r="SGL331" s="7"/>
      <c r="SGM331" s="7"/>
      <c r="SGN331" s="7"/>
      <c r="SGO331" s="7"/>
      <c r="SGP331" s="7"/>
      <c r="SGQ331" s="7"/>
      <c r="SGR331" s="7"/>
      <c r="SGS331" s="7"/>
      <c r="SGT331" s="7"/>
      <c r="SGU331" s="7"/>
      <c r="SGV331" s="7"/>
      <c r="SGW331" s="7"/>
      <c r="SGX331" s="7"/>
      <c r="SGY331" s="7"/>
      <c r="SGZ331" s="7"/>
      <c r="SHA331" s="7"/>
      <c r="SHB331" s="7"/>
      <c r="SHC331" s="7"/>
      <c r="SHD331" s="7"/>
      <c r="SHE331" s="7"/>
      <c r="SHF331" s="7"/>
      <c r="SHG331" s="7"/>
      <c r="SHH331" s="7"/>
      <c r="SHI331" s="7"/>
      <c r="SHJ331" s="7"/>
      <c r="SHK331" s="7"/>
      <c r="SHL331" s="7"/>
      <c r="SHM331" s="7"/>
      <c r="SHN331" s="7"/>
      <c r="SHO331" s="7"/>
      <c r="SHP331" s="7"/>
      <c r="SHQ331" s="7"/>
      <c r="SHR331" s="7"/>
      <c r="SHS331" s="7"/>
      <c r="SHT331" s="7"/>
      <c r="SHU331" s="7"/>
      <c r="SHV331" s="7"/>
      <c r="SHW331" s="7"/>
      <c r="SHX331" s="7"/>
      <c r="SHY331" s="7"/>
      <c r="SHZ331" s="7"/>
      <c r="SIA331" s="7"/>
      <c r="SIB331" s="7"/>
      <c r="SIC331" s="7"/>
      <c r="SID331" s="7"/>
      <c r="SIE331" s="7"/>
      <c r="SIF331" s="7"/>
      <c r="SIG331" s="7"/>
      <c r="SIH331" s="7"/>
      <c r="SII331" s="7"/>
      <c r="SIJ331" s="7"/>
      <c r="SIK331" s="7"/>
      <c r="SIL331" s="7"/>
      <c r="SIM331" s="7"/>
      <c r="SIN331" s="7"/>
      <c r="SIO331" s="7"/>
      <c r="SIP331" s="7"/>
      <c r="SIQ331" s="7"/>
      <c r="SIR331" s="7"/>
      <c r="SIS331" s="7"/>
      <c r="SIT331" s="7"/>
      <c r="SIU331" s="7"/>
      <c r="SIV331" s="7"/>
      <c r="SIW331" s="7"/>
      <c r="SIX331" s="7"/>
      <c r="SIY331" s="7"/>
      <c r="SIZ331" s="7"/>
      <c r="SJA331" s="7"/>
      <c r="SJB331" s="7"/>
      <c r="SJC331" s="7"/>
      <c r="SJD331" s="7"/>
      <c r="SJE331" s="7"/>
      <c r="SJF331" s="7"/>
      <c r="SJG331" s="7"/>
      <c r="SJH331" s="7"/>
      <c r="SJI331" s="7"/>
      <c r="SJJ331" s="7"/>
      <c r="SJK331" s="7"/>
      <c r="SJL331" s="7"/>
      <c r="SJM331" s="7"/>
      <c r="SJN331" s="7"/>
      <c r="SJO331" s="7"/>
      <c r="SJP331" s="7"/>
      <c r="SJQ331" s="7"/>
      <c r="SJR331" s="7"/>
      <c r="SJS331" s="7"/>
      <c r="SJT331" s="7"/>
      <c r="SJU331" s="7"/>
      <c r="SJV331" s="7"/>
      <c r="SJW331" s="7"/>
      <c r="SJX331" s="7"/>
      <c r="SJY331" s="7"/>
      <c r="SJZ331" s="7"/>
      <c r="SKA331" s="7"/>
      <c r="SKB331" s="7"/>
      <c r="SKC331" s="7"/>
      <c r="SKD331" s="7"/>
      <c r="SKE331" s="7"/>
      <c r="SKF331" s="7"/>
      <c r="SKG331" s="7"/>
      <c r="SKH331" s="7"/>
      <c r="SKI331" s="7"/>
      <c r="SKJ331" s="7"/>
      <c r="SKK331" s="7"/>
      <c r="SKL331" s="7"/>
      <c r="SKM331" s="7"/>
      <c r="SKN331" s="7"/>
      <c r="SKO331" s="7"/>
      <c r="SKP331" s="7"/>
      <c r="SKQ331" s="7"/>
      <c r="SKR331" s="7"/>
      <c r="SKS331" s="7"/>
      <c r="SKT331" s="7"/>
      <c r="SKU331" s="7"/>
      <c r="SKV331" s="7"/>
      <c r="SKW331" s="7"/>
      <c r="SKX331" s="7"/>
      <c r="SKY331" s="7"/>
      <c r="SKZ331" s="7"/>
      <c r="SLA331" s="7"/>
      <c r="SLB331" s="7"/>
      <c r="SLC331" s="7"/>
      <c r="SLD331" s="7"/>
      <c r="SLE331" s="7"/>
      <c r="SLF331" s="7"/>
      <c r="SLG331" s="7"/>
      <c r="SLH331" s="7"/>
      <c r="SLI331" s="7"/>
      <c r="SLJ331" s="7"/>
      <c r="SLK331" s="7"/>
      <c r="SLL331" s="7"/>
      <c r="SLM331" s="7"/>
      <c r="SLN331" s="7"/>
      <c r="SLO331" s="7"/>
      <c r="SLP331" s="7"/>
      <c r="SLQ331" s="7"/>
      <c r="SLR331" s="7"/>
      <c r="SLS331" s="7"/>
      <c r="SLT331" s="7"/>
      <c r="SLU331" s="7"/>
      <c r="SLV331" s="7"/>
      <c r="SLW331" s="7"/>
      <c r="SLX331" s="7"/>
      <c r="SLY331" s="7"/>
      <c r="SLZ331" s="7"/>
      <c r="SMA331" s="7"/>
      <c r="SMB331" s="7"/>
      <c r="SMC331" s="7"/>
      <c r="SMD331" s="7"/>
      <c r="SME331" s="7"/>
      <c r="SMF331" s="7"/>
      <c r="SMG331" s="7"/>
      <c r="SMH331" s="7"/>
      <c r="SMI331" s="7"/>
      <c r="SMJ331" s="7"/>
      <c r="SMK331" s="7"/>
      <c r="SML331" s="7"/>
      <c r="SMM331" s="7"/>
      <c r="SMN331" s="7"/>
      <c r="SMO331" s="7"/>
      <c r="SMP331" s="7"/>
      <c r="SMQ331" s="7"/>
      <c r="SMR331" s="7"/>
      <c r="SMS331" s="7"/>
      <c r="SMT331" s="7"/>
      <c r="SMU331" s="7"/>
      <c r="SMV331" s="7"/>
      <c r="SMW331" s="7"/>
      <c r="SMX331" s="7"/>
      <c r="SMY331" s="7"/>
      <c r="SMZ331" s="7"/>
      <c r="SNA331" s="7"/>
      <c r="SNB331" s="7"/>
      <c r="SNC331" s="7"/>
      <c r="SND331" s="7"/>
      <c r="SNE331" s="7"/>
      <c r="SNF331" s="7"/>
      <c r="SNG331" s="7"/>
      <c r="SNH331" s="7"/>
      <c r="SNI331" s="7"/>
      <c r="SNJ331" s="7"/>
      <c r="SNK331" s="7"/>
      <c r="SNL331" s="7"/>
      <c r="SNM331" s="7"/>
      <c r="SNN331" s="7"/>
      <c r="SNO331" s="7"/>
      <c r="SNP331" s="7"/>
      <c r="SNQ331" s="7"/>
      <c r="SNR331" s="7"/>
      <c r="SNS331" s="7"/>
      <c r="SNT331" s="7"/>
      <c r="SNU331" s="7"/>
      <c r="SNV331" s="7"/>
      <c r="SNW331" s="7"/>
      <c r="SNX331" s="7"/>
      <c r="SNY331" s="7"/>
      <c r="SNZ331" s="7"/>
      <c r="SOA331" s="7"/>
      <c r="SOB331" s="7"/>
      <c r="SOC331" s="7"/>
      <c r="SOD331" s="7"/>
      <c r="SOE331" s="7"/>
      <c r="SOF331" s="7"/>
      <c r="SOG331" s="7"/>
      <c r="SOH331" s="7"/>
      <c r="SOI331" s="7"/>
      <c r="SOJ331" s="7"/>
      <c r="SOK331" s="7"/>
      <c r="SOL331" s="7"/>
      <c r="SOM331" s="7"/>
      <c r="SON331" s="7"/>
      <c r="SOO331" s="7"/>
      <c r="SOP331" s="7"/>
      <c r="SOQ331" s="7"/>
      <c r="SOR331" s="7"/>
      <c r="SOS331" s="7"/>
      <c r="SOT331" s="7"/>
      <c r="SOU331" s="7"/>
      <c r="SOV331" s="7"/>
      <c r="SOW331" s="7"/>
      <c r="SOX331" s="7"/>
      <c r="SOY331" s="7"/>
      <c r="SOZ331" s="7"/>
      <c r="SPA331" s="7"/>
      <c r="SPB331" s="7"/>
      <c r="SPC331" s="7"/>
      <c r="SPD331" s="7"/>
      <c r="SPE331" s="7"/>
      <c r="SPF331" s="7"/>
      <c r="SPG331" s="7"/>
      <c r="SPH331" s="7"/>
      <c r="SPI331" s="7"/>
      <c r="SPJ331" s="7"/>
      <c r="SPK331" s="7"/>
      <c r="SPL331" s="7"/>
      <c r="SPM331" s="7"/>
      <c r="SPN331" s="7"/>
      <c r="SPO331" s="7"/>
      <c r="SPP331" s="7"/>
      <c r="SPQ331" s="7"/>
      <c r="SPR331" s="7"/>
      <c r="SPS331" s="7"/>
      <c r="SPT331" s="7"/>
      <c r="SPU331" s="7"/>
      <c r="SPV331" s="7"/>
      <c r="SPW331" s="7"/>
      <c r="SPX331" s="7"/>
      <c r="SPY331" s="7"/>
      <c r="SPZ331" s="7"/>
      <c r="SQA331" s="7"/>
      <c r="SQB331" s="7"/>
      <c r="SQC331" s="7"/>
      <c r="SQD331" s="7"/>
      <c r="SQE331" s="7"/>
      <c r="SQF331" s="7"/>
      <c r="SQG331" s="7"/>
      <c r="SQH331" s="7"/>
      <c r="SQI331" s="7"/>
      <c r="SQJ331" s="7"/>
      <c r="SQK331" s="7"/>
      <c r="SQL331" s="7"/>
      <c r="SQM331" s="7"/>
      <c r="SQN331" s="7"/>
      <c r="SQO331" s="7"/>
      <c r="SQP331" s="7"/>
      <c r="SQQ331" s="7"/>
      <c r="SQR331" s="7"/>
      <c r="SQS331" s="7"/>
      <c r="SQT331" s="7"/>
      <c r="SQU331" s="7"/>
      <c r="SQV331" s="7"/>
      <c r="SQW331" s="7"/>
      <c r="SQX331" s="7"/>
      <c r="SQY331" s="7"/>
      <c r="SQZ331" s="7"/>
      <c r="SRA331" s="7"/>
      <c r="SRB331" s="7"/>
      <c r="SRC331" s="7"/>
      <c r="SRD331" s="7"/>
      <c r="SRE331" s="7"/>
      <c r="SRF331" s="7"/>
      <c r="SRG331" s="7"/>
      <c r="SRH331" s="7"/>
      <c r="SRI331" s="7"/>
      <c r="SRJ331" s="7"/>
      <c r="SRK331" s="7"/>
      <c r="SRL331" s="7"/>
      <c r="SRM331" s="7"/>
      <c r="SRN331" s="7"/>
      <c r="SRO331" s="7"/>
      <c r="SRP331" s="7"/>
      <c r="SRQ331" s="7"/>
      <c r="SRR331" s="7"/>
      <c r="SRS331" s="7"/>
      <c r="SRT331" s="7"/>
      <c r="SRU331" s="7"/>
      <c r="SRV331" s="7"/>
      <c r="SRW331" s="7"/>
      <c r="SRX331" s="7"/>
      <c r="SRY331" s="7"/>
      <c r="SRZ331" s="7"/>
      <c r="SSA331" s="7"/>
      <c r="SSB331" s="7"/>
      <c r="SSC331" s="7"/>
      <c r="SSD331" s="7"/>
      <c r="SSE331" s="7"/>
      <c r="SSF331" s="7"/>
      <c r="SSG331" s="7"/>
      <c r="SSH331" s="7"/>
      <c r="SSI331" s="7"/>
      <c r="SSJ331" s="7"/>
      <c r="SSK331" s="7"/>
      <c r="SSL331" s="7"/>
      <c r="SSM331" s="7"/>
      <c r="SSN331" s="7"/>
      <c r="SSO331" s="7"/>
      <c r="SSP331" s="7"/>
      <c r="SSQ331" s="7"/>
      <c r="SSR331" s="7"/>
      <c r="SSS331" s="7"/>
      <c r="SST331" s="7"/>
      <c r="SSU331" s="7"/>
      <c r="SSV331" s="7"/>
      <c r="SSW331" s="7"/>
      <c r="SSX331" s="7"/>
      <c r="SSY331" s="7"/>
      <c r="SSZ331" s="7"/>
      <c r="STA331" s="7"/>
      <c r="STB331" s="7"/>
      <c r="STC331" s="7"/>
      <c r="STD331" s="7"/>
      <c r="STE331" s="7"/>
      <c r="STF331" s="7"/>
      <c r="STG331" s="7"/>
      <c r="STH331" s="7"/>
      <c r="STI331" s="7"/>
      <c r="STJ331" s="7"/>
      <c r="STK331" s="7"/>
      <c r="STL331" s="7"/>
      <c r="STM331" s="7"/>
      <c r="STN331" s="7"/>
      <c r="STO331" s="7"/>
      <c r="STP331" s="7"/>
      <c r="STQ331" s="7"/>
      <c r="STR331" s="7"/>
      <c r="STS331" s="7"/>
      <c r="STT331" s="7"/>
      <c r="STU331" s="7"/>
      <c r="STV331" s="7"/>
      <c r="STW331" s="7"/>
      <c r="STX331" s="7"/>
      <c r="STY331" s="7"/>
      <c r="STZ331" s="7"/>
      <c r="SUA331" s="7"/>
      <c r="SUB331" s="7"/>
      <c r="SUC331" s="7"/>
      <c r="SUD331" s="7"/>
      <c r="SUE331" s="7"/>
      <c r="SUF331" s="7"/>
      <c r="SUG331" s="7"/>
      <c r="SUH331" s="7"/>
      <c r="SUI331" s="7"/>
      <c r="SUJ331" s="7"/>
      <c r="SUK331" s="7"/>
      <c r="SUL331" s="7"/>
      <c r="SUM331" s="7"/>
      <c r="SUN331" s="7"/>
      <c r="SUO331" s="7"/>
      <c r="SUP331" s="7"/>
      <c r="SUQ331" s="7"/>
      <c r="SUR331" s="7"/>
      <c r="SUS331" s="7"/>
      <c r="SUT331" s="7"/>
      <c r="SUU331" s="7"/>
      <c r="SUV331" s="7"/>
      <c r="SUW331" s="7"/>
      <c r="SUX331" s="7"/>
      <c r="SUY331" s="7"/>
      <c r="SUZ331" s="7"/>
      <c r="SVA331" s="7"/>
      <c r="SVB331" s="7"/>
      <c r="SVC331" s="7"/>
      <c r="SVD331" s="7"/>
      <c r="SVE331" s="7"/>
      <c r="SVF331" s="7"/>
      <c r="SVG331" s="7"/>
      <c r="SVH331" s="7"/>
      <c r="SVI331" s="7"/>
      <c r="SVJ331" s="7"/>
      <c r="SVK331" s="7"/>
      <c r="SVL331" s="7"/>
      <c r="SVM331" s="7"/>
      <c r="SVN331" s="7"/>
      <c r="SVO331" s="7"/>
      <c r="SVP331" s="7"/>
      <c r="SVQ331" s="7"/>
      <c r="SVR331" s="7"/>
      <c r="SVS331" s="7"/>
      <c r="SVT331" s="7"/>
      <c r="SVU331" s="7"/>
      <c r="SVV331" s="7"/>
      <c r="SVW331" s="7"/>
      <c r="SVX331" s="7"/>
      <c r="SVY331" s="7"/>
      <c r="SVZ331" s="7"/>
      <c r="SWA331" s="7"/>
      <c r="SWB331" s="7"/>
      <c r="SWC331" s="7"/>
      <c r="SWD331" s="7"/>
      <c r="SWE331" s="7"/>
      <c r="SWF331" s="7"/>
      <c r="SWG331" s="7"/>
      <c r="SWH331" s="7"/>
      <c r="SWI331" s="7"/>
      <c r="SWJ331" s="7"/>
      <c r="SWK331" s="7"/>
      <c r="SWL331" s="7"/>
      <c r="SWM331" s="7"/>
      <c r="SWN331" s="7"/>
      <c r="SWO331" s="7"/>
      <c r="SWP331" s="7"/>
      <c r="SWQ331" s="7"/>
      <c r="SWR331" s="7"/>
      <c r="SWS331" s="7"/>
      <c r="SWT331" s="7"/>
      <c r="SWU331" s="7"/>
      <c r="SWV331" s="7"/>
      <c r="SWW331" s="7"/>
      <c r="SWX331" s="7"/>
      <c r="SWY331" s="7"/>
      <c r="SWZ331" s="7"/>
      <c r="SXA331" s="7"/>
      <c r="SXB331" s="7"/>
      <c r="SXC331" s="7"/>
      <c r="SXD331" s="7"/>
      <c r="SXE331" s="7"/>
      <c r="SXF331" s="7"/>
      <c r="SXG331" s="7"/>
      <c r="SXH331" s="7"/>
      <c r="SXI331" s="7"/>
      <c r="SXJ331" s="7"/>
      <c r="SXK331" s="7"/>
      <c r="SXL331" s="7"/>
      <c r="SXM331" s="7"/>
      <c r="SXN331" s="7"/>
      <c r="SXO331" s="7"/>
      <c r="SXP331" s="7"/>
      <c r="SXQ331" s="7"/>
      <c r="SXR331" s="7"/>
      <c r="SXS331" s="7"/>
      <c r="SXT331" s="7"/>
      <c r="SXU331" s="7"/>
      <c r="SXV331" s="7"/>
      <c r="SXW331" s="7"/>
      <c r="SXX331" s="7"/>
      <c r="SXY331" s="7"/>
      <c r="SXZ331" s="7"/>
      <c r="SYA331" s="7"/>
      <c r="SYB331" s="7"/>
      <c r="SYC331" s="7"/>
      <c r="SYD331" s="7"/>
      <c r="SYE331" s="7"/>
      <c r="SYF331" s="7"/>
      <c r="SYG331" s="7"/>
      <c r="SYH331" s="7"/>
      <c r="SYI331" s="7"/>
      <c r="SYJ331" s="7"/>
      <c r="SYK331" s="7"/>
      <c r="SYL331" s="7"/>
      <c r="SYM331" s="7"/>
      <c r="SYN331" s="7"/>
      <c r="SYO331" s="7"/>
      <c r="SYP331" s="7"/>
      <c r="SYQ331" s="7"/>
      <c r="SYR331" s="7"/>
      <c r="SYS331" s="7"/>
      <c r="SYT331" s="7"/>
      <c r="SYU331" s="7"/>
      <c r="SYV331" s="7"/>
      <c r="SYW331" s="7"/>
      <c r="SYX331" s="7"/>
      <c r="SYY331" s="7"/>
      <c r="SYZ331" s="7"/>
      <c r="SZA331" s="7"/>
      <c r="SZB331" s="7"/>
      <c r="SZC331" s="7"/>
      <c r="SZD331" s="7"/>
      <c r="SZE331" s="7"/>
      <c r="SZF331" s="7"/>
      <c r="SZG331" s="7"/>
      <c r="SZH331" s="7"/>
      <c r="SZI331" s="7"/>
      <c r="SZJ331" s="7"/>
      <c r="SZK331" s="7"/>
      <c r="SZL331" s="7"/>
      <c r="SZM331" s="7"/>
      <c r="SZN331" s="7"/>
      <c r="SZO331" s="7"/>
      <c r="SZP331" s="7"/>
      <c r="SZQ331" s="7"/>
      <c r="SZR331" s="7"/>
      <c r="SZS331" s="7"/>
      <c r="SZT331" s="7"/>
      <c r="SZU331" s="7"/>
      <c r="SZV331" s="7"/>
      <c r="SZW331" s="7"/>
      <c r="SZX331" s="7"/>
      <c r="SZY331" s="7"/>
      <c r="SZZ331" s="7"/>
      <c r="TAA331" s="7"/>
      <c r="TAB331" s="7"/>
      <c r="TAC331" s="7"/>
      <c r="TAD331" s="7"/>
      <c r="TAE331" s="7"/>
      <c r="TAF331" s="7"/>
      <c r="TAG331" s="7"/>
      <c r="TAH331" s="7"/>
      <c r="TAI331" s="7"/>
      <c r="TAJ331" s="7"/>
      <c r="TAK331" s="7"/>
      <c r="TAL331" s="7"/>
      <c r="TAM331" s="7"/>
      <c r="TAN331" s="7"/>
      <c r="TAO331" s="7"/>
      <c r="TAP331" s="7"/>
      <c r="TAQ331" s="7"/>
      <c r="TAR331" s="7"/>
      <c r="TAS331" s="7"/>
      <c r="TAT331" s="7"/>
      <c r="TAU331" s="7"/>
      <c r="TAV331" s="7"/>
      <c r="TAW331" s="7"/>
      <c r="TAX331" s="7"/>
      <c r="TAY331" s="7"/>
      <c r="TAZ331" s="7"/>
      <c r="TBA331" s="7"/>
      <c r="TBB331" s="7"/>
      <c r="TBC331" s="7"/>
      <c r="TBD331" s="7"/>
      <c r="TBE331" s="7"/>
      <c r="TBF331" s="7"/>
      <c r="TBG331" s="7"/>
      <c r="TBH331" s="7"/>
      <c r="TBI331" s="7"/>
      <c r="TBJ331" s="7"/>
      <c r="TBK331" s="7"/>
      <c r="TBL331" s="7"/>
      <c r="TBM331" s="7"/>
      <c r="TBN331" s="7"/>
      <c r="TBO331" s="7"/>
      <c r="TBP331" s="7"/>
      <c r="TBQ331" s="7"/>
      <c r="TBR331" s="7"/>
      <c r="TBS331" s="7"/>
      <c r="TBT331" s="7"/>
      <c r="TBU331" s="7"/>
      <c r="TBV331" s="7"/>
      <c r="TBW331" s="7"/>
      <c r="TBX331" s="7"/>
      <c r="TBY331" s="7"/>
      <c r="TBZ331" s="7"/>
      <c r="TCA331" s="7"/>
      <c r="TCB331" s="7"/>
      <c r="TCC331" s="7"/>
      <c r="TCD331" s="7"/>
      <c r="TCE331" s="7"/>
      <c r="TCF331" s="7"/>
      <c r="TCG331" s="7"/>
      <c r="TCH331" s="7"/>
      <c r="TCI331" s="7"/>
      <c r="TCJ331" s="7"/>
      <c r="TCK331" s="7"/>
      <c r="TCL331" s="7"/>
      <c r="TCM331" s="7"/>
      <c r="TCN331" s="7"/>
      <c r="TCO331" s="7"/>
      <c r="TCP331" s="7"/>
      <c r="TCQ331" s="7"/>
      <c r="TCR331" s="7"/>
      <c r="TCS331" s="7"/>
      <c r="TCT331" s="7"/>
      <c r="TCU331" s="7"/>
      <c r="TCV331" s="7"/>
      <c r="TCW331" s="7"/>
      <c r="TCX331" s="7"/>
      <c r="TCY331" s="7"/>
      <c r="TCZ331" s="7"/>
      <c r="TDA331" s="7"/>
      <c r="TDB331" s="7"/>
      <c r="TDC331" s="7"/>
      <c r="TDD331" s="7"/>
      <c r="TDE331" s="7"/>
      <c r="TDF331" s="7"/>
      <c r="TDG331" s="7"/>
      <c r="TDH331" s="7"/>
      <c r="TDI331" s="7"/>
      <c r="TDJ331" s="7"/>
      <c r="TDK331" s="7"/>
      <c r="TDL331" s="7"/>
      <c r="TDM331" s="7"/>
      <c r="TDN331" s="7"/>
      <c r="TDO331" s="7"/>
      <c r="TDP331" s="7"/>
      <c r="TDQ331" s="7"/>
      <c r="TDR331" s="7"/>
      <c r="TDS331" s="7"/>
      <c r="TDT331" s="7"/>
      <c r="TDU331" s="7"/>
      <c r="TDV331" s="7"/>
      <c r="TDW331" s="7"/>
      <c r="TDX331" s="7"/>
      <c r="TDY331" s="7"/>
      <c r="TDZ331" s="7"/>
      <c r="TEA331" s="7"/>
      <c r="TEB331" s="7"/>
      <c r="TEC331" s="7"/>
      <c r="TED331" s="7"/>
      <c r="TEE331" s="7"/>
      <c r="TEF331" s="7"/>
      <c r="TEG331" s="7"/>
      <c r="TEH331" s="7"/>
      <c r="TEI331" s="7"/>
      <c r="TEJ331" s="7"/>
      <c r="TEK331" s="7"/>
      <c r="TEL331" s="7"/>
      <c r="TEM331" s="7"/>
      <c r="TEN331" s="7"/>
      <c r="TEO331" s="7"/>
      <c r="TEP331" s="7"/>
      <c r="TEQ331" s="7"/>
      <c r="TER331" s="7"/>
      <c r="TES331" s="7"/>
      <c r="TET331" s="7"/>
      <c r="TEU331" s="7"/>
      <c r="TEV331" s="7"/>
      <c r="TEW331" s="7"/>
      <c r="TEX331" s="7"/>
      <c r="TEY331" s="7"/>
      <c r="TEZ331" s="7"/>
      <c r="TFA331" s="7"/>
      <c r="TFB331" s="7"/>
      <c r="TFC331" s="7"/>
      <c r="TFD331" s="7"/>
      <c r="TFE331" s="7"/>
      <c r="TFF331" s="7"/>
      <c r="TFG331" s="7"/>
      <c r="TFH331" s="7"/>
      <c r="TFI331" s="7"/>
      <c r="TFJ331" s="7"/>
      <c r="TFK331" s="7"/>
      <c r="TFL331" s="7"/>
      <c r="TFM331" s="7"/>
      <c r="TFN331" s="7"/>
      <c r="TFO331" s="7"/>
      <c r="TFP331" s="7"/>
      <c r="TFQ331" s="7"/>
      <c r="TFR331" s="7"/>
      <c r="TFS331" s="7"/>
      <c r="TFT331" s="7"/>
      <c r="TFU331" s="7"/>
      <c r="TFV331" s="7"/>
      <c r="TFW331" s="7"/>
      <c r="TFX331" s="7"/>
      <c r="TFY331" s="7"/>
      <c r="TFZ331" s="7"/>
      <c r="TGA331" s="7"/>
      <c r="TGB331" s="7"/>
      <c r="TGC331" s="7"/>
      <c r="TGD331" s="7"/>
      <c r="TGE331" s="7"/>
      <c r="TGF331" s="7"/>
      <c r="TGG331" s="7"/>
      <c r="TGH331" s="7"/>
      <c r="TGI331" s="7"/>
      <c r="TGJ331" s="7"/>
      <c r="TGK331" s="7"/>
      <c r="TGL331" s="7"/>
      <c r="TGM331" s="7"/>
      <c r="TGN331" s="7"/>
      <c r="TGO331" s="7"/>
      <c r="TGP331" s="7"/>
      <c r="TGQ331" s="7"/>
      <c r="TGR331" s="7"/>
      <c r="TGS331" s="7"/>
      <c r="TGT331" s="7"/>
      <c r="TGU331" s="7"/>
      <c r="TGV331" s="7"/>
      <c r="TGW331" s="7"/>
      <c r="TGX331" s="7"/>
      <c r="TGY331" s="7"/>
      <c r="TGZ331" s="7"/>
      <c r="THA331" s="7"/>
      <c r="THB331" s="7"/>
      <c r="THC331" s="7"/>
      <c r="THD331" s="7"/>
      <c r="THE331" s="7"/>
      <c r="THF331" s="7"/>
      <c r="THG331" s="7"/>
      <c r="THH331" s="7"/>
      <c r="THI331" s="7"/>
      <c r="THJ331" s="7"/>
      <c r="THK331" s="7"/>
      <c r="THL331" s="7"/>
      <c r="THM331" s="7"/>
      <c r="THN331" s="7"/>
      <c r="THO331" s="7"/>
      <c r="THP331" s="7"/>
      <c r="THQ331" s="7"/>
      <c r="THR331" s="7"/>
      <c r="THS331" s="7"/>
      <c r="THT331" s="7"/>
      <c r="THU331" s="7"/>
      <c r="THV331" s="7"/>
      <c r="THW331" s="7"/>
      <c r="THX331" s="7"/>
      <c r="THY331" s="7"/>
      <c r="THZ331" s="7"/>
      <c r="TIA331" s="7"/>
      <c r="TIB331" s="7"/>
      <c r="TIC331" s="7"/>
      <c r="TID331" s="7"/>
      <c r="TIE331" s="7"/>
      <c r="TIF331" s="7"/>
      <c r="TIG331" s="7"/>
      <c r="TIH331" s="7"/>
      <c r="TII331" s="7"/>
      <c r="TIJ331" s="7"/>
      <c r="TIK331" s="7"/>
      <c r="TIL331" s="7"/>
      <c r="TIM331" s="7"/>
      <c r="TIN331" s="7"/>
      <c r="TIO331" s="7"/>
      <c r="TIP331" s="7"/>
      <c r="TIQ331" s="7"/>
      <c r="TIR331" s="7"/>
      <c r="TIS331" s="7"/>
      <c r="TIT331" s="7"/>
      <c r="TIU331" s="7"/>
      <c r="TIV331" s="7"/>
      <c r="TIW331" s="7"/>
      <c r="TIX331" s="7"/>
      <c r="TIY331" s="7"/>
      <c r="TIZ331" s="7"/>
      <c r="TJA331" s="7"/>
      <c r="TJB331" s="7"/>
      <c r="TJC331" s="7"/>
      <c r="TJD331" s="7"/>
      <c r="TJE331" s="7"/>
      <c r="TJF331" s="7"/>
      <c r="TJG331" s="7"/>
      <c r="TJH331" s="7"/>
      <c r="TJI331" s="7"/>
      <c r="TJJ331" s="7"/>
      <c r="TJK331" s="7"/>
      <c r="TJL331" s="7"/>
      <c r="TJM331" s="7"/>
      <c r="TJN331" s="7"/>
      <c r="TJO331" s="7"/>
      <c r="TJP331" s="7"/>
      <c r="TJQ331" s="7"/>
      <c r="TJR331" s="7"/>
      <c r="TJS331" s="7"/>
      <c r="TJT331" s="7"/>
      <c r="TJU331" s="7"/>
      <c r="TJV331" s="7"/>
      <c r="TJW331" s="7"/>
      <c r="TJX331" s="7"/>
      <c r="TJY331" s="7"/>
      <c r="TJZ331" s="7"/>
      <c r="TKA331" s="7"/>
      <c r="TKB331" s="7"/>
      <c r="TKC331" s="7"/>
      <c r="TKD331" s="7"/>
      <c r="TKE331" s="7"/>
      <c r="TKF331" s="7"/>
      <c r="TKG331" s="7"/>
      <c r="TKH331" s="7"/>
      <c r="TKI331" s="7"/>
      <c r="TKJ331" s="7"/>
      <c r="TKK331" s="7"/>
      <c r="TKL331" s="7"/>
      <c r="TKM331" s="7"/>
      <c r="TKN331" s="7"/>
      <c r="TKO331" s="7"/>
      <c r="TKP331" s="7"/>
      <c r="TKQ331" s="7"/>
      <c r="TKR331" s="7"/>
      <c r="TKS331" s="7"/>
      <c r="TKT331" s="7"/>
      <c r="TKU331" s="7"/>
      <c r="TKV331" s="7"/>
      <c r="TKW331" s="7"/>
      <c r="TKX331" s="7"/>
      <c r="TKY331" s="7"/>
      <c r="TKZ331" s="7"/>
      <c r="TLA331" s="7"/>
      <c r="TLB331" s="7"/>
      <c r="TLC331" s="7"/>
      <c r="TLD331" s="7"/>
      <c r="TLE331" s="7"/>
      <c r="TLF331" s="7"/>
      <c r="TLG331" s="7"/>
      <c r="TLH331" s="7"/>
      <c r="TLI331" s="7"/>
      <c r="TLJ331" s="7"/>
      <c r="TLK331" s="7"/>
      <c r="TLL331" s="7"/>
      <c r="TLM331" s="7"/>
      <c r="TLN331" s="7"/>
      <c r="TLO331" s="7"/>
      <c r="TLP331" s="7"/>
      <c r="TLQ331" s="7"/>
      <c r="TLR331" s="7"/>
      <c r="TLS331" s="7"/>
      <c r="TLT331" s="7"/>
      <c r="TLU331" s="7"/>
      <c r="TLV331" s="7"/>
      <c r="TLW331" s="7"/>
      <c r="TLX331" s="7"/>
      <c r="TLY331" s="7"/>
      <c r="TLZ331" s="7"/>
      <c r="TMA331" s="7"/>
      <c r="TMB331" s="7"/>
      <c r="TMC331" s="7"/>
      <c r="TMD331" s="7"/>
      <c r="TME331" s="7"/>
      <c r="TMF331" s="7"/>
      <c r="TMG331" s="7"/>
      <c r="TMH331" s="7"/>
      <c r="TMI331" s="7"/>
      <c r="TMJ331" s="7"/>
      <c r="TMK331" s="7"/>
      <c r="TML331" s="7"/>
      <c r="TMM331" s="7"/>
      <c r="TMN331" s="7"/>
      <c r="TMO331" s="7"/>
      <c r="TMP331" s="7"/>
      <c r="TMQ331" s="7"/>
      <c r="TMR331" s="7"/>
      <c r="TMS331" s="7"/>
      <c r="TMT331" s="7"/>
      <c r="TMU331" s="7"/>
      <c r="TMV331" s="7"/>
      <c r="TMW331" s="7"/>
      <c r="TMX331" s="7"/>
      <c r="TMY331" s="7"/>
      <c r="TMZ331" s="7"/>
      <c r="TNA331" s="7"/>
      <c r="TNB331" s="7"/>
      <c r="TNC331" s="7"/>
      <c r="TND331" s="7"/>
      <c r="TNE331" s="7"/>
      <c r="TNF331" s="7"/>
      <c r="TNG331" s="7"/>
      <c r="TNH331" s="7"/>
      <c r="TNI331" s="7"/>
      <c r="TNJ331" s="7"/>
      <c r="TNK331" s="7"/>
      <c r="TNL331" s="7"/>
      <c r="TNM331" s="7"/>
      <c r="TNN331" s="7"/>
      <c r="TNO331" s="7"/>
      <c r="TNP331" s="7"/>
      <c r="TNQ331" s="7"/>
      <c r="TNR331" s="7"/>
      <c r="TNS331" s="7"/>
      <c r="TNT331" s="7"/>
      <c r="TNU331" s="7"/>
      <c r="TNV331" s="7"/>
      <c r="TNW331" s="7"/>
      <c r="TNX331" s="7"/>
      <c r="TNY331" s="7"/>
      <c r="TNZ331" s="7"/>
      <c r="TOA331" s="7"/>
      <c r="TOB331" s="7"/>
      <c r="TOC331" s="7"/>
      <c r="TOD331" s="7"/>
      <c r="TOE331" s="7"/>
      <c r="TOF331" s="7"/>
      <c r="TOG331" s="7"/>
      <c r="TOH331" s="7"/>
      <c r="TOI331" s="7"/>
      <c r="TOJ331" s="7"/>
      <c r="TOK331" s="7"/>
      <c r="TOL331" s="7"/>
      <c r="TOM331" s="7"/>
      <c r="TON331" s="7"/>
      <c r="TOO331" s="7"/>
      <c r="TOP331" s="7"/>
      <c r="TOQ331" s="7"/>
      <c r="TOR331" s="7"/>
      <c r="TOS331" s="7"/>
      <c r="TOT331" s="7"/>
      <c r="TOU331" s="7"/>
      <c r="TOV331" s="7"/>
      <c r="TOW331" s="7"/>
      <c r="TOX331" s="7"/>
      <c r="TOY331" s="7"/>
      <c r="TOZ331" s="7"/>
      <c r="TPA331" s="7"/>
      <c r="TPB331" s="7"/>
      <c r="TPC331" s="7"/>
      <c r="TPD331" s="7"/>
      <c r="TPE331" s="7"/>
      <c r="TPF331" s="7"/>
      <c r="TPG331" s="7"/>
      <c r="TPH331" s="7"/>
      <c r="TPI331" s="7"/>
      <c r="TPJ331" s="7"/>
      <c r="TPK331" s="7"/>
      <c r="TPL331" s="7"/>
      <c r="TPM331" s="7"/>
      <c r="TPN331" s="7"/>
      <c r="TPO331" s="7"/>
      <c r="TPP331" s="7"/>
      <c r="TPQ331" s="7"/>
      <c r="TPR331" s="7"/>
      <c r="TPS331" s="7"/>
      <c r="TPT331" s="7"/>
      <c r="TPU331" s="7"/>
      <c r="TPV331" s="7"/>
      <c r="TPW331" s="7"/>
      <c r="TPX331" s="7"/>
      <c r="TPY331" s="7"/>
      <c r="TPZ331" s="7"/>
      <c r="TQA331" s="7"/>
      <c r="TQB331" s="7"/>
      <c r="TQC331" s="7"/>
      <c r="TQD331" s="7"/>
      <c r="TQE331" s="7"/>
      <c r="TQF331" s="7"/>
      <c r="TQG331" s="7"/>
      <c r="TQH331" s="7"/>
      <c r="TQI331" s="7"/>
      <c r="TQJ331" s="7"/>
      <c r="TQK331" s="7"/>
      <c r="TQL331" s="7"/>
      <c r="TQM331" s="7"/>
      <c r="TQN331" s="7"/>
      <c r="TQO331" s="7"/>
      <c r="TQP331" s="7"/>
      <c r="TQQ331" s="7"/>
      <c r="TQR331" s="7"/>
      <c r="TQS331" s="7"/>
      <c r="TQT331" s="7"/>
      <c r="TQU331" s="7"/>
      <c r="TQV331" s="7"/>
      <c r="TQW331" s="7"/>
      <c r="TQX331" s="7"/>
      <c r="TQY331" s="7"/>
      <c r="TQZ331" s="7"/>
      <c r="TRA331" s="7"/>
      <c r="TRB331" s="7"/>
      <c r="TRC331" s="7"/>
      <c r="TRD331" s="7"/>
      <c r="TRE331" s="7"/>
      <c r="TRF331" s="7"/>
      <c r="TRG331" s="7"/>
      <c r="TRH331" s="7"/>
      <c r="TRI331" s="7"/>
      <c r="TRJ331" s="7"/>
      <c r="TRK331" s="7"/>
      <c r="TRL331" s="7"/>
      <c r="TRM331" s="7"/>
      <c r="TRN331" s="7"/>
      <c r="TRO331" s="7"/>
      <c r="TRP331" s="7"/>
      <c r="TRQ331" s="7"/>
      <c r="TRR331" s="7"/>
      <c r="TRS331" s="7"/>
      <c r="TRT331" s="7"/>
      <c r="TRU331" s="7"/>
      <c r="TRV331" s="7"/>
      <c r="TRW331" s="7"/>
      <c r="TRX331" s="7"/>
      <c r="TRY331" s="7"/>
      <c r="TRZ331" s="7"/>
      <c r="TSA331" s="7"/>
      <c r="TSB331" s="7"/>
      <c r="TSC331" s="7"/>
      <c r="TSD331" s="7"/>
      <c r="TSE331" s="7"/>
      <c r="TSF331" s="7"/>
      <c r="TSG331" s="7"/>
      <c r="TSH331" s="7"/>
      <c r="TSI331" s="7"/>
      <c r="TSJ331" s="7"/>
      <c r="TSK331" s="7"/>
      <c r="TSL331" s="7"/>
      <c r="TSM331" s="7"/>
      <c r="TSN331" s="7"/>
      <c r="TSO331" s="7"/>
      <c r="TSP331" s="7"/>
      <c r="TSQ331" s="7"/>
      <c r="TSR331" s="7"/>
      <c r="TSS331" s="7"/>
      <c r="TST331" s="7"/>
      <c r="TSU331" s="7"/>
      <c r="TSV331" s="7"/>
      <c r="TSW331" s="7"/>
      <c r="TSX331" s="7"/>
      <c r="TSY331" s="7"/>
      <c r="TSZ331" s="7"/>
      <c r="TTA331" s="7"/>
      <c r="TTB331" s="7"/>
      <c r="TTC331" s="7"/>
      <c r="TTD331" s="7"/>
      <c r="TTE331" s="7"/>
      <c r="TTF331" s="7"/>
      <c r="TTG331" s="7"/>
      <c r="TTH331" s="7"/>
      <c r="TTI331" s="7"/>
      <c r="TTJ331" s="7"/>
      <c r="TTK331" s="7"/>
      <c r="TTL331" s="7"/>
      <c r="TTM331" s="7"/>
      <c r="TTN331" s="7"/>
      <c r="TTO331" s="7"/>
      <c r="TTP331" s="7"/>
      <c r="TTQ331" s="7"/>
      <c r="TTR331" s="7"/>
      <c r="TTS331" s="7"/>
      <c r="TTT331" s="7"/>
      <c r="TTU331" s="7"/>
      <c r="TTV331" s="7"/>
      <c r="TTW331" s="7"/>
      <c r="TTX331" s="7"/>
      <c r="TTY331" s="7"/>
      <c r="TTZ331" s="7"/>
      <c r="TUA331" s="7"/>
      <c r="TUB331" s="7"/>
      <c r="TUC331" s="7"/>
      <c r="TUD331" s="7"/>
      <c r="TUE331" s="7"/>
      <c r="TUF331" s="7"/>
      <c r="TUG331" s="7"/>
      <c r="TUH331" s="7"/>
      <c r="TUI331" s="7"/>
      <c r="TUJ331" s="7"/>
      <c r="TUK331" s="7"/>
      <c r="TUL331" s="7"/>
      <c r="TUM331" s="7"/>
      <c r="TUN331" s="7"/>
      <c r="TUO331" s="7"/>
      <c r="TUP331" s="7"/>
      <c r="TUQ331" s="7"/>
      <c r="TUR331" s="7"/>
      <c r="TUS331" s="7"/>
      <c r="TUT331" s="7"/>
      <c r="TUU331" s="7"/>
      <c r="TUV331" s="7"/>
      <c r="TUW331" s="7"/>
      <c r="TUX331" s="7"/>
      <c r="TUY331" s="7"/>
      <c r="TUZ331" s="7"/>
      <c r="TVA331" s="7"/>
      <c r="TVB331" s="7"/>
      <c r="TVC331" s="7"/>
      <c r="TVD331" s="7"/>
      <c r="TVE331" s="7"/>
      <c r="TVF331" s="7"/>
      <c r="TVG331" s="7"/>
      <c r="TVH331" s="7"/>
      <c r="TVI331" s="7"/>
      <c r="TVJ331" s="7"/>
      <c r="TVK331" s="7"/>
      <c r="TVL331" s="7"/>
      <c r="TVM331" s="7"/>
      <c r="TVN331" s="7"/>
      <c r="TVO331" s="7"/>
      <c r="TVP331" s="7"/>
      <c r="TVQ331" s="7"/>
      <c r="TVR331" s="7"/>
      <c r="TVS331" s="7"/>
      <c r="TVT331" s="7"/>
      <c r="TVU331" s="7"/>
      <c r="TVV331" s="7"/>
      <c r="TVW331" s="7"/>
      <c r="TVX331" s="7"/>
      <c r="TVY331" s="7"/>
      <c r="TVZ331" s="7"/>
      <c r="TWA331" s="7"/>
      <c r="TWB331" s="7"/>
      <c r="TWC331" s="7"/>
      <c r="TWD331" s="7"/>
      <c r="TWE331" s="7"/>
      <c r="TWF331" s="7"/>
      <c r="TWG331" s="7"/>
      <c r="TWH331" s="7"/>
      <c r="TWI331" s="7"/>
      <c r="TWJ331" s="7"/>
      <c r="TWK331" s="7"/>
      <c r="TWL331" s="7"/>
      <c r="TWM331" s="7"/>
      <c r="TWN331" s="7"/>
      <c r="TWO331" s="7"/>
      <c r="TWP331" s="7"/>
      <c r="TWQ331" s="7"/>
      <c r="TWR331" s="7"/>
      <c r="TWS331" s="7"/>
      <c r="TWT331" s="7"/>
      <c r="TWU331" s="7"/>
      <c r="TWV331" s="7"/>
      <c r="TWW331" s="7"/>
      <c r="TWX331" s="7"/>
      <c r="TWY331" s="7"/>
      <c r="TWZ331" s="7"/>
      <c r="TXA331" s="7"/>
      <c r="TXB331" s="7"/>
      <c r="TXC331" s="7"/>
      <c r="TXD331" s="7"/>
      <c r="TXE331" s="7"/>
      <c r="TXF331" s="7"/>
      <c r="TXG331" s="7"/>
      <c r="TXH331" s="7"/>
      <c r="TXI331" s="7"/>
      <c r="TXJ331" s="7"/>
      <c r="TXK331" s="7"/>
      <c r="TXL331" s="7"/>
      <c r="TXM331" s="7"/>
      <c r="TXN331" s="7"/>
      <c r="TXO331" s="7"/>
      <c r="TXP331" s="7"/>
      <c r="TXQ331" s="7"/>
      <c r="TXR331" s="7"/>
      <c r="TXS331" s="7"/>
      <c r="TXT331" s="7"/>
      <c r="TXU331" s="7"/>
      <c r="TXV331" s="7"/>
      <c r="TXW331" s="7"/>
      <c r="TXX331" s="7"/>
      <c r="TXY331" s="7"/>
      <c r="TXZ331" s="7"/>
      <c r="TYA331" s="7"/>
      <c r="TYB331" s="7"/>
      <c r="TYC331" s="7"/>
      <c r="TYD331" s="7"/>
      <c r="TYE331" s="7"/>
      <c r="TYF331" s="7"/>
      <c r="TYG331" s="7"/>
      <c r="TYH331" s="7"/>
      <c r="TYI331" s="7"/>
      <c r="TYJ331" s="7"/>
      <c r="TYK331" s="7"/>
      <c r="TYL331" s="7"/>
      <c r="TYM331" s="7"/>
      <c r="TYN331" s="7"/>
      <c r="TYO331" s="7"/>
      <c r="TYP331" s="7"/>
      <c r="TYQ331" s="7"/>
      <c r="TYR331" s="7"/>
      <c r="TYS331" s="7"/>
      <c r="TYT331" s="7"/>
      <c r="TYU331" s="7"/>
      <c r="TYV331" s="7"/>
      <c r="TYW331" s="7"/>
      <c r="TYX331" s="7"/>
      <c r="TYY331" s="7"/>
      <c r="TYZ331" s="7"/>
      <c r="TZA331" s="7"/>
      <c r="TZB331" s="7"/>
      <c r="TZC331" s="7"/>
      <c r="TZD331" s="7"/>
      <c r="TZE331" s="7"/>
      <c r="TZF331" s="7"/>
      <c r="TZG331" s="7"/>
      <c r="TZH331" s="7"/>
      <c r="TZI331" s="7"/>
      <c r="TZJ331" s="7"/>
      <c r="TZK331" s="7"/>
      <c r="TZL331" s="7"/>
      <c r="TZM331" s="7"/>
      <c r="TZN331" s="7"/>
      <c r="TZO331" s="7"/>
      <c r="TZP331" s="7"/>
      <c r="TZQ331" s="7"/>
      <c r="TZR331" s="7"/>
      <c r="TZS331" s="7"/>
      <c r="TZT331" s="7"/>
      <c r="TZU331" s="7"/>
      <c r="TZV331" s="7"/>
      <c r="TZW331" s="7"/>
      <c r="TZX331" s="7"/>
      <c r="TZY331" s="7"/>
      <c r="TZZ331" s="7"/>
      <c r="UAA331" s="7"/>
      <c r="UAB331" s="7"/>
      <c r="UAC331" s="7"/>
      <c r="UAD331" s="7"/>
      <c r="UAE331" s="7"/>
      <c r="UAF331" s="7"/>
      <c r="UAG331" s="7"/>
      <c r="UAH331" s="7"/>
      <c r="UAI331" s="7"/>
      <c r="UAJ331" s="7"/>
      <c r="UAK331" s="7"/>
      <c r="UAL331" s="7"/>
      <c r="UAM331" s="7"/>
      <c r="UAN331" s="7"/>
      <c r="UAO331" s="7"/>
      <c r="UAP331" s="7"/>
      <c r="UAQ331" s="7"/>
      <c r="UAR331" s="7"/>
      <c r="UAS331" s="7"/>
      <c r="UAT331" s="7"/>
      <c r="UAU331" s="7"/>
      <c r="UAV331" s="7"/>
      <c r="UAW331" s="7"/>
      <c r="UAX331" s="7"/>
      <c r="UAY331" s="7"/>
      <c r="UAZ331" s="7"/>
      <c r="UBA331" s="7"/>
      <c r="UBB331" s="7"/>
      <c r="UBC331" s="7"/>
      <c r="UBD331" s="7"/>
      <c r="UBE331" s="7"/>
      <c r="UBF331" s="7"/>
      <c r="UBG331" s="7"/>
      <c r="UBH331" s="7"/>
      <c r="UBI331" s="7"/>
      <c r="UBJ331" s="7"/>
      <c r="UBK331" s="7"/>
      <c r="UBL331" s="7"/>
      <c r="UBM331" s="7"/>
      <c r="UBN331" s="7"/>
      <c r="UBO331" s="7"/>
      <c r="UBP331" s="7"/>
      <c r="UBQ331" s="7"/>
      <c r="UBR331" s="7"/>
      <c r="UBS331" s="7"/>
      <c r="UBT331" s="7"/>
      <c r="UBU331" s="7"/>
      <c r="UBV331" s="7"/>
      <c r="UBW331" s="7"/>
      <c r="UBX331" s="7"/>
      <c r="UBY331" s="7"/>
      <c r="UBZ331" s="7"/>
      <c r="UCA331" s="7"/>
      <c r="UCB331" s="7"/>
      <c r="UCC331" s="7"/>
      <c r="UCD331" s="7"/>
      <c r="UCE331" s="7"/>
      <c r="UCF331" s="7"/>
      <c r="UCG331" s="7"/>
      <c r="UCH331" s="7"/>
      <c r="UCI331" s="7"/>
      <c r="UCJ331" s="7"/>
      <c r="UCK331" s="7"/>
      <c r="UCL331" s="7"/>
      <c r="UCM331" s="7"/>
      <c r="UCN331" s="7"/>
      <c r="UCO331" s="7"/>
      <c r="UCP331" s="7"/>
      <c r="UCQ331" s="7"/>
      <c r="UCR331" s="7"/>
      <c r="UCS331" s="7"/>
      <c r="UCT331" s="7"/>
      <c r="UCU331" s="7"/>
      <c r="UCV331" s="7"/>
      <c r="UCW331" s="7"/>
      <c r="UCX331" s="7"/>
      <c r="UCY331" s="7"/>
      <c r="UCZ331" s="7"/>
      <c r="UDA331" s="7"/>
      <c r="UDB331" s="7"/>
      <c r="UDC331" s="7"/>
      <c r="UDD331" s="7"/>
      <c r="UDE331" s="7"/>
      <c r="UDF331" s="7"/>
      <c r="UDG331" s="7"/>
      <c r="UDH331" s="7"/>
      <c r="UDI331" s="7"/>
      <c r="UDJ331" s="7"/>
      <c r="UDK331" s="7"/>
      <c r="UDL331" s="7"/>
      <c r="UDM331" s="7"/>
      <c r="UDN331" s="7"/>
      <c r="UDO331" s="7"/>
      <c r="UDP331" s="7"/>
      <c r="UDQ331" s="7"/>
      <c r="UDR331" s="7"/>
      <c r="UDS331" s="7"/>
      <c r="UDT331" s="7"/>
      <c r="UDU331" s="7"/>
      <c r="UDV331" s="7"/>
      <c r="UDW331" s="7"/>
      <c r="UDX331" s="7"/>
      <c r="UDY331" s="7"/>
      <c r="UDZ331" s="7"/>
      <c r="UEA331" s="7"/>
      <c r="UEB331" s="7"/>
      <c r="UEC331" s="7"/>
      <c r="UED331" s="7"/>
      <c r="UEE331" s="7"/>
      <c r="UEF331" s="7"/>
      <c r="UEG331" s="7"/>
      <c r="UEH331" s="7"/>
      <c r="UEI331" s="7"/>
      <c r="UEJ331" s="7"/>
      <c r="UEK331" s="7"/>
      <c r="UEL331" s="7"/>
      <c r="UEM331" s="7"/>
      <c r="UEN331" s="7"/>
      <c r="UEO331" s="7"/>
      <c r="UEP331" s="7"/>
      <c r="UEQ331" s="7"/>
      <c r="UER331" s="7"/>
      <c r="UES331" s="7"/>
      <c r="UET331" s="7"/>
      <c r="UEU331" s="7"/>
      <c r="UEV331" s="7"/>
      <c r="UEW331" s="7"/>
      <c r="UEX331" s="7"/>
      <c r="UEY331" s="7"/>
      <c r="UEZ331" s="7"/>
      <c r="UFA331" s="7"/>
      <c r="UFB331" s="7"/>
      <c r="UFC331" s="7"/>
      <c r="UFD331" s="7"/>
      <c r="UFE331" s="7"/>
      <c r="UFF331" s="7"/>
      <c r="UFG331" s="7"/>
      <c r="UFH331" s="7"/>
      <c r="UFI331" s="7"/>
      <c r="UFJ331" s="7"/>
      <c r="UFK331" s="7"/>
      <c r="UFL331" s="7"/>
      <c r="UFM331" s="7"/>
      <c r="UFN331" s="7"/>
      <c r="UFO331" s="7"/>
      <c r="UFP331" s="7"/>
      <c r="UFQ331" s="7"/>
      <c r="UFR331" s="7"/>
      <c r="UFS331" s="7"/>
      <c r="UFT331" s="7"/>
      <c r="UFU331" s="7"/>
      <c r="UFV331" s="7"/>
      <c r="UFW331" s="7"/>
      <c r="UFX331" s="7"/>
      <c r="UFY331" s="7"/>
      <c r="UFZ331" s="7"/>
      <c r="UGA331" s="7"/>
      <c r="UGB331" s="7"/>
      <c r="UGC331" s="7"/>
      <c r="UGD331" s="7"/>
      <c r="UGE331" s="7"/>
      <c r="UGF331" s="7"/>
      <c r="UGG331" s="7"/>
      <c r="UGH331" s="7"/>
      <c r="UGI331" s="7"/>
      <c r="UGJ331" s="7"/>
      <c r="UGK331" s="7"/>
      <c r="UGL331" s="7"/>
      <c r="UGM331" s="7"/>
      <c r="UGN331" s="7"/>
      <c r="UGO331" s="7"/>
      <c r="UGP331" s="7"/>
      <c r="UGQ331" s="7"/>
      <c r="UGR331" s="7"/>
      <c r="UGS331" s="7"/>
      <c r="UGT331" s="7"/>
      <c r="UGU331" s="7"/>
      <c r="UGV331" s="7"/>
      <c r="UGW331" s="7"/>
      <c r="UGX331" s="7"/>
      <c r="UGY331" s="7"/>
      <c r="UGZ331" s="7"/>
      <c r="UHA331" s="7"/>
      <c r="UHB331" s="7"/>
      <c r="UHC331" s="7"/>
      <c r="UHD331" s="7"/>
      <c r="UHE331" s="7"/>
      <c r="UHF331" s="7"/>
      <c r="UHG331" s="7"/>
      <c r="UHH331" s="7"/>
      <c r="UHI331" s="7"/>
      <c r="UHJ331" s="7"/>
      <c r="UHK331" s="7"/>
      <c r="UHL331" s="7"/>
      <c r="UHM331" s="7"/>
      <c r="UHN331" s="7"/>
      <c r="UHO331" s="7"/>
      <c r="UHP331" s="7"/>
      <c r="UHQ331" s="7"/>
      <c r="UHR331" s="7"/>
      <c r="UHS331" s="7"/>
      <c r="UHT331" s="7"/>
      <c r="UHU331" s="7"/>
      <c r="UHV331" s="7"/>
      <c r="UHW331" s="7"/>
      <c r="UHX331" s="7"/>
      <c r="UHY331" s="7"/>
      <c r="UHZ331" s="7"/>
      <c r="UIA331" s="7"/>
      <c r="UIB331" s="7"/>
      <c r="UIC331" s="7"/>
      <c r="UID331" s="7"/>
      <c r="UIE331" s="7"/>
      <c r="UIF331" s="7"/>
      <c r="UIG331" s="7"/>
      <c r="UIH331" s="7"/>
      <c r="UII331" s="7"/>
      <c r="UIJ331" s="7"/>
      <c r="UIK331" s="7"/>
      <c r="UIL331" s="7"/>
      <c r="UIM331" s="7"/>
      <c r="UIN331" s="7"/>
      <c r="UIO331" s="7"/>
      <c r="UIP331" s="7"/>
      <c r="UIQ331" s="7"/>
      <c r="UIR331" s="7"/>
      <c r="UIS331" s="7"/>
      <c r="UIT331" s="7"/>
      <c r="UIU331" s="7"/>
      <c r="UIV331" s="7"/>
      <c r="UIW331" s="7"/>
      <c r="UIX331" s="7"/>
      <c r="UIY331" s="7"/>
      <c r="UIZ331" s="7"/>
      <c r="UJA331" s="7"/>
      <c r="UJB331" s="7"/>
      <c r="UJC331" s="7"/>
      <c r="UJD331" s="7"/>
      <c r="UJE331" s="7"/>
      <c r="UJF331" s="7"/>
      <c r="UJG331" s="7"/>
      <c r="UJH331" s="7"/>
      <c r="UJI331" s="7"/>
      <c r="UJJ331" s="7"/>
      <c r="UJK331" s="7"/>
      <c r="UJL331" s="7"/>
      <c r="UJM331" s="7"/>
      <c r="UJN331" s="7"/>
      <c r="UJO331" s="7"/>
      <c r="UJP331" s="7"/>
      <c r="UJQ331" s="7"/>
      <c r="UJR331" s="7"/>
      <c r="UJS331" s="7"/>
      <c r="UJT331" s="7"/>
      <c r="UJU331" s="7"/>
      <c r="UJV331" s="7"/>
      <c r="UJW331" s="7"/>
      <c r="UJX331" s="7"/>
      <c r="UJY331" s="7"/>
      <c r="UJZ331" s="7"/>
      <c r="UKA331" s="7"/>
      <c r="UKB331" s="7"/>
      <c r="UKC331" s="7"/>
      <c r="UKD331" s="7"/>
      <c r="UKE331" s="7"/>
      <c r="UKF331" s="7"/>
      <c r="UKG331" s="7"/>
      <c r="UKH331" s="7"/>
      <c r="UKI331" s="7"/>
      <c r="UKJ331" s="7"/>
      <c r="UKK331" s="7"/>
      <c r="UKL331" s="7"/>
      <c r="UKM331" s="7"/>
      <c r="UKN331" s="7"/>
      <c r="UKO331" s="7"/>
      <c r="UKP331" s="7"/>
      <c r="UKQ331" s="7"/>
      <c r="UKR331" s="7"/>
      <c r="UKS331" s="7"/>
      <c r="UKT331" s="7"/>
      <c r="UKU331" s="7"/>
      <c r="UKV331" s="7"/>
      <c r="UKW331" s="7"/>
      <c r="UKX331" s="7"/>
      <c r="UKY331" s="7"/>
      <c r="UKZ331" s="7"/>
      <c r="ULA331" s="7"/>
      <c r="ULB331" s="7"/>
      <c r="ULC331" s="7"/>
      <c r="ULD331" s="7"/>
      <c r="ULE331" s="7"/>
      <c r="ULF331" s="7"/>
      <c r="ULG331" s="7"/>
      <c r="ULH331" s="7"/>
      <c r="ULI331" s="7"/>
      <c r="ULJ331" s="7"/>
      <c r="ULK331" s="7"/>
      <c r="ULL331" s="7"/>
      <c r="ULM331" s="7"/>
      <c r="ULN331" s="7"/>
      <c r="ULO331" s="7"/>
      <c r="ULP331" s="7"/>
      <c r="ULQ331" s="7"/>
      <c r="ULR331" s="7"/>
      <c r="ULS331" s="7"/>
      <c r="ULT331" s="7"/>
      <c r="ULU331" s="7"/>
      <c r="ULV331" s="7"/>
      <c r="ULW331" s="7"/>
      <c r="ULX331" s="7"/>
      <c r="ULY331" s="7"/>
      <c r="ULZ331" s="7"/>
      <c r="UMA331" s="7"/>
      <c r="UMB331" s="7"/>
      <c r="UMC331" s="7"/>
      <c r="UMD331" s="7"/>
      <c r="UME331" s="7"/>
      <c r="UMF331" s="7"/>
      <c r="UMG331" s="7"/>
      <c r="UMH331" s="7"/>
      <c r="UMI331" s="7"/>
      <c r="UMJ331" s="7"/>
      <c r="UMK331" s="7"/>
      <c r="UML331" s="7"/>
      <c r="UMM331" s="7"/>
      <c r="UMN331" s="7"/>
      <c r="UMO331" s="7"/>
      <c r="UMP331" s="7"/>
      <c r="UMQ331" s="7"/>
      <c r="UMR331" s="7"/>
      <c r="UMS331" s="7"/>
      <c r="UMT331" s="7"/>
      <c r="UMU331" s="7"/>
      <c r="UMV331" s="7"/>
      <c r="UMW331" s="7"/>
      <c r="UMX331" s="7"/>
      <c r="UMY331" s="7"/>
      <c r="UMZ331" s="7"/>
      <c r="UNA331" s="7"/>
      <c r="UNB331" s="7"/>
      <c r="UNC331" s="7"/>
      <c r="UND331" s="7"/>
      <c r="UNE331" s="7"/>
      <c r="UNF331" s="7"/>
      <c r="UNG331" s="7"/>
      <c r="UNH331" s="7"/>
      <c r="UNI331" s="7"/>
      <c r="UNJ331" s="7"/>
      <c r="UNK331" s="7"/>
      <c r="UNL331" s="7"/>
      <c r="UNM331" s="7"/>
      <c r="UNN331" s="7"/>
      <c r="UNO331" s="7"/>
      <c r="UNP331" s="7"/>
      <c r="UNQ331" s="7"/>
      <c r="UNR331" s="7"/>
      <c r="UNS331" s="7"/>
      <c r="UNT331" s="7"/>
      <c r="UNU331" s="7"/>
      <c r="UNV331" s="7"/>
      <c r="UNW331" s="7"/>
      <c r="UNX331" s="7"/>
      <c r="UNY331" s="7"/>
      <c r="UNZ331" s="7"/>
      <c r="UOA331" s="7"/>
      <c r="UOB331" s="7"/>
      <c r="UOC331" s="7"/>
      <c r="UOD331" s="7"/>
      <c r="UOE331" s="7"/>
      <c r="UOF331" s="7"/>
      <c r="UOG331" s="7"/>
      <c r="UOH331" s="7"/>
      <c r="UOI331" s="7"/>
      <c r="UOJ331" s="7"/>
      <c r="UOK331" s="7"/>
      <c r="UOL331" s="7"/>
      <c r="UOM331" s="7"/>
      <c r="UON331" s="7"/>
      <c r="UOO331" s="7"/>
      <c r="UOP331" s="7"/>
      <c r="UOQ331" s="7"/>
      <c r="UOR331" s="7"/>
      <c r="UOS331" s="7"/>
      <c r="UOT331" s="7"/>
      <c r="UOU331" s="7"/>
      <c r="UOV331" s="7"/>
      <c r="UOW331" s="7"/>
      <c r="UOX331" s="7"/>
      <c r="UOY331" s="7"/>
      <c r="UOZ331" s="7"/>
      <c r="UPA331" s="7"/>
      <c r="UPB331" s="7"/>
      <c r="UPC331" s="7"/>
      <c r="UPD331" s="7"/>
      <c r="UPE331" s="7"/>
      <c r="UPF331" s="7"/>
      <c r="UPG331" s="7"/>
      <c r="UPH331" s="7"/>
      <c r="UPI331" s="7"/>
      <c r="UPJ331" s="7"/>
      <c r="UPK331" s="7"/>
      <c r="UPL331" s="7"/>
      <c r="UPM331" s="7"/>
      <c r="UPN331" s="7"/>
      <c r="UPO331" s="7"/>
      <c r="UPP331" s="7"/>
      <c r="UPQ331" s="7"/>
      <c r="UPR331" s="7"/>
      <c r="UPS331" s="7"/>
      <c r="UPT331" s="7"/>
      <c r="UPU331" s="7"/>
      <c r="UPV331" s="7"/>
      <c r="UPW331" s="7"/>
      <c r="UPX331" s="7"/>
      <c r="UPY331" s="7"/>
      <c r="UPZ331" s="7"/>
      <c r="UQA331" s="7"/>
      <c r="UQB331" s="7"/>
      <c r="UQC331" s="7"/>
      <c r="UQD331" s="7"/>
      <c r="UQE331" s="7"/>
      <c r="UQF331" s="7"/>
      <c r="UQG331" s="7"/>
      <c r="UQH331" s="7"/>
      <c r="UQI331" s="7"/>
      <c r="UQJ331" s="7"/>
      <c r="UQK331" s="7"/>
      <c r="UQL331" s="7"/>
      <c r="UQM331" s="7"/>
      <c r="UQN331" s="7"/>
      <c r="UQO331" s="7"/>
      <c r="UQP331" s="7"/>
      <c r="UQQ331" s="7"/>
      <c r="UQR331" s="7"/>
      <c r="UQS331" s="7"/>
      <c r="UQT331" s="7"/>
      <c r="UQU331" s="7"/>
      <c r="UQV331" s="7"/>
      <c r="UQW331" s="7"/>
      <c r="UQX331" s="7"/>
      <c r="UQY331" s="7"/>
      <c r="UQZ331" s="7"/>
      <c r="URA331" s="7"/>
      <c r="URB331" s="7"/>
      <c r="URC331" s="7"/>
      <c r="URD331" s="7"/>
      <c r="URE331" s="7"/>
      <c r="URF331" s="7"/>
      <c r="URG331" s="7"/>
      <c r="URH331" s="7"/>
      <c r="URI331" s="7"/>
      <c r="URJ331" s="7"/>
      <c r="URK331" s="7"/>
      <c r="URL331" s="7"/>
      <c r="URM331" s="7"/>
      <c r="URN331" s="7"/>
      <c r="URO331" s="7"/>
      <c r="URP331" s="7"/>
      <c r="URQ331" s="7"/>
      <c r="URR331" s="7"/>
      <c r="URS331" s="7"/>
      <c r="URT331" s="7"/>
      <c r="URU331" s="7"/>
      <c r="URV331" s="7"/>
      <c r="URW331" s="7"/>
      <c r="URX331" s="7"/>
      <c r="URY331" s="7"/>
      <c r="URZ331" s="7"/>
      <c r="USA331" s="7"/>
      <c r="USB331" s="7"/>
      <c r="USC331" s="7"/>
      <c r="USD331" s="7"/>
      <c r="USE331" s="7"/>
      <c r="USF331" s="7"/>
      <c r="USG331" s="7"/>
      <c r="USH331" s="7"/>
      <c r="USI331" s="7"/>
      <c r="USJ331" s="7"/>
      <c r="USK331" s="7"/>
      <c r="USL331" s="7"/>
      <c r="USM331" s="7"/>
      <c r="USN331" s="7"/>
      <c r="USO331" s="7"/>
      <c r="USP331" s="7"/>
      <c r="USQ331" s="7"/>
      <c r="USR331" s="7"/>
      <c r="USS331" s="7"/>
      <c r="UST331" s="7"/>
      <c r="USU331" s="7"/>
      <c r="USV331" s="7"/>
      <c r="USW331" s="7"/>
      <c r="USX331" s="7"/>
      <c r="USY331" s="7"/>
      <c r="USZ331" s="7"/>
      <c r="UTA331" s="7"/>
      <c r="UTB331" s="7"/>
      <c r="UTC331" s="7"/>
      <c r="UTD331" s="7"/>
      <c r="UTE331" s="7"/>
      <c r="UTF331" s="7"/>
      <c r="UTG331" s="7"/>
      <c r="UTH331" s="7"/>
      <c r="UTI331" s="7"/>
      <c r="UTJ331" s="7"/>
      <c r="UTK331" s="7"/>
      <c r="UTL331" s="7"/>
      <c r="UTM331" s="7"/>
      <c r="UTN331" s="7"/>
      <c r="UTO331" s="7"/>
      <c r="UTP331" s="7"/>
      <c r="UTQ331" s="7"/>
      <c r="UTR331" s="7"/>
      <c r="UTS331" s="7"/>
      <c r="UTT331" s="7"/>
      <c r="UTU331" s="7"/>
      <c r="UTV331" s="7"/>
      <c r="UTW331" s="7"/>
      <c r="UTX331" s="7"/>
      <c r="UTY331" s="7"/>
      <c r="UTZ331" s="7"/>
      <c r="UUA331" s="7"/>
      <c r="UUB331" s="7"/>
      <c r="UUC331" s="7"/>
      <c r="UUD331" s="7"/>
      <c r="UUE331" s="7"/>
      <c r="UUF331" s="7"/>
      <c r="UUG331" s="7"/>
      <c r="UUH331" s="7"/>
      <c r="UUI331" s="7"/>
      <c r="UUJ331" s="7"/>
      <c r="UUK331" s="7"/>
      <c r="UUL331" s="7"/>
      <c r="UUM331" s="7"/>
      <c r="UUN331" s="7"/>
      <c r="UUO331" s="7"/>
      <c r="UUP331" s="7"/>
      <c r="UUQ331" s="7"/>
      <c r="UUR331" s="7"/>
      <c r="UUS331" s="7"/>
      <c r="UUT331" s="7"/>
      <c r="UUU331" s="7"/>
      <c r="UUV331" s="7"/>
      <c r="UUW331" s="7"/>
      <c r="UUX331" s="7"/>
      <c r="UUY331" s="7"/>
      <c r="UUZ331" s="7"/>
      <c r="UVA331" s="7"/>
      <c r="UVB331" s="7"/>
      <c r="UVC331" s="7"/>
      <c r="UVD331" s="7"/>
      <c r="UVE331" s="7"/>
      <c r="UVF331" s="7"/>
      <c r="UVG331" s="7"/>
      <c r="UVH331" s="7"/>
      <c r="UVI331" s="7"/>
      <c r="UVJ331" s="7"/>
      <c r="UVK331" s="7"/>
      <c r="UVL331" s="7"/>
      <c r="UVM331" s="7"/>
      <c r="UVN331" s="7"/>
      <c r="UVO331" s="7"/>
      <c r="UVP331" s="7"/>
      <c r="UVQ331" s="7"/>
      <c r="UVR331" s="7"/>
      <c r="UVS331" s="7"/>
      <c r="UVT331" s="7"/>
      <c r="UVU331" s="7"/>
      <c r="UVV331" s="7"/>
      <c r="UVW331" s="7"/>
      <c r="UVX331" s="7"/>
      <c r="UVY331" s="7"/>
      <c r="UVZ331" s="7"/>
      <c r="UWA331" s="7"/>
      <c r="UWB331" s="7"/>
      <c r="UWC331" s="7"/>
      <c r="UWD331" s="7"/>
      <c r="UWE331" s="7"/>
      <c r="UWF331" s="7"/>
      <c r="UWG331" s="7"/>
      <c r="UWH331" s="7"/>
      <c r="UWI331" s="7"/>
      <c r="UWJ331" s="7"/>
      <c r="UWK331" s="7"/>
      <c r="UWL331" s="7"/>
      <c r="UWM331" s="7"/>
      <c r="UWN331" s="7"/>
      <c r="UWO331" s="7"/>
      <c r="UWP331" s="7"/>
      <c r="UWQ331" s="7"/>
      <c r="UWR331" s="7"/>
      <c r="UWS331" s="7"/>
      <c r="UWT331" s="7"/>
      <c r="UWU331" s="7"/>
      <c r="UWV331" s="7"/>
      <c r="UWW331" s="7"/>
      <c r="UWX331" s="7"/>
      <c r="UWY331" s="7"/>
      <c r="UWZ331" s="7"/>
      <c r="UXA331" s="7"/>
      <c r="UXB331" s="7"/>
      <c r="UXC331" s="7"/>
      <c r="UXD331" s="7"/>
      <c r="UXE331" s="7"/>
      <c r="UXF331" s="7"/>
      <c r="UXG331" s="7"/>
      <c r="UXH331" s="7"/>
      <c r="UXI331" s="7"/>
      <c r="UXJ331" s="7"/>
      <c r="UXK331" s="7"/>
      <c r="UXL331" s="7"/>
      <c r="UXM331" s="7"/>
      <c r="UXN331" s="7"/>
      <c r="UXO331" s="7"/>
      <c r="UXP331" s="7"/>
      <c r="UXQ331" s="7"/>
      <c r="UXR331" s="7"/>
      <c r="UXS331" s="7"/>
      <c r="UXT331" s="7"/>
      <c r="UXU331" s="7"/>
      <c r="UXV331" s="7"/>
      <c r="UXW331" s="7"/>
      <c r="UXX331" s="7"/>
      <c r="UXY331" s="7"/>
      <c r="UXZ331" s="7"/>
      <c r="UYA331" s="7"/>
      <c r="UYB331" s="7"/>
      <c r="UYC331" s="7"/>
      <c r="UYD331" s="7"/>
      <c r="UYE331" s="7"/>
      <c r="UYF331" s="7"/>
      <c r="UYG331" s="7"/>
      <c r="UYH331" s="7"/>
      <c r="UYI331" s="7"/>
      <c r="UYJ331" s="7"/>
      <c r="UYK331" s="7"/>
      <c r="UYL331" s="7"/>
      <c r="UYM331" s="7"/>
      <c r="UYN331" s="7"/>
      <c r="UYO331" s="7"/>
      <c r="UYP331" s="7"/>
      <c r="UYQ331" s="7"/>
      <c r="UYR331" s="7"/>
      <c r="UYS331" s="7"/>
      <c r="UYT331" s="7"/>
      <c r="UYU331" s="7"/>
      <c r="UYV331" s="7"/>
      <c r="UYW331" s="7"/>
      <c r="UYX331" s="7"/>
      <c r="UYY331" s="7"/>
      <c r="UYZ331" s="7"/>
      <c r="UZA331" s="7"/>
      <c r="UZB331" s="7"/>
      <c r="UZC331" s="7"/>
      <c r="UZD331" s="7"/>
      <c r="UZE331" s="7"/>
      <c r="UZF331" s="7"/>
      <c r="UZG331" s="7"/>
      <c r="UZH331" s="7"/>
      <c r="UZI331" s="7"/>
      <c r="UZJ331" s="7"/>
      <c r="UZK331" s="7"/>
      <c r="UZL331" s="7"/>
      <c r="UZM331" s="7"/>
      <c r="UZN331" s="7"/>
      <c r="UZO331" s="7"/>
      <c r="UZP331" s="7"/>
      <c r="UZQ331" s="7"/>
      <c r="UZR331" s="7"/>
      <c r="UZS331" s="7"/>
      <c r="UZT331" s="7"/>
      <c r="UZU331" s="7"/>
      <c r="UZV331" s="7"/>
      <c r="UZW331" s="7"/>
      <c r="UZX331" s="7"/>
      <c r="UZY331" s="7"/>
      <c r="UZZ331" s="7"/>
      <c r="VAA331" s="7"/>
      <c r="VAB331" s="7"/>
      <c r="VAC331" s="7"/>
      <c r="VAD331" s="7"/>
      <c r="VAE331" s="7"/>
      <c r="VAF331" s="7"/>
      <c r="VAG331" s="7"/>
      <c r="VAH331" s="7"/>
      <c r="VAI331" s="7"/>
      <c r="VAJ331" s="7"/>
      <c r="VAK331" s="7"/>
      <c r="VAL331" s="7"/>
      <c r="VAM331" s="7"/>
      <c r="VAN331" s="7"/>
      <c r="VAO331" s="7"/>
      <c r="VAP331" s="7"/>
      <c r="VAQ331" s="7"/>
      <c r="VAR331" s="7"/>
      <c r="VAS331" s="7"/>
      <c r="VAT331" s="7"/>
      <c r="VAU331" s="7"/>
      <c r="VAV331" s="7"/>
      <c r="VAW331" s="7"/>
      <c r="VAX331" s="7"/>
      <c r="VAY331" s="7"/>
      <c r="VAZ331" s="7"/>
      <c r="VBA331" s="7"/>
      <c r="VBB331" s="7"/>
      <c r="VBC331" s="7"/>
      <c r="VBD331" s="7"/>
      <c r="VBE331" s="7"/>
      <c r="VBF331" s="7"/>
      <c r="VBG331" s="7"/>
      <c r="VBH331" s="7"/>
      <c r="VBI331" s="7"/>
      <c r="VBJ331" s="7"/>
      <c r="VBK331" s="7"/>
      <c r="VBL331" s="7"/>
      <c r="VBM331" s="7"/>
      <c r="VBN331" s="7"/>
      <c r="VBO331" s="7"/>
      <c r="VBP331" s="7"/>
      <c r="VBQ331" s="7"/>
      <c r="VBR331" s="7"/>
      <c r="VBS331" s="7"/>
      <c r="VBT331" s="7"/>
      <c r="VBU331" s="7"/>
      <c r="VBV331" s="7"/>
      <c r="VBW331" s="7"/>
      <c r="VBX331" s="7"/>
      <c r="VBY331" s="7"/>
      <c r="VBZ331" s="7"/>
      <c r="VCA331" s="7"/>
      <c r="VCB331" s="7"/>
      <c r="VCC331" s="7"/>
      <c r="VCD331" s="7"/>
      <c r="VCE331" s="7"/>
      <c r="VCF331" s="7"/>
      <c r="VCG331" s="7"/>
      <c r="VCH331" s="7"/>
      <c r="VCI331" s="7"/>
      <c r="VCJ331" s="7"/>
      <c r="VCK331" s="7"/>
      <c r="VCL331" s="7"/>
      <c r="VCM331" s="7"/>
      <c r="VCN331" s="7"/>
      <c r="VCO331" s="7"/>
      <c r="VCP331" s="7"/>
      <c r="VCQ331" s="7"/>
      <c r="VCR331" s="7"/>
      <c r="VCS331" s="7"/>
      <c r="VCT331" s="7"/>
      <c r="VCU331" s="7"/>
      <c r="VCV331" s="7"/>
      <c r="VCW331" s="7"/>
      <c r="VCX331" s="7"/>
      <c r="VCY331" s="7"/>
      <c r="VCZ331" s="7"/>
      <c r="VDA331" s="7"/>
      <c r="VDB331" s="7"/>
      <c r="VDC331" s="7"/>
      <c r="VDD331" s="7"/>
      <c r="VDE331" s="7"/>
      <c r="VDF331" s="7"/>
      <c r="VDG331" s="7"/>
      <c r="VDH331" s="7"/>
      <c r="VDI331" s="7"/>
      <c r="VDJ331" s="7"/>
      <c r="VDK331" s="7"/>
      <c r="VDL331" s="7"/>
      <c r="VDM331" s="7"/>
      <c r="VDN331" s="7"/>
      <c r="VDO331" s="7"/>
      <c r="VDP331" s="7"/>
      <c r="VDQ331" s="7"/>
      <c r="VDR331" s="7"/>
      <c r="VDS331" s="7"/>
      <c r="VDT331" s="7"/>
      <c r="VDU331" s="7"/>
      <c r="VDV331" s="7"/>
      <c r="VDW331" s="7"/>
      <c r="VDX331" s="7"/>
      <c r="VDY331" s="7"/>
      <c r="VDZ331" s="7"/>
      <c r="VEA331" s="7"/>
      <c r="VEB331" s="7"/>
      <c r="VEC331" s="7"/>
      <c r="VED331" s="7"/>
      <c r="VEE331" s="7"/>
      <c r="VEF331" s="7"/>
      <c r="VEG331" s="7"/>
      <c r="VEH331" s="7"/>
      <c r="VEI331" s="7"/>
      <c r="VEJ331" s="7"/>
      <c r="VEK331" s="7"/>
      <c r="VEL331" s="7"/>
      <c r="VEM331" s="7"/>
      <c r="VEN331" s="7"/>
      <c r="VEO331" s="7"/>
      <c r="VEP331" s="7"/>
      <c r="VEQ331" s="7"/>
      <c r="VER331" s="7"/>
      <c r="VES331" s="7"/>
      <c r="VET331" s="7"/>
      <c r="VEU331" s="7"/>
      <c r="VEV331" s="7"/>
      <c r="VEW331" s="7"/>
      <c r="VEX331" s="7"/>
      <c r="VEY331" s="7"/>
      <c r="VEZ331" s="7"/>
      <c r="VFA331" s="7"/>
      <c r="VFB331" s="7"/>
      <c r="VFC331" s="7"/>
      <c r="VFD331" s="7"/>
      <c r="VFE331" s="7"/>
      <c r="VFF331" s="7"/>
      <c r="VFG331" s="7"/>
      <c r="VFH331" s="7"/>
      <c r="VFI331" s="7"/>
      <c r="VFJ331" s="7"/>
      <c r="VFK331" s="7"/>
      <c r="VFL331" s="7"/>
      <c r="VFM331" s="7"/>
      <c r="VFN331" s="7"/>
      <c r="VFO331" s="7"/>
      <c r="VFP331" s="7"/>
      <c r="VFQ331" s="7"/>
      <c r="VFR331" s="7"/>
      <c r="VFS331" s="7"/>
      <c r="VFT331" s="7"/>
      <c r="VFU331" s="7"/>
      <c r="VFV331" s="7"/>
      <c r="VFW331" s="7"/>
      <c r="VFX331" s="7"/>
      <c r="VFY331" s="7"/>
      <c r="VFZ331" s="7"/>
      <c r="VGA331" s="7"/>
      <c r="VGB331" s="7"/>
      <c r="VGC331" s="7"/>
      <c r="VGD331" s="7"/>
      <c r="VGE331" s="7"/>
      <c r="VGF331" s="7"/>
      <c r="VGG331" s="7"/>
      <c r="VGH331" s="7"/>
      <c r="VGI331" s="7"/>
      <c r="VGJ331" s="7"/>
      <c r="VGK331" s="7"/>
      <c r="VGL331" s="7"/>
      <c r="VGM331" s="7"/>
      <c r="VGN331" s="7"/>
      <c r="VGO331" s="7"/>
      <c r="VGP331" s="7"/>
      <c r="VGQ331" s="7"/>
      <c r="VGR331" s="7"/>
      <c r="VGS331" s="7"/>
      <c r="VGT331" s="7"/>
      <c r="VGU331" s="7"/>
      <c r="VGV331" s="7"/>
      <c r="VGW331" s="7"/>
      <c r="VGX331" s="7"/>
      <c r="VGY331" s="7"/>
      <c r="VGZ331" s="7"/>
      <c r="VHA331" s="7"/>
      <c r="VHB331" s="7"/>
      <c r="VHC331" s="7"/>
      <c r="VHD331" s="7"/>
      <c r="VHE331" s="7"/>
      <c r="VHF331" s="7"/>
      <c r="VHG331" s="7"/>
      <c r="VHH331" s="7"/>
      <c r="VHI331" s="7"/>
      <c r="VHJ331" s="7"/>
      <c r="VHK331" s="7"/>
      <c r="VHL331" s="7"/>
      <c r="VHM331" s="7"/>
      <c r="VHN331" s="7"/>
      <c r="VHO331" s="7"/>
      <c r="VHP331" s="7"/>
      <c r="VHQ331" s="7"/>
      <c r="VHR331" s="7"/>
      <c r="VHS331" s="7"/>
      <c r="VHT331" s="7"/>
      <c r="VHU331" s="7"/>
      <c r="VHV331" s="7"/>
      <c r="VHW331" s="7"/>
      <c r="VHX331" s="7"/>
      <c r="VHY331" s="7"/>
      <c r="VHZ331" s="7"/>
      <c r="VIA331" s="7"/>
      <c r="VIB331" s="7"/>
      <c r="VIC331" s="7"/>
      <c r="VID331" s="7"/>
      <c r="VIE331" s="7"/>
      <c r="VIF331" s="7"/>
      <c r="VIG331" s="7"/>
      <c r="VIH331" s="7"/>
      <c r="VII331" s="7"/>
      <c r="VIJ331" s="7"/>
      <c r="VIK331" s="7"/>
      <c r="VIL331" s="7"/>
      <c r="VIM331" s="7"/>
      <c r="VIN331" s="7"/>
      <c r="VIO331" s="7"/>
      <c r="VIP331" s="7"/>
      <c r="VIQ331" s="7"/>
      <c r="VIR331" s="7"/>
      <c r="VIS331" s="7"/>
      <c r="VIT331" s="7"/>
      <c r="VIU331" s="7"/>
      <c r="VIV331" s="7"/>
      <c r="VIW331" s="7"/>
      <c r="VIX331" s="7"/>
      <c r="VIY331" s="7"/>
      <c r="VIZ331" s="7"/>
      <c r="VJA331" s="7"/>
      <c r="VJB331" s="7"/>
      <c r="VJC331" s="7"/>
      <c r="VJD331" s="7"/>
      <c r="VJE331" s="7"/>
      <c r="VJF331" s="7"/>
      <c r="VJG331" s="7"/>
      <c r="VJH331" s="7"/>
      <c r="VJI331" s="7"/>
      <c r="VJJ331" s="7"/>
      <c r="VJK331" s="7"/>
      <c r="VJL331" s="7"/>
      <c r="VJM331" s="7"/>
      <c r="VJN331" s="7"/>
      <c r="VJO331" s="7"/>
      <c r="VJP331" s="7"/>
      <c r="VJQ331" s="7"/>
      <c r="VJR331" s="7"/>
      <c r="VJS331" s="7"/>
      <c r="VJT331" s="7"/>
      <c r="VJU331" s="7"/>
      <c r="VJV331" s="7"/>
      <c r="VJW331" s="7"/>
      <c r="VJX331" s="7"/>
      <c r="VJY331" s="7"/>
      <c r="VJZ331" s="7"/>
      <c r="VKA331" s="7"/>
      <c r="VKB331" s="7"/>
      <c r="VKC331" s="7"/>
      <c r="VKD331" s="7"/>
      <c r="VKE331" s="7"/>
      <c r="VKF331" s="7"/>
      <c r="VKG331" s="7"/>
      <c r="VKH331" s="7"/>
      <c r="VKI331" s="7"/>
      <c r="VKJ331" s="7"/>
      <c r="VKK331" s="7"/>
      <c r="VKL331" s="7"/>
      <c r="VKM331" s="7"/>
      <c r="VKN331" s="7"/>
      <c r="VKO331" s="7"/>
      <c r="VKP331" s="7"/>
      <c r="VKQ331" s="7"/>
      <c r="VKR331" s="7"/>
      <c r="VKS331" s="7"/>
      <c r="VKT331" s="7"/>
      <c r="VKU331" s="7"/>
      <c r="VKV331" s="7"/>
      <c r="VKW331" s="7"/>
      <c r="VKX331" s="7"/>
      <c r="VKY331" s="7"/>
      <c r="VKZ331" s="7"/>
      <c r="VLA331" s="7"/>
      <c r="VLB331" s="7"/>
      <c r="VLC331" s="7"/>
      <c r="VLD331" s="7"/>
      <c r="VLE331" s="7"/>
      <c r="VLF331" s="7"/>
      <c r="VLG331" s="7"/>
      <c r="VLH331" s="7"/>
      <c r="VLI331" s="7"/>
      <c r="VLJ331" s="7"/>
      <c r="VLK331" s="7"/>
      <c r="VLL331" s="7"/>
      <c r="VLM331" s="7"/>
      <c r="VLN331" s="7"/>
      <c r="VLO331" s="7"/>
      <c r="VLP331" s="7"/>
      <c r="VLQ331" s="7"/>
      <c r="VLR331" s="7"/>
      <c r="VLS331" s="7"/>
      <c r="VLT331" s="7"/>
      <c r="VLU331" s="7"/>
      <c r="VLV331" s="7"/>
      <c r="VLW331" s="7"/>
      <c r="VLX331" s="7"/>
      <c r="VLY331" s="7"/>
      <c r="VLZ331" s="7"/>
      <c r="VMA331" s="7"/>
      <c r="VMB331" s="7"/>
      <c r="VMC331" s="7"/>
      <c r="VMD331" s="7"/>
      <c r="VME331" s="7"/>
      <c r="VMF331" s="7"/>
      <c r="VMG331" s="7"/>
      <c r="VMH331" s="7"/>
      <c r="VMI331" s="7"/>
      <c r="VMJ331" s="7"/>
      <c r="VMK331" s="7"/>
      <c r="VML331" s="7"/>
      <c r="VMM331" s="7"/>
      <c r="VMN331" s="7"/>
      <c r="VMO331" s="7"/>
      <c r="VMP331" s="7"/>
      <c r="VMQ331" s="7"/>
      <c r="VMR331" s="7"/>
      <c r="VMS331" s="7"/>
      <c r="VMT331" s="7"/>
      <c r="VMU331" s="7"/>
      <c r="VMV331" s="7"/>
      <c r="VMW331" s="7"/>
      <c r="VMX331" s="7"/>
      <c r="VMY331" s="7"/>
      <c r="VMZ331" s="7"/>
      <c r="VNA331" s="7"/>
      <c r="VNB331" s="7"/>
      <c r="VNC331" s="7"/>
      <c r="VND331" s="7"/>
      <c r="VNE331" s="7"/>
      <c r="VNF331" s="7"/>
      <c r="VNG331" s="7"/>
      <c r="VNH331" s="7"/>
      <c r="VNI331" s="7"/>
      <c r="VNJ331" s="7"/>
      <c r="VNK331" s="7"/>
      <c r="VNL331" s="7"/>
      <c r="VNM331" s="7"/>
      <c r="VNN331" s="7"/>
      <c r="VNO331" s="7"/>
      <c r="VNP331" s="7"/>
      <c r="VNQ331" s="7"/>
      <c r="VNR331" s="7"/>
      <c r="VNS331" s="7"/>
      <c r="VNT331" s="7"/>
      <c r="VNU331" s="7"/>
      <c r="VNV331" s="7"/>
      <c r="VNW331" s="7"/>
      <c r="VNX331" s="7"/>
      <c r="VNY331" s="7"/>
      <c r="VNZ331" s="7"/>
      <c r="VOA331" s="7"/>
      <c r="VOB331" s="7"/>
      <c r="VOC331" s="7"/>
      <c r="VOD331" s="7"/>
      <c r="VOE331" s="7"/>
      <c r="VOF331" s="7"/>
      <c r="VOG331" s="7"/>
      <c r="VOH331" s="7"/>
      <c r="VOI331" s="7"/>
      <c r="VOJ331" s="7"/>
      <c r="VOK331" s="7"/>
      <c r="VOL331" s="7"/>
      <c r="VOM331" s="7"/>
      <c r="VON331" s="7"/>
      <c r="VOO331" s="7"/>
      <c r="VOP331" s="7"/>
      <c r="VOQ331" s="7"/>
      <c r="VOR331" s="7"/>
      <c r="VOS331" s="7"/>
      <c r="VOT331" s="7"/>
      <c r="VOU331" s="7"/>
      <c r="VOV331" s="7"/>
      <c r="VOW331" s="7"/>
      <c r="VOX331" s="7"/>
      <c r="VOY331" s="7"/>
      <c r="VOZ331" s="7"/>
      <c r="VPA331" s="7"/>
      <c r="VPB331" s="7"/>
      <c r="VPC331" s="7"/>
      <c r="VPD331" s="7"/>
      <c r="VPE331" s="7"/>
      <c r="VPF331" s="7"/>
      <c r="VPG331" s="7"/>
      <c r="VPH331" s="7"/>
      <c r="VPI331" s="7"/>
      <c r="VPJ331" s="7"/>
      <c r="VPK331" s="7"/>
      <c r="VPL331" s="7"/>
      <c r="VPM331" s="7"/>
      <c r="VPN331" s="7"/>
      <c r="VPO331" s="7"/>
      <c r="VPP331" s="7"/>
      <c r="VPQ331" s="7"/>
      <c r="VPR331" s="7"/>
      <c r="VPS331" s="7"/>
      <c r="VPT331" s="7"/>
      <c r="VPU331" s="7"/>
      <c r="VPV331" s="7"/>
      <c r="VPW331" s="7"/>
      <c r="VPX331" s="7"/>
      <c r="VPY331" s="7"/>
      <c r="VPZ331" s="7"/>
      <c r="VQA331" s="7"/>
      <c r="VQB331" s="7"/>
      <c r="VQC331" s="7"/>
      <c r="VQD331" s="7"/>
      <c r="VQE331" s="7"/>
      <c r="VQF331" s="7"/>
      <c r="VQG331" s="7"/>
      <c r="VQH331" s="7"/>
      <c r="VQI331" s="7"/>
      <c r="VQJ331" s="7"/>
      <c r="VQK331" s="7"/>
      <c r="VQL331" s="7"/>
      <c r="VQM331" s="7"/>
      <c r="VQN331" s="7"/>
      <c r="VQO331" s="7"/>
      <c r="VQP331" s="7"/>
      <c r="VQQ331" s="7"/>
      <c r="VQR331" s="7"/>
      <c r="VQS331" s="7"/>
      <c r="VQT331" s="7"/>
      <c r="VQU331" s="7"/>
      <c r="VQV331" s="7"/>
      <c r="VQW331" s="7"/>
      <c r="VQX331" s="7"/>
      <c r="VQY331" s="7"/>
      <c r="VQZ331" s="7"/>
      <c r="VRA331" s="7"/>
      <c r="VRB331" s="7"/>
      <c r="VRC331" s="7"/>
      <c r="VRD331" s="7"/>
      <c r="VRE331" s="7"/>
      <c r="VRF331" s="7"/>
      <c r="VRG331" s="7"/>
      <c r="VRH331" s="7"/>
      <c r="VRI331" s="7"/>
      <c r="VRJ331" s="7"/>
      <c r="VRK331" s="7"/>
      <c r="VRL331" s="7"/>
      <c r="VRM331" s="7"/>
      <c r="VRN331" s="7"/>
      <c r="VRO331" s="7"/>
      <c r="VRP331" s="7"/>
      <c r="VRQ331" s="7"/>
      <c r="VRR331" s="7"/>
      <c r="VRS331" s="7"/>
      <c r="VRT331" s="7"/>
      <c r="VRU331" s="7"/>
      <c r="VRV331" s="7"/>
      <c r="VRW331" s="7"/>
      <c r="VRX331" s="7"/>
      <c r="VRY331" s="7"/>
      <c r="VRZ331" s="7"/>
      <c r="VSA331" s="7"/>
      <c r="VSB331" s="7"/>
      <c r="VSC331" s="7"/>
      <c r="VSD331" s="7"/>
      <c r="VSE331" s="7"/>
      <c r="VSF331" s="7"/>
      <c r="VSG331" s="7"/>
      <c r="VSH331" s="7"/>
      <c r="VSI331" s="7"/>
      <c r="VSJ331" s="7"/>
      <c r="VSK331" s="7"/>
      <c r="VSL331" s="7"/>
      <c r="VSM331" s="7"/>
      <c r="VSN331" s="7"/>
      <c r="VSO331" s="7"/>
      <c r="VSP331" s="7"/>
      <c r="VSQ331" s="7"/>
      <c r="VSR331" s="7"/>
      <c r="VSS331" s="7"/>
      <c r="VST331" s="7"/>
      <c r="VSU331" s="7"/>
      <c r="VSV331" s="7"/>
      <c r="VSW331" s="7"/>
      <c r="VSX331" s="7"/>
      <c r="VSY331" s="7"/>
      <c r="VSZ331" s="7"/>
      <c r="VTA331" s="7"/>
      <c r="VTB331" s="7"/>
      <c r="VTC331" s="7"/>
      <c r="VTD331" s="7"/>
      <c r="VTE331" s="7"/>
      <c r="VTF331" s="7"/>
      <c r="VTG331" s="7"/>
      <c r="VTH331" s="7"/>
      <c r="VTI331" s="7"/>
      <c r="VTJ331" s="7"/>
      <c r="VTK331" s="7"/>
      <c r="VTL331" s="7"/>
      <c r="VTM331" s="7"/>
      <c r="VTN331" s="7"/>
      <c r="VTO331" s="7"/>
      <c r="VTP331" s="7"/>
      <c r="VTQ331" s="7"/>
      <c r="VTR331" s="7"/>
      <c r="VTS331" s="7"/>
      <c r="VTT331" s="7"/>
      <c r="VTU331" s="7"/>
      <c r="VTV331" s="7"/>
      <c r="VTW331" s="7"/>
      <c r="VTX331" s="7"/>
      <c r="VTY331" s="7"/>
      <c r="VTZ331" s="7"/>
      <c r="VUA331" s="7"/>
      <c r="VUB331" s="7"/>
      <c r="VUC331" s="7"/>
      <c r="VUD331" s="7"/>
      <c r="VUE331" s="7"/>
      <c r="VUF331" s="7"/>
      <c r="VUG331" s="7"/>
      <c r="VUH331" s="7"/>
      <c r="VUI331" s="7"/>
      <c r="VUJ331" s="7"/>
      <c r="VUK331" s="7"/>
      <c r="VUL331" s="7"/>
      <c r="VUM331" s="7"/>
      <c r="VUN331" s="7"/>
      <c r="VUO331" s="7"/>
      <c r="VUP331" s="7"/>
      <c r="VUQ331" s="7"/>
      <c r="VUR331" s="7"/>
      <c r="VUS331" s="7"/>
      <c r="VUT331" s="7"/>
      <c r="VUU331" s="7"/>
      <c r="VUV331" s="7"/>
      <c r="VUW331" s="7"/>
      <c r="VUX331" s="7"/>
      <c r="VUY331" s="7"/>
      <c r="VUZ331" s="7"/>
      <c r="VVA331" s="7"/>
      <c r="VVB331" s="7"/>
      <c r="VVC331" s="7"/>
      <c r="VVD331" s="7"/>
      <c r="VVE331" s="7"/>
      <c r="VVF331" s="7"/>
      <c r="VVG331" s="7"/>
      <c r="VVH331" s="7"/>
      <c r="VVI331" s="7"/>
      <c r="VVJ331" s="7"/>
      <c r="VVK331" s="7"/>
      <c r="VVL331" s="7"/>
      <c r="VVM331" s="7"/>
      <c r="VVN331" s="7"/>
      <c r="VVO331" s="7"/>
      <c r="VVP331" s="7"/>
      <c r="VVQ331" s="7"/>
      <c r="VVR331" s="7"/>
      <c r="VVS331" s="7"/>
      <c r="VVT331" s="7"/>
      <c r="VVU331" s="7"/>
      <c r="VVV331" s="7"/>
      <c r="VVW331" s="7"/>
      <c r="VVX331" s="7"/>
      <c r="VVY331" s="7"/>
      <c r="VVZ331" s="7"/>
      <c r="VWA331" s="7"/>
      <c r="VWB331" s="7"/>
      <c r="VWC331" s="7"/>
      <c r="VWD331" s="7"/>
      <c r="VWE331" s="7"/>
      <c r="VWF331" s="7"/>
      <c r="VWG331" s="7"/>
      <c r="VWH331" s="7"/>
      <c r="VWI331" s="7"/>
      <c r="VWJ331" s="7"/>
      <c r="VWK331" s="7"/>
      <c r="VWL331" s="7"/>
      <c r="VWM331" s="7"/>
      <c r="VWN331" s="7"/>
      <c r="VWO331" s="7"/>
      <c r="VWP331" s="7"/>
      <c r="VWQ331" s="7"/>
      <c r="VWR331" s="7"/>
      <c r="VWS331" s="7"/>
      <c r="VWT331" s="7"/>
      <c r="VWU331" s="7"/>
      <c r="VWV331" s="7"/>
      <c r="VWW331" s="7"/>
      <c r="VWX331" s="7"/>
      <c r="VWY331" s="7"/>
      <c r="VWZ331" s="7"/>
      <c r="VXA331" s="7"/>
      <c r="VXB331" s="7"/>
      <c r="VXC331" s="7"/>
      <c r="VXD331" s="7"/>
      <c r="VXE331" s="7"/>
      <c r="VXF331" s="7"/>
      <c r="VXG331" s="7"/>
      <c r="VXH331" s="7"/>
      <c r="VXI331" s="7"/>
      <c r="VXJ331" s="7"/>
      <c r="VXK331" s="7"/>
      <c r="VXL331" s="7"/>
      <c r="VXM331" s="7"/>
      <c r="VXN331" s="7"/>
      <c r="VXO331" s="7"/>
      <c r="VXP331" s="7"/>
      <c r="VXQ331" s="7"/>
      <c r="VXR331" s="7"/>
      <c r="VXS331" s="7"/>
      <c r="VXT331" s="7"/>
      <c r="VXU331" s="7"/>
      <c r="VXV331" s="7"/>
      <c r="VXW331" s="7"/>
      <c r="VXX331" s="7"/>
      <c r="VXY331" s="7"/>
      <c r="VXZ331" s="7"/>
      <c r="VYA331" s="7"/>
      <c r="VYB331" s="7"/>
      <c r="VYC331" s="7"/>
      <c r="VYD331" s="7"/>
      <c r="VYE331" s="7"/>
      <c r="VYF331" s="7"/>
      <c r="VYG331" s="7"/>
      <c r="VYH331" s="7"/>
      <c r="VYI331" s="7"/>
      <c r="VYJ331" s="7"/>
      <c r="VYK331" s="7"/>
      <c r="VYL331" s="7"/>
      <c r="VYM331" s="7"/>
      <c r="VYN331" s="7"/>
      <c r="VYO331" s="7"/>
      <c r="VYP331" s="7"/>
      <c r="VYQ331" s="7"/>
      <c r="VYR331" s="7"/>
      <c r="VYS331" s="7"/>
      <c r="VYT331" s="7"/>
      <c r="VYU331" s="7"/>
      <c r="VYV331" s="7"/>
      <c r="VYW331" s="7"/>
      <c r="VYX331" s="7"/>
      <c r="VYY331" s="7"/>
      <c r="VYZ331" s="7"/>
      <c r="VZA331" s="7"/>
      <c r="VZB331" s="7"/>
      <c r="VZC331" s="7"/>
      <c r="VZD331" s="7"/>
      <c r="VZE331" s="7"/>
      <c r="VZF331" s="7"/>
      <c r="VZG331" s="7"/>
      <c r="VZH331" s="7"/>
      <c r="VZI331" s="7"/>
      <c r="VZJ331" s="7"/>
      <c r="VZK331" s="7"/>
      <c r="VZL331" s="7"/>
      <c r="VZM331" s="7"/>
      <c r="VZN331" s="7"/>
      <c r="VZO331" s="7"/>
      <c r="VZP331" s="7"/>
      <c r="VZQ331" s="7"/>
      <c r="VZR331" s="7"/>
      <c r="VZS331" s="7"/>
      <c r="VZT331" s="7"/>
      <c r="VZU331" s="7"/>
      <c r="VZV331" s="7"/>
      <c r="VZW331" s="7"/>
      <c r="VZX331" s="7"/>
      <c r="VZY331" s="7"/>
      <c r="VZZ331" s="7"/>
      <c r="WAA331" s="7"/>
      <c r="WAB331" s="7"/>
      <c r="WAC331" s="7"/>
      <c r="WAD331" s="7"/>
      <c r="WAE331" s="7"/>
      <c r="WAF331" s="7"/>
      <c r="WAG331" s="7"/>
      <c r="WAH331" s="7"/>
      <c r="WAI331" s="7"/>
      <c r="WAJ331" s="7"/>
      <c r="WAK331" s="7"/>
      <c r="WAL331" s="7"/>
      <c r="WAM331" s="7"/>
      <c r="WAN331" s="7"/>
      <c r="WAO331" s="7"/>
      <c r="WAP331" s="7"/>
      <c r="WAQ331" s="7"/>
      <c r="WAR331" s="7"/>
      <c r="WAS331" s="7"/>
      <c r="WAT331" s="7"/>
      <c r="WAU331" s="7"/>
      <c r="WAV331" s="7"/>
      <c r="WAW331" s="7"/>
      <c r="WAX331" s="7"/>
      <c r="WAY331" s="7"/>
      <c r="WAZ331" s="7"/>
      <c r="WBA331" s="7"/>
      <c r="WBB331" s="7"/>
      <c r="WBC331" s="7"/>
      <c r="WBD331" s="7"/>
      <c r="WBE331" s="7"/>
      <c r="WBF331" s="7"/>
      <c r="WBG331" s="7"/>
      <c r="WBH331" s="7"/>
      <c r="WBI331" s="7"/>
      <c r="WBJ331" s="7"/>
      <c r="WBK331" s="7"/>
      <c r="WBL331" s="7"/>
      <c r="WBM331" s="7"/>
      <c r="WBN331" s="7"/>
      <c r="WBO331" s="7"/>
      <c r="WBP331" s="7"/>
      <c r="WBQ331" s="7"/>
      <c r="WBR331" s="7"/>
      <c r="WBS331" s="7"/>
      <c r="WBT331" s="7"/>
      <c r="WBU331" s="7"/>
      <c r="WBV331" s="7"/>
      <c r="WBW331" s="7"/>
      <c r="WBX331" s="7"/>
      <c r="WBY331" s="7"/>
      <c r="WBZ331" s="7"/>
      <c r="WCA331" s="7"/>
      <c r="WCB331" s="7"/>
      <c r="WCC331" s="7"/>
      <c r="WCD331" s="7"/>
      <c r="WCE331" s="7"/>
      <c r="WCF331" s="7"/>
      <c r="WCG331" s="7"/>
      <c r="WCH331" s="7"/>
      <c r="WCI331" s="7"/>
      <c r="WCJ331" s="7"/>
      <c r="WCK331" s="7"/>
      <c r="WCL331" s="7"/>
      <c r="WCM331" s="7"/>
      <c r="WCN331" s="7"/>
      <c r="WCO331" s="7"/>
      <c r="WCP331" s="7"/>
      <c r="WCQ331" s="7"/>
      <c r="WCR331" s="7"/>
      <c r="WCS331" s="7"/>
      <c r="WCT331" s="7"/>
      <c r="WCU331" s="7"/>
      <c r="WCV331" s="7"/>
      <c r="WCW331" s="7"/>
      <c r="WCX331" s="7"/>
      <c r="WCY331" s="7"/>
      <c r="WCZ331" s="7"/>
      <c r="WDA331" s="7"/>
      <c r="WDB331" s="7"/>
      <c r="WDC331" s="7"/>
      <c r="WDD331" s="7"/>
      <c r="WDE331" s="7"/>
      <c r="WDF331" s="7"/>
      <c r="WDG331" s="7"/>
      <c r="WDH331" s="7"/>
      <c r="WDI331" s="7"/>
      <c r="WDJ331" s="7"/>
      <c r="WDK331" s="7"/>
      <c r="WDL331" s="7"/>
      <c r="WDM331" s="7"/>
      <c r="WDN331" s="7"/>
      <c r="WDO331" s="7"/>
      <c r="WDP331" s="7"/>
      <c r="WDQ331" s="7"/>
      <c r="WDR331" s="7"/>
      <c r="WDS331" s="7"/>
      <c r="WDT331" s="7"/>
      <c r="WDU331" s="7"/>
      <c r="WDV331" s="7"/>
      <c r="WDW331" s="7"/>
      <c r="WDX331" s="7"/>
      <c r="WDY331" s="7"/>
      <c r="WDZ331" s="7"/>
      <c r="WEA331" s="7"/>
      <c r="WEB331" s="7"/>
      <c r="WEC331" s="7"/>
      <c r="WED331" s="7"/>
      <c r="WEE331" s="7"/>
      <c r="WEF331" s="7"/>
      <c r="WEG331" s="7"/>
      <c r="WEH331" s="7"/>
      <c r="WEI331" s="7"/>
      <c r="WEJ331" s="7"/>
      <c r="WEK331" s="7"/>
      <c r="WEL331" s="7"/>
      <c r="WEM331" s="7"/>
      <c r="WEN331" s="7"/>
      <c r="WEO331" s="7"/>
      <c r="WEP331" s="7"/>
      <c r="WEQ331" s="7"/>
      <c r="WER331" s="7"/>
      <c r="WES331" s="7"/>
      <c r="WET331" s="7"/>
      <c r="WEU331" s="7"/>
      <c r="WEV331" s="7"/>
      <c r="WEW331" s="7"/>
      <c r="WEX331" s="7"/>
      <c r="WEY331" s="7"/>
      <c r="WEZ331" s="7"/>
      <c r="WFA331" s="7"/>
      <c r="WFB331" s="7"/>
      <c r="WFC331" s="7"/>
      <c r="WFD331" s="7"/>
      <c r="WFE331" s="7"/>
      <c r="WFF331" s="7"/>
      <c r="WFG331" s="7"/>
      <c r="WFH331" s="7"/>
      <c r="WFI331" s="7"/>
      <c r="WFJ331" s="7"/>
      <c r="WFK331" s="7"/>
      <c r="WFL331" s="7"/>
      <c r="WFM331" s="7"/>
      <c r="WFN331" s="7"/>
      <c r="WFO331" s="7"/>
      <c r="WFP331" s="7"/>
      <c r="WFQ331" s="7"/>
      <c r="WFR331" s="7"/>
      <c r="WFS331" s="7"/>
      <c r="WFT331" s="7"/>
      <c r="WFU331" s="7"/>
      <c r="WFV331" s="7"/>
      <c r="WFW331" s="7"/>
      <c r="WFX331" s="7"/>
      <c r="WFY331" s="7"/>
      <c r="WFZ331" s="7"/>
      <c r="WGA331" s="7"/>
      <c r="WGB331" s="7"/>
      <c r="WGC331" s="7"/>
      <c r="WGD331" s="7"/>
      <c r="WGE331" s="7"/>
      <c r="WGF331" s="7"/>
      <c r="WGG331" s="7"/>
      <c r="WGH331" s="7"/>
      <c r="WGI331" s="7"/>
      <c r="WGJ331" s="7"/>
      <c r="WGK331" s="7"/>
      <c r="WGL331" s="7"/>
      <c r="WGM331" s="7"/>
      <c r="WGN331" s="7"/>
      <c r="WGO331" s="7"/>
      <c r="WGP331" s="7"/>
      <c r="WGQ331" s="7"/>
      <c r="WGR331" s="7"/>
      <c r="WGS331" s="7"/>
      <c r="WGT331" s="7"/>
      <c r="WGU331" s="7"/>
      <c r="WGV331" s="7"/>
      <c r="WGW331" s="7"/>
      <c r="WGX331" s="7"/>
      <c r="WGY331" s="7"/>
      <c r="WGZ331" s="7"/>
      <c r="WHA331" s="7"/>
      <c r="WHB331" s="7"/>
      <c r="WHC331" s="7"/>
      <c r="WHD331" s="7"/>
      <c r="WHE331" s="7"/>
      <c r="WHF331" s="7"/>
      <c r="WHG331" s="7"/>
      <c r="WHH331" s="7"/>
      <c r="WHI331" s="7"/>
      <c r="WHJ331" s="7"/>
      <c r="WHK331" s="7"/>
      <c r="WHL331" s="7"/>
      <c r="WHM331" s="7"/>
      <c r="WHN331" s="7"/>
      <c r="WHO331" s="7"/>
      <c r="WHP331" s="7"/>
      <c r="WHQ331" s="7"/>
      <c r="WHR331" s="7"/>
      <c r="WHS331" s="7"/>
      <c r="WHT331" s="7"/>
      <c r="WHU331" s="7"/>
      <c r="WHV331" s="7"/>
      <c r="WHW331" s="7"/>
      <c r="WHX331" s="7"/>
      <c r="WHY331" s="7"/>
      <c r="WHZ331" s="7"/>
      <c r="WIA331" s="7"/>
      <c r="WIB331" s="7"/>
      <c r="WIC331" s="7"/>
      <c r="WID331" s="7"/>
      <c r="WIE331" s="7"/>
      <c r="WIF331" s="7"/>
      <c r="WIG331" s="7"/>
      <c r="WIH331" s="7"/>
      <c r="WII331" s="7"/>
      <c r="WIJ331" s="7"/>
      <c r="WIK331" s="7"/>
      <c r="WIL331" s="7"/>
      <c r="WIM331" s="7"/>
      <c r="WIN331" s="7"/>
      <c r="WIO331" s="7"/>
      <c r="WIP331" s="7"/>
      <c r="WIQ331" s="7"/>
      <c r="WIR331" s="7"/>
      <c r="WIS331" s="7"/>
      <c r="WIT331" s="7"/>
      <c r="WIU331" s="7"/>
      <c r="WIV331" s="7"/>
      <c r="WIW331" s="7"/>
      <c r="WIX331" s="7"/>
      <c r="WIY331" s="7"/>
      <c r="WIZ331" s="7"/>
      <c r="WJA331" s="7"/>
      <c r="WJB331" s="7"/>
      <c r="WJC331" s="7"/>
      <c r="WJD331" s="7"/>
      <c r="WJE331" s="7"/>
      <c r="WJF331" s="7"/>
      <c r="WJG331" s="7"/>
      <c r="WJH331" s="7"/>
      <c r="WJI331" s="7"/>
      <c r="WJJ331" s="7"/>
      <c r="WJK331" s="7"/>
      <c r="WJL331" s="7"/>
      <c r="WJM331" s="7"/>
      <c r="WJN331" s="7"/>
      <c r="WJO331" s="7"/>
      <c r="WJP331" s="7"/>
      <c r="WJQ331" s="7"/>
      <c r="WJR331" s="7"/>
      <c r="WJS331" s="7"/>
      <c r="WJT331" s="7"/>
      <c r="WJU331" s="7"/>
      <c r="WJV331" s="7"/>
      <c r="WJW331" s="7"/>
      <c r="WJX331" s="7"/>
      <c r="WJY331" s="7"/>
      <c r="WJZ331" s="7"/>
      <c r="WKA331" s="7"/>
      <c r="WKB331" s="7"/>
      <c r="WKC331" s="7"/>
      <c r="WKD331" s="7"/>
      <c r="WKE331" s="7"/>
      <c r="WKF331" s="7"/>
      <c r="WKG331" s="7"/>
      <c r="WKH331" s="7"/>
      <c r="WKI331" s="7"/>
      <c r="WKJ331" s="7"/>
      <c r="WKK331" s="7"/>
      <c r="WKL331" s="7"/>
      <c r="WKM331" s="7"/>
      <c r="WKN331" s="7"/>
      <c r="WKO331" s="7"/>
      <c r="WKP331" s="7"/>
      <c r="WKQ331" s="7"/>
      <c r="WKR331" s="7"/>
      <c r="WKS331" s="7"/>
      <c r="WKT331" s="7"/>
      <c r="WKU331" s="7"/>
      <c r="WKV331" s="7"/>
      <c r="WKW331" s="7"/>
      <c r="WKX331" s="7"/>
      <c r="WKY331" s="7"/>
      <c r="WKZ331" s="7"/>
      <c r="WLA331" s="7"/>
      <c r="WLB331" s="7"/>
      <c r="WLC331" s="7"/>
      <c r="WLD331" s="7"/>
      <c r="WLE331" s="7"/>
      <c r="WLF331" s="7"/>
      <c r="WLG331" s="7"/>
      <c r="WLH331" s="7"/>
      <c r="WLI331" s="7"/>
      <c r="WLJ331" s="7"/>
      <c r="WLK331" s="7"/>
      <c r="WLL331" s="7"/>
      <c r="WLM331" s="7"/>
      <c r="WLN331" s="7"/>
      <c r="WLO331" s="7"/>
      <c r="WLP331" s="7"/>
      <c r="WLQ331" s="7"/>
      <c r="WLR331" s="7"/>
      <c r="WLS331" s="7"/>
      <c r="WLT331" s="7"/>
      <c r="WLU331" s="7"/>
      <c r="WLV331" s="7"/>
      <c r="WLW331" s="7"/>
      <c r="WLX331" s="7"/>
      <c r="WLY331" s="7"/>
      <c r="WLZ331" s="7"/>
      <c r="WMA331" s="7"/>
      <c r="WMB331" s="7"/>
      <c r="WMC331" s="7"/>
      <c r="WMD331" s="7"/>
      <c r="WME331" s="7"/>
      <c r="WMF331" s="7"/>
      <c r="WMG331" s="7"/>
      <c r="WMH331" s="7"/>
      <c r="WMI331" s="7"/>
      <c r="WMJ331" s="7"/>
      <c r="WMK331" s="7"/>
      <c r="WML331" s="7"/>
      <c r="WMM331" s="7"/>
      <c r="WMN331" s="7"/>
      <c r="WMO331" s="7"/>
      <c r="WMP331" s="7"/>
      <c r="WMQ331" s="7"/>
      <c r="WMR331" s="7"/>
      <c r="WMS331" s="7"/>
      <c r="WMT331" s="7"/>
      <c r="WMU331" s="7"/>
      <c r="WMV331" s="7"/>
      <c r="WMW331" s="7"/>
      <c r="WMX331" s="7"/>
      <c r="WMY331" s="7"/>
      <c r="WMZ331" s="7"/>
      <c r="WNA331" s="7"/>
      <c r="WNB331" s="7"/>
      <c r="WNC331" s="7"/>
      <c r="WND331" s="7"/>
      <c r="WNE331" s="7"/>
      <c r="WNF331" s="7"/>
      <c r="WNG331" s="7"/>
      <c r="WNH331" s="7"/>
      <c r="WNI331" s="7"/>
      <c r="WNJ331" s="7"/>
      <c r="WNK331" s="7"/>
      <c r="WNL331" s="7"/>
      <c r="WNM331" s="7"/>
      <c r="WNN331" s="7"/>
      <c r="WNO331" s="7"/>
      <c r="WNP331" s="7"/>
      <c r="WNQ331" s="7"/>
      <c r="WNR331" s="7"/>
      <c r="WNS331" s="7"/>
      <c r="WNT331" s="7"/>
      <c r="WNU331" s="7"/>
      <c r="WNV331" s="7"/>
      <c r="WNW331" s="7"/>
      <c r="WNX331" s="7"/>
      <c r="WNY331" s="7"/>
      <c r="WNZ331" s="7"/>
      <c r="WOA331" s="7"/>
      <c r="WOB331" s="7"/>
      <c r="WOC331" s="7"/>
      <c r="WOD331" s="7"/>
      <c r="WOE331" s="7"/>
      <c r="WOF331" s="7"/>
      <c r="WOG331" s="7"/>
      <c r="WOH331" s="7"/>
      <c r="WOI331" s="7"/>
      <c r="WOJ331" s="7"/>
      <c r="WOK331" s="7"/>
      <c r="WOL331" s="7"/>
      <c r="WOM331" s="7"/>
      <c r="WON331" s="7"/>
      <c r="WOO331" s="7"/>
      <c r="WOP331" s="7"/>
      <c r="WOQ331" s="7"/>
      <c r="WOR331" s="7"/>
      <c r="WOS331" s="7"/>
      <c r="WOT331" s="7"/>
      <c r="WOU331" s="7"/>
      <c r="WOV331" s="7"/>
      <c r="WOW331" s="7"/>
      <c r="WOX331" s="7"/>
      <c r="WOY331" s="7"/>
      <c r="WOZ331" s="7"/>
      <c r="WPA331" s="7"/>
      <c r="WPB331" s="7"/>
      <c r="WPC331" s="7"/>
      <c r="WPD331" s="7"/>
      <c r="WPE331" s="7"/>
      <c r="WPF331" s="7"/>
      <c r="WPG331" s="7"/>
      <c r="WPH331" s="7"/>
      <c r="WPI331" s="7"/>
      <c r="WPJ331" s="7"/>
      <c r="WPK331" s="7"/>
      <c r="WPL331" s="7"/>
      <c r="WPM331" s="7"/>
      <c r="WPN331" s="7"/>
      <c r="WPO331" s="7"/>
      <c r="WPP331" s="7"/>
      <c r="WPQ331" s="7"/>
      <c r="WPR331" s="7"/>
      <c r="WPS331" s="7"/>
      <c r="WPT331" s="7"/>
      <c r="WPU331" s="7"/>
      <c r="WPV331" s="7"/>
      <c r="WPW331" s="7"/>
      <c r="WPX331" s="7"/>
      <c r="WPY331" s="7"/>
      <c r="WPZ331" s="7"/>
      <c r="WQA331" s="7"/>
      <c r="WQB331" s="7"/>
      <c r="WQC331" s="7"/>
      <c r="WQD331" s="7"/>
      <c r="WQE331" s="7"/>
      <c r="WQF331" s="7"/>
      <c r="WQG331" s="7"/>
      <c r="WQH331" s="7"/>
      <c r="WQI331" s="7"/>
      <c r="WQJ331" s="7"/>
      <c r="WQK331" s="7"/>
      <c r="WQL331" s="7"/>
      <c r="WQM331" s="7"/>
      <c r="WQN331" s="7"/>
      <c r="WQO331" s="7"/>
      <c r="WQP331" s="7"/>
      <c r="WQQ331" s="7"/>
      <c r="WQR331" s="7"/>
      <c r="WQS331" s="7"/>
      <c r="WQT331" s="7"/>
      <c r="WQU331" s="7"/>
      <c r="WQV331" s="7"/>
      <c r="WQW331" s="7"/>
      <c r="WQX331" s="7"/>
      <c r="WQY331" s="7"/>
      <c r="WQZ331" s="7"/>
      <c r="WRA331" s="7"/>
      <c r="WRB331" s="7"/>
      <c r="WRC331" s="7"/>
      <c r="WRD331" s="7"/>
      <c r="WRE331" s="7"/>
      <c r="WRF331" s="7"/>
      <c r="WRG331" s="7"/>
      <c r="WRH331" s="7"/>
      <c r="WRI331" s="7"/>
      <c r="WRJ331" s="7"/>
      <c r="WRK331" s="7"/>
      <c r="WRL331" s="7"/>
      <c r="WRM331" s="7"/>
      <c r="WRN331" s="7"/>
      <c r="WRO331" s="7"/>
      <c r="WRP331" s="7"/>
      <c r="WRQ331" s="7"/>
      <c r="WRR331" s="7"/>
      <c r="WRS331" s="7"/>
      <c r="WRT331" s="7"/>
      <c r="WRU331" s="7"/>
      <c r="WRV331" s="7"/>
      <c r="WRW331" s="7"/>
      <c r="WRX331" s="7"/>
      <c r="WRY331" s="7"/>
      <c r="WRZ331" s="7"/>
      <c r="WSA331" s="7"/>
      <c r="WSB331" s="7"/>
      <c r="WSC331" s="7"/>
      <c r="WSD331" s="7"/>
      <c r="WSE331" s="7"/>
      <c r="WSF331" s="7"/>
      <c r="WSG331" s="7"/>
      <c r="WSH331" s="7"/>
      <c r="WSI331" s="7"/>
      <c r="WSJ331" s="7"/>
      <c r="WSK331" s="7"/>
      <c r="WSL331" s="7"/>
      <c r="WSM331" s="7"/>
      <c r="WSN331" s="7"/>
      <c r="WSO331" s="7"/>
      <c r="WSP331" s="7"/>
      <c r="WSQ331" s="7"/>
      <c r="WSR331" s="7"/>
      <c r="WSS331" s="7"/>
      <c r="WST331" s="7"/>
      <c r="WSU331" s="7"/>
      <c r="WSV331" s="7"/>
      <c r="WSW331" s="7"/>
      <c r="WSX331" s="7"/>
      <c r="WSY331" s="7"/>
      <c r="WSZ331" s="7"/>
      <c r="WTA331" s="7"/>
      <c r="WTB331" s="7"/>
      <c r="WTC331" s="7"/>
      <c r="WTD331" s="7"/>
      <c r="WTE331" s="7"/>
      <c r="WTF331" s="7"/>
      <c r="WTG331" s="7"/>
      <c r="WTH331" s="7"/>
      <c r="WTI331" s="7"/>
      <c r="WTJ331" s="7"/>
      <c r="WTK331" s="7"/>
      <c r="WTL331" s="7"/>
      <c r="WTM331" s="7"/>
      <c r="WTN331" s="7"/>
      <c r="WTO331" s="7"/>
      <c r="WTP331" s="7"/>
      <c r="WTQ331" s="7"/>
      <c r="WTR331" s="7"/>
      <c r="WTS331" s="7"/>
      <c r="WTT331" s="7"/>
      <c r="WTU331" s="7"/>
      <c r="WTV331" s="7"/>
      <c r="WTW331" s="7"/>
      <c r="WTX331" s="7"/>
      <c r="WTY331" s="7"/>
      <c r="WTZ331" s="7"/>
      <c r="WUA331" s="7"/>
      <c r="WUB331" s="7"/>
      <c r="WUC331" s="7"/>
      <c r="WUD331" s="7"/>
      <c r="WUE331" s="7"/>
      <c r="WUF331" s="7"/>
      <c r="WUG331" s="7"/>
      <c r="WUH331" s="7"/>
      <c r="WUI331" s="7"/>
      <c r="WUJ331" s="7"/>
      <c r="WUK331" s="7"/>
      <c r="WUL331" s="7"/>
      <c r="WUM331" s="7"/>
      <c r="WUN331" s="7"/>
      <c r="WUO331" s="7"/>
      <c r="WUP331" s="7"/>
      <c r="WUQ331" s="7"/>
      <c r="WUR331" s="7"/>
      <c r="WUS331" s="7"/>
      <c r="WUT331" s="7"/>
      <c r="WUU331" s="7"/>
      <c r="WUV331" s="7"/>
      <c r="WUW331" s="7"/>
      <c r="WUX331" s="7"/>
      <c r="WUY331" s="7"/>
      <c r="WUZ331" s="7"/>
      <c r="WVA331" s="7"/>
      <c r="WVB331" s="7"/>
      <c r="WVC331" s="7"/>
      <c r="WVD331" s="7"/>
      <c r="WVE331" s="7"/>
      <c r="WVF331" s="7"/>
      <c r="WVG331" s="7"/>
      <c r="WVH331" s="7"/>
      <c r="WVI331" s="7"/>
      <c r="WVJ331" s="7"/>
      <c r="WVK331" s="7"/>
      <c r="WVL331" s="7"/>
      <c r="WVM331" s="7"/>
      <c r="WVN331" s="7"/>
      <c r="WVO331" s="7"/>
      <c r="WVP331" s="7"/>
      <c r="WVQ331" s="7"/>
      <c r="WVR331" s="7"/>
      <c r="WVS331" s="7"/>
      <c r="WVT331" s="7"/>
      <c r="WVU331" s="7"/>
      <c r="WVV331" s="7"/>
      <c r="WVW331" s="7"/>
      <c r="WVX331" s="7"/>
      <c r="WVY331" s="7"/>
      <c r="WVZ331" s="7"/>
      <c r="WWA331" s="7"/>
      <c r="WWB331" s="7"/>
      <c r="WWC331" s="7"/>
      <c r="WWD331" s="7"/>
      <c r="WWE331" s="7"/>
      <c r="WWF331" s="7"/>
      <c r="WWG331" s="7"/>
      <c r="WWH331" s="7"/>
      <c r="WWI331" s="7"/>
      <c r="WWJ331" s="7"/>
      <c r="WWK331" s="7"/>
      <c r="WWL331" s="7"/>
      <c r="WWM331" s="7"/>
      <c r="WWN331" s="7"/>
      <c r="WWO331" s="7"/>
      <c r="WWP331" s="7"/>
      <c r="WWQ331" s="7"/>
      <c r="WWR331" s="7"/>
      <c r="WWS331" s="7"/>
      <c r="WWT331" s="7"/>
      <c r="WWU331" s="7"/>
      <c r="WWV331" s="7"/>
      <c r="WWW331" s="7"/>
      <c r="WWX331" s="7"/>
      <c r="WWY331" s="7"/>
      <c r="WWZ331" s="7"/>
      <c r="WXA331" s="7"/>
      <c r="WXB331" s="7"/>
      <c r="WXC331" s="7"/>
      <c r="WXD331" s="7"/>
      <c r="WXE331" s="7"/>
      <c r="WXF331" s="7"/>
      <c r="WXG331" s="7"/>
      <c r="WXH331" s="7"/>
      <c r="WXI331" s="7"/>
      <c r="WXJ331" s="7"/>
      <c r="WXK331" s="7"/>
      <c r="WXL331" s="7"/>
      <c r="WXM331" s="7"/>
      <c r="WXN331" s="7"/>
      <c r="WXO331" s="7"/>
      <c r="WXP331" s="7"/>
      <c r="WXQ331" s="7"/>
      <c r="WXR331" s="7"/>
      <c r="WXS331" s="7"/>
      <c r="WXT331" s="7"/>
      <c r="WXU331" s="7"/>
      <c r="WXV331" s="7"/>
      <c r="WXW331" s="7"/>
      <c r="WXX331" s="7"/>
      <c r="WXY331" s="7"/>
      <c r="WXZ331" s="7"/>
      <c r="WYA331" s="7"/>
      <c r="WYB331" s="7"/>
      <c r="WYC331" s="7"/>
      <c r="WYD331" s="7"/>
      <c r="WYE331" s="7"/>
      <c r="WYF331" s="7"/>
      <c r="WYG331" s="7"/>
      <c r="WYH331" s="7"/>
      <c r="WYI331" s="7"/>
      <c r="WYJ331" s="7"/>
      <c r="WYK331" s="7"/>
      <c r="WYL331" s="7"/>
      <c r="WYM331" s="7"/>
      <c r="WYN331" s="7"/>
      <c r="WYO331" s="7"/>
      <c r="WYP331" s="7"/>
      <c r="WYQ331" s="7"/>
      <c r="WYR331" s="7"/>
      <c r="WYS331" s="7"/>
      <c r="WYT331" s="7"/>
      <c r="WYU331" s="7"/>
      <c r="WYV331" s="7"/>
      <c r="WYW331" s="7"/>
      <c r="WYX331" s="7"/>
      <c r="WYY331" s="7"/>
      <c r="WYZ331" s="7"/>
      <c r="WZA331" s="7"/>
      <c r="WZB331" s="7"/>
      <c r="WZC331" s="7"/>
      <c r="WZD331" s="7"/>
      <c r="WZE331" s="7"/>
      <c r="WZF331" s="7"/>
      <c r="WZG331" s="7"/>
      <c r="WZH331" s="7"/>
      <c r="WZI331" s="7"/>
      <c r="WZJ331" s="7"/>
      <c r="WZK331" s="7"/>
      <c r="WZL331" s="7"/>
      <c r="WZM331" s="7"/>
      <c r="WZN331" s="7"/>
      <c r="WZO331" s="7"/>
      <c r="WZP331" s="7"/>
      <c r="WZQ331" s="7"/>
      <c r="WZR331" s="7"/>
      <c r="WZS331" s="7"/>
      <c r="WZT331" s="7"/>
      <c r="WZU331" s="7"/>
      <c r="WZV331" s="7"/>
      <c r="WZW331" s="7"/>
      <c r="WZX331" s="7"/>
      <c r="WZY331" s="7"/>
      <c r="WZZ331" s="7"/>
      <c r="XAA331" s="7"/>
      <c r="XAB331" s="7"/>
      <c r="XAC331" s="7"/>
      <c r="XAD331" s="7"/>
      <c r="XAE331" s="7"/>
      <c r="XAF331" s="7"/>
      <c r="XAG331" s="7"/>
      <c r="XAH331" s="7"/>
      <c r="XAI331" s="7"/>
      <c r="XAJ331" s="7"/>
      <c r="XAK331" s="7"/>
      <c r="XAL331" s="7"/>
      <c r="XAM331" s="7"/>
      <c r="XAN331" s="7"/>
      <c r="XAO331" s="7"/>
      <c r="XAP331" s="7"/>
      <c r="XAQ331" s="7"/>
      <c r="XAR331" s="7"/>
      <c r="XAS331" s="7"/>
      <c r="XAT331" s="7"/>
      <c r="XAU331" s="7"/>
      <c r="XAV331" s="7"/>
      <c r="XAW331" s="7"/>
      <c r="XAX331" s="7"/>
      <c r="XAY331" s="7"/>
      <c r="XAZ331" s="7"/>
      <c r="XBA331" s="7"/>
      <c r="XBB331" s="7"/>
      <c r="XBC331" s="7"/>
      <c r="XBD331" s="7"/>
      <c r="XBE331" s="7"/>
      <c r="XBF331" s="7"/>
      <c r="XBG331" s="7"/>
      <c r="XBH331" s="7"/>
      <c r="XBI331" s="7"/>
      <c r="XBJ331" s="7"/>
      <c r="XBK331" s="7"/>
      <c r="XBL331" s="7"/>
      <c r="XBM331" s="7"/>
      <c r="XBN331" s="7"/>
      <c r="XBO331" s="7"/>
      <c r="XBP331" s="7"/>
      <c r="XBQ331" s="7"/>
      <c r="XBR331" s="7"/>
      <c r="XBS331" s="7"/>
      <c r="XBT331" s="7"/>
      <c r="XBU331" s="7"/>
      <c r="XBV331" s="7"/>
      <c r="XBW331" s="7"/>
      <c r="XBX331" s="7"/>
      <c r="XBY331" s="7"/>
      <c r="XBZ331" s="7"/>
      <c r="XCA331" s="7"/>
      <c r="XCB331" s="7"/>
      <c r="XCC331" s="7"/>
      <c r="XCD331" s="7"/>
      <c r="XCE331" s="7"/>
      <c r="XCF331" s="7"/>
      <c r="XCG331" s="7"/>
      <c r="XCH331" s="7"/>
      <c r="XCI331" s="7"/>
      <c r="XCJ331" s="7"/>
      <c r="XCK331" s="7"/>
      <c r="XCL331" s="7"/>
      <c r="XCM331" s="7"/>
      <c r="XCN331" s="7"/>
      <c r="XCO331" s="7"/>
    </row>
    <row r="332" spans="1:16317" s="4" customFormat="1" ht="31.5" x14ac:dyDescent="0.2">
      <c r="A332" s="38" t="s">
        <v>446</v>
      </c>
      <c r="B332" s="25" t="s">
        <v>256</v>
      </c>
      <c r="C332" s="25">
        <v>200</v>
      </c>
      <c r="D332" s="138">
        <f>D333</f>
        <v>5804</v>
      </c>
    </row>
    <row r="333" spans="1:16317" s="4" customFormat="1" ht="31.5" x14ac:dyDescent="0.25">
      <c r="A333" s="12" t="s">
        <v>17</v>
      </c>
      <c r="B333" s="25" t="s">
        <v>256</v>
      </c>
      <c r="C333" s="25">
        <v>240</v>
      </c>
      <c r="D333" s="138">
        <f>D334+D335</f>
        <v>5804</v>
      </c>
    </row>
    <row r="334" spans="1:16317" s="4" customFormat="1" ht="31.5" hidden="1" x14ac:dyDescent="0.25">
      <c r="A334" s="12" t="s">
        <v>378</v>
      </c>
      <c r="B334" s="25" t="s">
        <v>256</v>
      </c>
      <c r="C334" s="25" t="s">
        <v>379</v>
      </c>
      <c r="D334" s="138">
        <v>730</v>
      </c>
    </row>
    <row r="335" spans="1:16317" s="4" customFormat="1" ht="15.75" hidden="1" x14ac:dyDescent="0.25">
      <c r="A335" s="12" t="s">
        <v>592</v>
      </c>
      <c r="B335" s="25" t="s">
        <v>256</v>
      </c>
      <c r="C335" s="25" t="s">
        <v>71</v>
      </c>
      <c r="D335" s="138">
        <v>5074</v>
      </c>
    </row>
    <row r="336" spans="1:16317" s="4" customFormat="1" ht="15.75" x14ac:dyDescent="0.25">
      <c r="A336" s="12" t="s">
        <v>13</v>
      </c>
      <c r="B336" s="25" t="s">
        <v>256</v>
      </c>
      <c r="C336" s="25">
        <v>800</v>
      </c>
      <c r="D336" s="138">
        <f t="shared" ref="D336" si="69">D337</f>
        <v>52</v>
      </c>
    </row>
    <row r="337" spans="1:4" s="4" customFormat="1" ht="15.75" x14ac:dyDescent="0.25">
      <c r="A337" s="12" t="s">
        <v>33</v>
      </c>
      <c r="B337" s="25" t="s">
        <v>256</v>
      </c>
      <c r="C337" s="25">
        <v>850</v>
      </c>
      <c r="D337" s="138">
        <f>D338</f>
        <v>52</v>
      </c>
    </row>
    <row r="338" spans="1:4" s="4" customFormat="1" ht="15.75" hidden="1" x14ac:dyDescent="0.25">
      <c r="A338" s="12" t="s">
        <v>72</v>
      </c>
      <c r="B338" s="25" t="s">
        <v>256</v>
      </c>
      <c r="C338" s="25" t="s">
        <v>73</v>
      </c>
      <c r="D338" s="138">
        <v>52</v>
      </c>
    </row>
    <row r="339" spans="1:4" s="4" customFormat="1" ht="15.75" x14ac:dyDescent="0.25">
      <c r="A339" s="42" t="s">
        <v>783</v>
      </c>
      <c r="B339" s="22" t="s">
        <v>257</v>
      </c>
      <c r="C339" s="26"/>
      <c r="D339" s="141">
        <f>D340+D345+D349</f>
        <v>12685</v>
      </c>
    </row>
    <row r="340" spans="1:4" ht="47.25" x14ac:dyDescent="0.25">
      <c r="A340" s="48" t="s">
        <v>28</v>
      </c>
      <c r="B340" s="23" t="s">
        <v>257</v>
      </c>
      <c r="C340" s="25" t="s">
        <v>29</v>
      </c>
      <c r="D340" s="138">
        <f>D341</f>
        <v>12007</v>
      </c>
    </row>
    <row r="341" spans="1:4" s="4" customFormat="1" ht="15.75" x14ac:dyDescent="0.25">
      <c r="A341" s="48" t="s">
        <v>31</v>
      </c>
      <c r="B341" s="23" t="s">
        <v>257</v>
      </c>
      <c r="C341" s="25" t="s">
        <v>30</v>
      </c>
      <c r="D341" s="138">
        <f>SUM(D342:D344)</f>
        <v>12007</v>
      </c>
    </row>
    <row r="342" spans="1:4" s="4" customFormat="1" ht="15.75" hidden="1" x14ac:dyDescent="0.25">
      <c r="A342" s="8" t="s">
        <v>245</v>
      </c>
      <c r="B342" s="23" t="s">
        <v>257</v>
      </c>
      <c r="C342" s="25" t="s">
        <v>81</v>
      </c>
      <c r="D342" s="138">
        <v>9221</v>
      </c>
    </row>
    <row r="343" spans="1:4" s="4" customFormat="1" ht="31.5" hidden="1" x14ac:dyDescent="0.25">
      <c r="A343" s="8" t="s">
        <v>83</v>
      </c>
      <c r="B343" s="23" t="s">
        <v>257</v>
      </c>
      <c r="C343" s="25" t="s">
        <v>82</v>
      </c>
      <c r="D343" s="138">
        <v>1</v>
      </c>
    </row>
    <row r="344" spans="1:4" s="4" customFormat="1" ht="31.5" hidden="1" x14ac:dyDescent="0.25">
      <c r="A344" s="8" t="s">
        <v>143</v>
      </c>
      <c r="B344" s="23" t="s">
        <v>257</v>
      </c>
      <c r="C344" s="25" t="s">
        <v>142</v>
      </c>
      <c r="D344" s="138">
        <v>2785</v>
      </c>
    </row>
    <row r="345" spans="1:4" s="4" customFormat="1" ht="31.5" x14ac:dyDescent="0.2">
      <c r="A345" s="38" t="s">
        <v>446</v>
      </c>
      <c r="B345" s="23" t="s">
        <v>257</v>
      </c>
      <c r="C345" s="25">
        <v>200</v>
      </c>
      <c r="D345" s="138">
        <f>D346</f>
        <v>663</v>
      </c>
    </row>
    <row r="346" spans="1:4" s="4" customFormat="1" ht="31.5" x14ac:dyDescent="0.25">
      <c r="A346" s="48" t="s">
        <v>17</v>
      </c>
      <c r="B346" s="23" t="s">
        <v>257</v>
      </c>
      <c r="C346" s="25">
        <v>240</v>
      </c>
      <c r="D346" s="138">
        <f>D347+D348</f>
        <v>663</v>
      </c>
    </row>
    <row r="347" spans="1:4" s="4" customFormat="1" ht="31.5" hidden="1" x14ac:dyDescent="0.25">
      <c r="A347" s="12" t="s">
        <v>378</v>
      </c>
      <c r="B347" s="23" t="s">
        <v>257</v>
      </c>
      <c r="C347" s="25" t="s">
        <v>379</v>
      </c>
      <c r="D347" s="138">
        <v>118</v>
      </c>
    </row>
    <row r="348" spans="1:4" s="4" customFormat="1" ht="15.75" hidden="1" x14ac:dyDescent="0.25">
      <c r="A348" s="12" t="s">
        <v>592</v>
      </c>
      <c r="B348" s="23" t="s">
        <v>257</v>
      </c>
      <c r="C348" s="25" t="s">
        <v>71</v>
      </c>
      <c r="D348" s="138">
        <v>545</v>
      </c>
    </row>
    <row r="349" spans="1:4" ht="15.75" x14ac:dyDescent="0.25">
      <c r="A349" s="12" t="s">
        <v>13</v>
      </c>
      <c r="B349" s="23" t="s">
        <v>257</v>
      </c>
      <c r="C349" s="25">
        <v>800</v>
      </c>
      <c r="D349" s="138">
        <f>D350</f>
        <v>15</v>
      </c>
    </row>
    <row r="350" spans="1:4" ht="15.75" x14ac:dyDescent="0.25">
      <c r="A350" s="12" t="s">
        <v>33</v>
      </c>
      <c r="B350" s="23" t="s">
        <v>257</v>
      </c>
      <c r="C350" s="25">
        <v>850</v>
      </c>
      <c r="D350" s="138">
        <f>D351+D352</f>
        <v>15</v>
      </c>
    </row>
    <row r="351" spans="1:4" ht="15.75" hidden="1" x14ac:dyDescent="0.25">
      <c r="A351" s="12" t="s">
        <v>72</v>
      </c>
      <c r="B351" s="23" t="s">
        <v>257</v>
      </c>
      <c r="C351" s="73" t="s">
        <v>73</v>
      </c>
      <c r="D351" s="138">
        <v>10</v>
      </c>
    </row>
    <row r="352" spans="1:4" ht="15.75" hidden="1" x14ac:dyDescent="0.25">
      <c r="A352" s="75" t="s">
        <v>74</v>
      </c>
      <c r="B352" s="23" t="s">
        <v>257</v>
      </c>
      <c r="C352" s="73" t="s">
        <v>75</v>
      </c>
      <c r="D352" s="138">
        <v>5</v>
      </c>
    </row>
    <row r="353" spans="1:4" ht="47.25" x14ac:dyDescent="0.25">
      <c r="A353" s="55" t="s">
        <v>784</v>
      </c>
      <c r="B353" s="21" t="s">
        <v>785</v>
      </c>
      <c r="C353" s="25"/>
      <c r="D353" s="140">
        <f>D354</f>
        <v>150</v>
      </c>
    </row>
    <row r="354" spans="1:4" ht="15.75" x14ac:dyDescent="0.25">
      <c r="A354" s="42" t="s">
        <v>110</v>
      </c>
      <c r="B354" s="22" t="s">
        <v>786</v>
      </c>
      <c r="C354" s="26"/>
      <c r="D354" s="141">
        <f>D355</f>
        <v>150</v>
      </c>
    </row>
    <row r="355" spans="1:4" ht="15.75" x14ac:dyDescent="0.25">
      <c r="A355" s="42" t="s">
        <v>87</v>
      </c>
      <c r="B355" s="22" t="s">
        <v>787</v>
      </c>
      <c r="C355" s="26"/>
      <c r="D355" s="141">
        <f>D356</f>
        <v>150</v>
      </c>
    </row>
    <row r="356" spans="1:4" ht="31.5" x14ac:dyDescent="0.2">
      <c r="A356" s="38" t="s">
        <v>446</v>
      </c>
      <c r="B356" s="160" t="s">
        <v>787</v>
      </c>
      <c r="C356" s="73" t="s">
        <v>15</v>
      </c>
      <c r="D356" s="138">
        <f t="shared" ref="D356:D357" si="70">D357</f>
        <v>150</v>
      </c>
    </row>
    <row r="357" spans="1:4" ht="31.5" x14ac:dyDescent="0.25">
      <c r="A357" s="48" t="s">
        <v>17</v>
      </c>
      <c r="B357" s="160" t="s">
        <v>787</v>
      </c>
      <c r="C357" s="73" t="s">
        <v>16</v>
      </c>
      <c r="D357" s="138">
        <f t="shared" si="70"/>
        <v>150</v>
      </c>
    </row>
    <row r="358" spans="1:4" ht="31.5" hidden="1" x14ac:dyDescent="0.25">
      <c r="A358" s="12" t="s">
        <v>378</v>
      </c>
      <c r="B358" s="160" t="s">
        <v>787</v>
      </c>
      <c r="C358" s="25" t="s">
        <v>379</v>
      </c>
      <c r="D358" s="138">
        <v>150</v>
      </c>
    </row>
    <row r="359" spans="1:4" s="4" customFormat="1" ht="37.5" x14ac:dyDescent="0.2">
      <c r="A359" s="40" t="s">
        <v>1022</v>
      </c>
      <c r="B359" s="28" t="s">
        <v>186</v>
      </c>
      <c r="C359" s="41"/>
      <c r="D359" s="183">
        <f>D360+D419+D468+D482+D492</f>
        <v>886976</v>
      </c>
    </row>
    <row r="360" spans="1:4" s="4" customFormat="1" ht="31.5" x14ac:dyDescent="0.25">
      <c r="A360" s="5" t="s">
        <v>198</v>
      </c>
      <c r="B360" s="21" t="s">
        <v>207</v>
      </c>
      <c r="C360" s="43"/>
      <c r="D360" s="140">
        <f>D361+D378+D413</f>
        <v>605428</v>
      </c>
    </row>
    <row r="361" spans="1:4" s="4" customFormat="1" ht="15.75" x14ac:dyDescent="0.25">
      <c r="A361" s="55" t="s">
        <v>209</v>
      </c>
      <c r="B361" s="21" t="s">
        <v>199</v>
      </c>
      <c r="C361" s="27"/>
      <c r="D361" s="140">
        <f>D362+D366+D370+D374</f>
        <v>58716</v>
      </c>
    </row>
    <row r="362" spans="1:4" s="4" customFormat="1" ht="15.75" x14ac:dyDescent="0.25">
      <c r="A362" s="42" t="s">
        <v>40</v>
      </c>
      <c r="B362" s="26" t="s">
        <v>200</v>
      </c>
      <c r="C362" s="26"/>
      <c r="D362" s="141">
        <f t="shared" ref="D362:D364" si="71">D363</f>
        <v>3000</v>
      </c>
    </row>
    <row r="363" spans="1:4" s="4" customFormat="1" ht="31.5" x14ac:dyDescent="0.25">
      <c r="A363" s="12" t="s">
        <v>18</v>
      </c>
      <c r="B363" s="25" t="s">
        <v>200</v>
      </c>
      <c r="C363" s="25" t="s">
        <v>20</v>
      </c>
      <c r="D363" s="141">
        <f t="shared" si="71"/>
        <v>3000</v>
      </c>
    </row>
    <row r="364" spans="1:4" s="4" customFormat="1" ht="15.75" x14ac:dyDescent="0.25">
      <c r="A364" s="12" t="s">
        <v>24</v>
      </c>
      <c r="B364" s="25" t="s">
        <v>200</v>
      </c>
      <c r="C364" s="25" t="s">
        <v>25</v>
      </c>
      <c r="D364" s="138">
        <f t="shared" si="71"/>
        <v>3000</v>
      </c>
    </row>
    <row r="365" spans="1:4" s="4" customFormat="1" ht="15.75" hidden="1" x14ac:dyDescent="0.25">
      <c r="A365" s="12" t="s">
        <v>76</v>
      </c>
      <c r="B365" s="25" t="s">
        <v>200</v>
      </c>
      <c r="C365" s="25" t="s">
        <v>77</v>
      </c>
      <c r="D365" s="138">
        <v>3000</v>
      </c>
    </row>
    <row r="366" spans="1:4" s="4" customFormat="1" ht="15.75" x14ac:dyDescent="0.25">
      <c r="A366" s="42" t="s">
        <v>41</v>
      </c>
      <c r="B366" s="26" t="s">
        <v>201</v>
      </c>
      <c r="C366" s="26"/>
      <c r="D366" s="141">
        <f t="shared" ref="D366:D368" si="72">D367</f>
        <v>550</v>
      </c>
    </row>
    <row r="367" spans="1:4" s="4" customFormat="1" ht="31.5" x14ac:dyDescent="0.25">
      <c r="A367" s="12" t="s">
        <v>18</v>
      </c>
      <c r="B367" s="25" t="s">
        <v>201</v>
      </c>
      <c r="C367" s="25" t="s">
        <v>20</v>
      </c>
      <c r="D367" s="138">
        <f t="shared" si="72"/>
        <v>550</v>
      </c>
    </row>
    <row r="368" spans="1:4" s="4" customFormat="1" ht="15.75" x14ac:dyDescent="0.25">
      <c r="A368" s="12" t="s">
        <v>24</v>
      </c>
      <c r="B368" s="25" t="s">
        <v>201</v>
      </c>
      <c r="C368" s="25" t="s">
        <v>25</v>
      </c>
      <c r="D368" s="138">
        <f t="shared" si="72"/>
        <v>550</v>
      </c>
    </row>
    <row r="369" spans="1:4" s="4" customFormat="1" ht="15.75" hidden="1" x14ac:dyDescent="0.25">
      <c r="A369" s="12" t="s">
        <v>76</v>
      </c>
      <c r="B369" s="25" t="s">
        <v>201</v>
      </c>
      <c r="C369" s="25" t="s">
        <v>77</v>
      </c>
      <c r="D369" s="138">
        <f>828-278</f>
        <v>550</v>
      </c>
    </row>
    <row r="370" spans="1:4" s="4" customFormat="1" ht="15.75" x14ac:dyDescent="0.25">
      <c r="A370" s="42" t="s">
        <v>494</v>
      </c>
      <c r="B370" s="26" t="s">
        <v>493</v>
      </c>
      <c r="C370" s="56"/>
      <c r="D370" s="141">
        <f t="shared" ref="D370:D372" si="73">D371</f>
        <v>50</v>
      </c>
    </row>
    <row r="371" spans="1:4" s="4" customFormat="1" ht="31.5" x14ac:dyDescent="0.25">
      <c r="A371" s="12" t="s">
        <v>18</v>
      </c>
      <c r="B371" s="25" t="s">
        <v>493</v>
      </c>
      <c r="C371" s="25" t="s">
        <v>20</v>
      </c>
      <c r="D371" s="138">
        <f t="shared" si="73"/>
        <v>50</v>
      </c>
    </row>
    <row r="372" spans="1:4" s="4" customFormat="1" ht="15.75" x14ac:dyDescent="0.25">
      <c r="A372" s="12" t="s">
        <v>24</v>
      </c>
      <c r="B372" s="25" t="s">
        <v>493</v>
      </c>
      <c r="C372" s="25" t="s">
        <v>25</v>
      </c>
      <c r="D372" s="138">
        <f t="shared" si="73"/>
        <v>50</v>
      </c>
    </row>
    <row r="373" spans="1:4" s="4" customFormat="1" ht="15.75" hidden="1" x14ac:dyDescent="0.25">
      <c r="A373" s="12" t="s">
        <v>76</v>
      </c>
      <c r="B373" s="25" t="s">
        <v>493</v>
      </c>
      <c r="C373" s="25" t="s">
        <v>77</v>
      </c>
      <c r="D373" s="138">
        <f>200-150</f>
        <v>50</v>
      </c>
    </row>
    <row r="374" spans="1:4" s="4" customFormat="1" ht="15.75" x14ac:dyDescent="0.25">
      <c r="A374" s="42" t="s">
        <v>26</v>
      </c>
      <c r="B374" s="26" t="s">
        <v>202</v>
      </c>
      <c r="C374" s="56"/>
      <c r="D374" s="141">
        <f t="shared" ref="D374:D376" si="74">D375</f>
        <v>55116</v>
      </c>
    </row>
    <row r="375" spans="1:4" s="4" customFormat="1" ht="31.5" x14ac:dyDescent="0.25">
      <c r="A375" s="12" t="s">
        <v>18</v>
      </c>
      <c r="B375" s="25" t="s">
        <v>202</v>
      </c>
      <c r="C375" s="25" t="s">
        <v>20</v>
      </c>
      <c r="D375" s="138">
        <f t="shared" si="74"/>
        <v>55116</v>
      </c>
    </row>
    <row r="376" spans="1:4" s="4" customFormat="1" ht="15.75" x14ac:dyDescent="0.25">
      <c r="A376" s="12" t="s">
        <v>24</v>
      </c>
      <c r="B376" s="25" t="s">
        <v>202</v>
      </c>
      <c r="C376" s="25" t="s">
        <v>25</v>
      </c>
      <c r="D376" s="138">
        <f t="shared" si="74"/>
        <v>55116</v>
      </c>
    </row>
    <row r="377" spans="1:4" s="4" customFormat="1" ht="47.25" hidden="1" x14ac:dyDescent="0.25">
      <c r="A377" s="12" t="s">
        <v>92</v>
      </c>
      <c r="B377" s="25" t="s">
        <v>202</v>
      </c>
      <c r="C377" s="25" t="s">
        <v>93</v>
      </c>
      <c r="D377" s="138">
        <f>57566-2450</f>
        <v>55116</v>
      </c>
    </row>
    <row r="378" spans="1:4" s="4" customFormat="1" ht="31.5" x14ac:dyDescent="0.25">
      <c r="A378" s="55" t="s">
        <v>208</v>
      </c>
      <c r="B378" s="21" t="s">
        <v>203</v>
      </c>
      <c r="C378" s="27"/>
      <c r="D378" s="140">
        <f>D379+D385+D389+D393+D399+D407+D403</f>
        <v>545312</v>
      </c>
    </row>
    <row r="379" spans="1:4" s="13" customFormat="1" ht="31.5" x14ac:dyDescent="0.25">
      <c r="A379" s="42" t="s">
        <v>667</v>
      </c>
      <c r="B379" s="26" t="s">
        <v>500</v>
      </c>
      <c r="C379" s="26"/>
      <c r="D379" s="141">
        <f t="shared" ref="D379:D387" si="75">D380</f>
        <v>8200</v>
      </c>
    </row>
    <row r="380" spans="1:4" s="13" customFormat="1" ht="31.5" x14ac:dyDescent="0.25">
      <c r="A380" s="12" t="s">
        <v>18</v>
      </c>
      <c r="B380" s="25" t="s">
        <v>500</v>
      </c>
      <c r="C380" s="25" t="s">
        <v>20</v>
      </c>
      <c r="D380" s="138">
        <f>D381+D383</f>
        <v>8200</v>
      </c>
    </row>
    <row r="381" spans="1:4" s="13" customFormat="1" ht="15.75" x14ac:dyDescent="0.25">
      <c r="A381" s="12" t="s">
        <v>24</v>
      </c>
      <c r="B381" s="25" t="s">
        <v>500</v>
      </c>
      <c r="C381" s="25" t="s">
        <v>25</v>
      </c>
      <c r="D381" s="138">
        <f t="shared" si="75"/>
        <v>8000</v>
      </c>
    </row>
    <row r="382" spans="1:4" s="13" customFormat="1" ht="15.75" hidden="1" x14ac:dyDescent="0.25">
      <c r="A382" s="12" t="s">
        <v>76</v>
      </c>
      <c r="B382" s="25" t="s">
        <v>500</v>
      </c>
      <c r="C382" s="25" t="s">
        <v>77</v>
      </c>
      <c r="D382" s="138">
        <v>8000</v>
      </c>
    </row>
    <row r="383" spans="1:4" s="13" customFormat="1" ht="15.75" x14ac:dyDescent="0.25">
      <c r="A383" s="12" t="s">
        <v>19</v>
      </c>
      <c r="B383" s="25" t="s">
        <v>500</v>
      </c>
      <c r="C383" s="25" t="s">
        <v>21</v>
      </c>
      <c r="D383" s="138">
        <f t="shared" si="75"/>
        <v>200</v>
      </c>
    </row>
    <row r="384" spans="1:4" s="13" customFormat="1" ht="15.75" hidden="1" x14ac:dyDescent="0.25">
      <c r="A384" s="12" t="s">
        <v>78</v>
      </c>
      <c r="B384" s="25" t="s">
        <v>500</v>
      </c>
      <c r="C384" s="25" t="s">
        <v>79</v>
      </c>
      <c r="D384" s="138">
        <v>200</v>
      </c>
    </row>
    <row r="385" spans="1:4" s="13" customFormat="1" ht="31.5" x14ac:dyDescent="0.25">
      <c r="A385" s="42" t="s">
        <v>983</v>
      </c>
      <c r="B385" s="26" t="s">
        <v>982</v>
      </c>
      <c r="C385" s="26"/>
      <c r="D385" s="141">
        <f t="shared" si="75"/>
        <v>9895</v>
      </c>
    </row>
    <row r="386" spans="1:4" s="13" customFormat="1" ht="31.5" x14ac:dyDescent="0.25">
      <c r="A386" s="12" t="s">
        <v>18</v>
      </c>
      <c r="B386" s="25" t="s">
        <v>982</v>
      </c>
      <c r="C386" s="25" t="s">
        <v>20</v>
      </c>
      <c r="D386" s="138">
        <f>D387</f>
        <v>9895</v>
      </c>
    </row>
    <row r="387" spans="1:4" s="13" customFormat="1" ht="15.75" x14ac:dyDescent="0.25">
      <c r="A387" s="12" t="s">
        <v>19</v>
      </c>
      <c r="B387" s="25" t="s">
        <v>982</v>
      </c>
      <c r="C387" s="25" t="s">
        <v>21</v>
      </c>
      <c r="D387" s="138">
        <f t="shared" si="75"/>
        <v>9895</v>
      </c>
    </row>
    <row r="388" spans="1:4" s="13" customFormat="1" ht="15.75" hidden="1" x14ac:dyDescent="0.25">
      <c r="A388" s="12" t="s">
        <v>78</v>
      </c>
      <c r="B388" s="25" t="s">
        <v>982</v>
      </c>
      <c r="C388" s="25" t="s">
        <v>79</v>
      </c>
      <c r="D388" s="138">
        <v>9895</v>
      </c>
    </row>
    <row r="389" spans="1:4" s="4" customFormat="1" ht="31.5" x14ac:dyDescent="0.25">
      <c r="A389" s="42" t="s">
        <v>508</v>
      </c>
      <c r="B389" s="26" t="s">
        <v>497</v>
      </c>
      <c r="C389" s="26"/>
      <c r="D389" s="141">
        <f t="shared" ref="D389:D391" si="76">D390</f>
        <v>187800</v>
      </c>
    </row>
    <row r="390" spans="1:4" s="4" customFormat="1" ht="31.5" x14ac:dyDescent="0.25">
      <c r="A390" s="12" t="s">
        <v>18</v>
      </c>
      <c r="B390" s="25" t="s">
        <v>497</v>
      </c>
      <c r="C390" s="25" t="s">
        <v>20</v>
      </c>
      <c r="D390" s="138">
        <f t="shared" si="76"/>
        <v>187800</v>
      </c>
    </row>
    <row r="391" spans="1:4" s="4" customFormat="1" ht="15.75" x14ac:dyDescent="0.25">
      <c r="A391" s="12" t="s">
        <v>19</v>
      </c>
      <c r="B391" s="25" t="s">
        <v>497</v>
      </c>
      <c r="C391" s="25" t="s">
        <v>21</v>
      </c>
      <c r="D391" s="138">
        <f t="shared" si="76"/>
        <v>187800</v>
      </c>
    </row>
    <row r="392" spans="1:4" s="4" customFormat="1" ht="15.75" hidden="1" x14ac:dyDescent="0.25">
      <c r="A392" s="12" t="s">
        <v>78</v>
      </c>
      <c r="B392" s="25" t="s">
        <v>497</v>
      </c>
      <c r="C392" s="25" t="s">
        <v>79</v>
      </c>
      <c r="D392" s="138">
        <f>160000+27800</f>
        <v>187800</v>
      </c>
    </row>
    <row r="393" spans="1:4" s="4" customFormat="1" ht="15.75" x14ac:dyDescent="0.25">
      <c r="A393" s="42" t="s">
        <v>495</v>
      </c>
      <c r="B393" s="26" t="s">
        <v>496</v>
      </c>
      <c r="C393" s="56"/>
      <c r="D393" s="141">
        <f>D394</f>
        <v>551</v>
      </c>
    </row>
    <row r="394" spans="1:4" s="4" customFormat="1" ht="31.5" x14ac:dyDescent="0.25">
      <c r="A394" s="12" t="s">
        <v>18</v>
      </c>
      <c r="B394" s="25" t="s">
        <v>496</v>
      </c>
      <c r="C394" s="25" t="s">
        <v>20</v>
      </c>
      <c r="D394" s="138">
        <f>D395+D397</f>
        <v>551</v>
      </c>
    </row>
    <row r="395" spans="1:4" s="4" customFormat="1" ht="15.75" x14ac:dyDescent="0.25">
      <c r="A395" s="12" t="s">
        <v>24</v>
      </c>
      <c r="B395" s="25" t="s">
        <v>496</v>
      </c>
      <c r="C395" s="25" t="s">
        <v>25</v>
      </c>
      <c r="D395" s="138">
        <f t="shared" ref="D395" si="77">D396</f>
        <v>350</v>
      </c>
    </row>
    <row r="396" spans="1:4" s="4" customFormat="1" ht="15.75" hidden="1" x14ac:dyDescent="0.25">
      <c r="A396" s="12" t="s">
        <v>76</v>
      </c>
      <c r="B396" s="25" t="s">
        <v>496</v>
      </c>
      <c r="C396" s="25" t="s">
        <v>77</v>
      </c>
      <c r="D396" s="138">
        <v>350</v>
      </c>
    </row>
    <row r="397" spans="1:4" s="4" customFormat="1" ht="15.75" x14ac:dyDescent="0.25">
      <c r="A397" s="12" t="s">
        <v>19</v>
      </c>
      <c r="B397" s="25" t="s">
        <v>496</v>
      </c>
      <c r="C397" s="25" t="s">
        <v>21</v>
      </c>
      <c r="D397" s="138">
        <f t="shared" ref="D397" si="78">D398</f>
        <v>201</v>
      </c>
    </row>
    <row r="398" spans="1:4" s="4" customFormat="1" ht="15.75" hidden="1" x14ac:dyDescent="0.25">
      <c r="A398" s="12" t="s">
        <v>78</v>
      </c>
      <c r="B398" s="25" t="s">
        <v>496</v>
      </c>
      <c r="C398" s="25" t="s">
        <v>79</v>
      </c>
      <c r="D398" s="138">
        <v>201</v>
      </c>
    </row>
    <row r="399" spans="1:4" s="4" customFormat="1" ht="31.5" x14ac:dyDescent="0.25">
      <c r="A399" s="42" t="s">
        <v>505</v>
      </c>
      <c r="B399" s="26" t="s">
        <v>501</v>
      </c>
      <c r="C399" s="56"/>
      <c r="D399" s="141">
        <f t="shared" ref="D399:D400" si="79">D400</f>
        <v>8242</v>
      </c>
    </row>
    <row r="400" spans="1:4" s="4" customFormat="1" ht="31.5" x14ac:dyDescent="0.25">
      <c r="A400" s="12" t="s">
        <v>18</v>
      </c>
      <c r="B400" s="25" t="s">
        <v>501</v>
      </c>
      <c r="C400" s="25" t="s">
        <v>20</v>
      </c>
      <c r="D400" s="138">
        <f t="shared" si="79"/>
        <v>8242</v>
      </c>
    </row>
    <row r="401" spans="1:4" s="4" customFormat="1" ht="15.75" x14ac:dyDescent="0.25">
      <c r="A401" s="12" t="s">
        <v>24</v>
      </c>
      <c r="B401" s="25" t="s">
        <v>501</v>
      </c>
      <c r="C401" s="25" t="s">
        <v>25</v>
      </c>
      <c r="D401" s="138">
        <f t="shared" ref="D401" si="80">D402</f>
        <v>8242</v>
      </c>
    </row>
    <row r="402" spans="1:4" s="4" customFormat="1" ht="15.75" hidden="1" x14ac:dyDescent="0.25">
      <c r="A402" s="12" t="s">
        <v>76</v>
      </c>
      <c r="B402" s="25" t="s">
        <v>501</v>
      </c>
      <c r="C402" s="25" t="s">
        <v>77</v>
      </c>
      <c r="D402" s="138">
        <f>8467-225</f>
        <v>8242</v>
      </c>
    </row>
    <row r="403" spans="1:4" s="4" customFormat="1" ht="15.75" x14ac:dyDescent="0.25">
      <c r="A403" s="42" t="s">
        <v>729</v>
      </c>
      <c r="B403" s="26" t="s">
        <v>681</v>
      </c>
      <c r="C403" s="56"/>
      <c r="D403" s="141">
        <f t="shared" ref="D403:D404" si="81">D404</f>
        <v>21900</v>
      </c>
    </row>
    <row r="404" spans="1:4" s="4" customFormat="1" ht="31.5" x14ac:dyDescent="0.2">
      <c r="A404" s="38" t="s">
        <v>446</v>
      </c>
      <c r="B404" s="25" t="s">
        <v>681</v>
      </c>
      <c r="C404" s="25" t="s">
        <v>15</v>
      </c>
      <c r="D404" s="138">
        <f t="shared" si="81"/>
        <v>21900</v>
      </c>
    </row>
    <row r="405" spans="1:4" s="4" customFormat="1" ht="31.5" x14ac:dyDescent="0.25">
      <c r="A405" s="12" t="s">
        <v>17</v>
      </c>
      <c r="B405" s="25" t="s">
        <v>681</v>
      </c>
      <c r="C405" s="25" t="s">
        <v>16</v>
      </c>
      <c r="D405" s="138">
        <f>D406</f>
        <v>21900</v>
      </c>
    </row>
    <row r="406" spans="1:4" s="4" customFormat="1" ht="31.5" hidden="1" x14ac:dyDescent="0.2">
      <c r="A406" s="38" t="s">
        <v>521</v>
      </c>
      <c r="B406" s="25" t="s">
        <v>681</v>
      </c>
      <c r="C406" s="25" t="s">
        <v>468</v>
      </c>
      <c r="D406" s="138">
        <f>23000-1100</f>
        <v>21900</v>
      </c>
    </row>
    <row r="407" spans="1:4" s="4" customFormat="1" ht="15.75" x14ac:dyDescent="0.25">
      <c r="A407" s="42" t="s">
        <v>39</v>
      </c>
      <c r="B407" s="26" t="s">
        <v>204</v>
      </c>
      <c r="C407" s="25"/>
      <c r="D407" s="141">
        <f>D408</f>
        <v>308724</v>
      </c>
    </row>
    <row r="408" spans="1:4" s="4" customFormat="1" ht="31.5" x14ac:dyDescent="0.25">
      <c r="A408" s="12" t="s">
        <v>18</v>
      </c>
      <c r="B408" s="25" t="s">
        <v>204</v>
      </c>
      <c r="C408" s="25" t="s">
        <v>20</v>
      </c>
      <c r="D408" s="138">
        <f>D409+D411</f>
        <v>308724</v>
      </c>
    </row>
    <row r="409" spans="1:4" s="4" customFormat="1" ht="15.75" x14ac:dyDescent="0.25">
      <c r="A409" s="12" t="s">
        <v>24</v>
      </c>
      <c r="B409" s="25" t="s">
        <v>204</v>
      </c>
      <c r="C409" s="25" t="s">
        <v>25</v>
      </c>
      <c r="D409" s="138">
        <f>D410</f>
        <v>150660</v>
      </c>
    </row>
    <row r="410" spans="1:4" s="4" customFormat="1" ht="47.25" hidden="1" x14ac:dyDescent="0.25">
      <c r="A410" s="12" t="s">
        <v>92</v>
      </c>
      <c r="B410" s="25" t="s">
        <v>204</v>
      </c>
      <c r="C410" s="25" t="s">
        <v>93</v>
      </c>
      <c r="D410" s="138">
        <f>159821-9161</f>
        <v>150660</v>
      </c>
    </row>
    <row r="411" spans="1:4" s="4" customFormat="1" ht="15.75" x14ac:dyDescent="0.25">
      <c r="A411" s="12" t="s">
        <v>19</v>
      </c>
      <c r="B411" s="25" t="s">
        <v>204</v>
      </c>
      <c r="C411" s="25" t="s">
        <v>21</v>
      </c>
      <c r="D411" s="138">
        <f>D412</f>
        <v>158064</v>
      </c>
    </row>
    <row r="412" spans="1:4" s="4" customFormat="1" ht="47.25" hidden="1" x14ac:dyDescent="0.25">
      <c r="A412" s="12" t="s">
        <v>95</v>
      </c>
      <c r="B412" s="25" t="s">
        <v>204</v>
      </c>
      <c r="C412" s="25" t="s">
        <v>96</v>
      </c>
      <c r="D412" s="138">
        <f>159264-1200</f>
        <v>158064</v>
      </c>
    </row>
    <row r="413" spans="1:4" s="4" customFormat="1" ht="31.5" x14ac:dyDescent="0.2">
      <c r="A413" s="135" t="s">
        <v>922</v>
      </c>
      <c r="B413" s="70" t="s">
        <v>925</v>
      </c>
      <c r="C413" s="136"/>
      <c r="D413" s="137">
        <f t="shared" ref="D413:D415" si="82">D414</f>
        <v>1400</v>
      </c>
    </row>
    <row r="414" spans="1:4" s="4" customFormat="1" ht="31.5" x14ac:dyDescent="0.2">
      <c r="A414" s="46" t="s">
        <v>18</v>
      </c>
      <c r="B414" s="23" t="s">
        <v>925</v>
      </c>
      <c r="C414" s="119" t="s">
        <v>20</v>
      </c>
      <c r="D414" s="138">
        <f>D415+D417</f>
        <v>1400</v>
      </c>
    </row>
    <row r="415" spans="1:4" s="4" customFormat="1" ht="15.75" x14ac:dyDescent="0.2">
      <c r="A415" s="126" t="s">
        <v>24</v>
      </c>
      <c r="B415" s="23" t="s">
        <v>925</v>
      </c>
      <c r="C415" s="119" t="s">
        <v>25</v>
      </c>
      <c r="D415" s="138">
        <f t="shared" si="82"/>
        <v>400</v>
      </c>
    </row>
    <row r="416" spans="1:4" s="4" customFormat="1" ht="15.75" hidden="1" x14ac:dyDescent="0.2">
      <c r="A416" s="46" t="s">
        <v>76</v>
      </c>
      <c r="B416" s="23" t="s">
        <v>925</v>
      </c>
      <c r="C416" s="139" t="s">
        <v>77</v>
      </c>
      <c r="D416" s="138">
        <v>400</v>
      </c>
    </row>
    <row r="417" spans="1:4" s="4" customFormat="1" ht="15.75" x14ac:dyDescent="0.25">
      <c r="A417" s="12" t="s">
        <v>19</v>
      </c>
      <c r="B417" s="23" t="s">
        <v>925</v>
      </c>
      <c r="C417" s="25" t="s">
        <v>21</v>
      </c>
      <c r="D417" s="138">
        <f>D418</f>
        <v>1000</v>
      </c>
    </row>
    <row r="418" spans="1:4" s="4" customFormat="1" ht="47.25" hidden="1" x14ac:dyDescent="0.25">
      <c r="A418" s="12" t="s">
        <v>95</v>
      </c>
      <c r="B418" s="23" t="s">
        <v>925</v>
      </c>
      <c r="C418" s="25" t="s">
        <v>79</v>
      </c>
      <c r="D418" s="138">
        <v>1000</v>
      </c>
    </row>
    <row r="419" spans="1:4" s="4" customFormat="1" ht="31.5" x14ac:dyDescent="0.25">
      <c r="A419" s="5" t="s">
        <v>205</v>
      </c>
      <c r="B419" s="21" t="s">
        <v>206</v>
      </c>
      <c r="C419" s="43"/>
      <c r="D419" s="140">
        <f>D420+D443</f>
        <v>94456</v>
      </c>
    </row>
    <row r="420" spans="1:4" s="4" customFormat="1" ht="15.75" x14ac:dyDescent="0.25">
      <c r="A420" s="42" t="s">
        <v>42</v>
      </c>
      <c r="B420" s="22" t="s">
        <v>210</v>
      </c>
      <c r="C420" s="26"/>
      <c r="D420" s="141">
        <f>D421+D435+D439</f>
        <v>47064</v>
      </c>
    </row>
    <row r="421" spans="1:4" s="4" customFormat="1" ht="15.75" x14ac:dyDescent="0.25">
      <c r="A421" s="42" t="s">
        <v>50</v>
      </c>
      <c r="B421" s="26" t="s">
        <v>211</v>
      </c>
      <c r="C421" s="26"/>
      <c r="D421" s="141">
        <f>D422+D425+D428</f>
        <v>45514</v>
      </c>
    </row>
    <row r="422" spans="1:4" s="4" customFormat="1" ht="31.5" x14ac:dyDescent="0.2">
      <c r="A422" s="38" t="s">
        <v>446</v>
      </c>
      <c r="B422" s="25" t="s">
        <v>211</v>
      </c>
      <c r="C422" s="25" t="s">
        <v>15</v>
      </c>
      <c r="D422" s="138">
        <f t="shared" ref="D422:D423" si="83">D423</f>
        <v>35660</v>
      </c>
    </row>
    <row r="423" spans="1:4" s="4" customFormat="1" ht="31.5" x14ac:dyDescent="0.25">
      <c r="A423" s="12" t="s">
        <v>17</v>
      </c>
      <c r="B423" s="25" t="s">
        <v>211</v>
      </c>
      <c r="C423" s="25" t="s">
        <v>16</v>
      </c>
      <c r="D423" s="138">
        <f t="shared" si="83"/>
        <v>35660</v>
      </c>
    </row>
    <row r="424" spans="1:4" s="4" customFormat="1" ht="15.75" hidden="1" x14ac:dyDescent="0.25">
      <c r="A424" s="12" t="s">
        <v>593</v>
      </c>
      <c r="B424" s="25" t="s">
        <v>211</v>
      </c>
      <c r="C424" s="25" t="s">
        <v>71</v>
      </c>
      <c r="D424" s="138">
        <f>37948-2300-1830+2878-344-578-114</f>
        <v>35660</v>
      </c>
    </row>
    <row r="425" spans="1:4" s="4" customFormat="1" ht="15.75" x14ac:dyDescent="0.25">
      <c r="A425" s="12" t="s">
        <v>22</v>
      </c>
      <c r="B425" s="25" t="s">
        <v>211</v>
      </c>
      <c r="C425" s="25" t="s">
        <v>23</v>
      </c>
      <c r="D425" s="138">
        <f>D426+D427</f>
        <v>374</v>
      </c>
    </row>
    <row r="426" spans="1:4" s="4" customFormat="1" ht="15.75" x14ac:dyDescent="0.25">
      <c r="A426" s="42" t="s">
        <v>883</v>
      </c>
      <c r="B426" s="25" t="s">
        <v>211</v>
      </c>
      <c r="C426" s="25" t="s">
        <v>881</v>
      </c>
      <c r="D426" s="138">
        <v>30</v>
      </c>
    </row>
    <row r="427" spans="1:4" s="4" customFormat="1" ht="15.75" x14ac:dyDescent="0.25">
      <c r="A427" s="12" t="s">
        <v>463</v>
      </c>
      <c r="B427" s="25" t="s">
        <v>211</v>
      </c>
      <c r="C427" s="25" t="s">
        <v>462</v>
      </c>
      <c r="D427" s="138">
        <v>344</v>
      </c>
    </row>
    <row r="428" spans="1:4" s="4" customFormat="1" ht="31.5" x14ac:dyDescent="0.25">
      <c r="A428" s="12" t="s">
        <v>18</v>
      </c>
      <c r="B428" s="25" t="s">
        <v>211</v>
      </c>
      <c r="C428" s="25" t="s">
        <v>20</v>
      </c>
      <c r="D428" s="138">
        <f>D429+D431+D433</f>
        <v>9480</v>
      </c>
    </row>
    <row r="429" spans="1:4" s="4" customFormat="1" ht="15.75" x14ac:dyDescent="0.25">
      <c r="A429" s="12" t="s">
        <v>24</v>
      </c>
      <c r="B429" s="25" t="s">
        <v>211</v>
      </c>
      <c r="C429" s="25" t="s">
        <v>25</v>
      </c>
      <c r="D429" s="138">
        <f>D430</f>
        <v>200</v>
      </c>
    </row>
    <row r="430" spans="1:4" s="4" customFormat="1" ht="15.75" hidden="1" x14ac:dyDescent="0.25">
      <c r="A430" s="12" t="s">
        <v>76</v>
      </c>
      <c r="B430" s="25" t="s">
        <v>211</v>
      </c>
      <c r="C430" s="25" t="s">
        <v>77</v>
      </c>
      <c r="D430" s="138">
        <v>200</v>
      </c>
    </row>
    <row r="431" spans="1:4" s="4" customFormat="1" ht="15.75" x14ac:dyDescent="0.25">
      <c r="A431" s="12" t="s">
        <v>19</v>
      </c>
      <c r="B431" s="25" t="s">
        <v>211</v>
      </c>
      <c r="C431" s="25" t="s">
        <v>21</v>
      </c>
      <c r="D431" s="138">
        <f>D432</f>
        <v>50</v>
      </c>
    </row>
    <row r="432" spans="1:4" s="4" customFormat="1" ht="15.75" hidden="1" x14ac:dyDescent="0.25">
      <c r="A432" s="12" t="s">
        <v>78</v>
      </c>
      <c r="B432" s="25" t="s">
        <v>211</v>
      </c>
      <c r="C432" s="25" t="s">
        <v>79</v>
      </c>
      <c r="D432" s="138">
        <v>50</v>
      </c>
    </row>
    <row r="433" spans="1:4" s="4" customFormat="1" ht="31.5" x14ac:dyDescent="0.25">
      <c r="A433" s="12" t="s">
        <v>27</v>
      </c>
      <c r="B433" s="25" t="s">
        <v>211</v>
      </c>
      <c r="C433" s="25" t="s">
        <v>0</v>
      </c>
      <c r="D433" s="138">
        <f t="shared" ref="D433" si="84">D434</f>
        <v>9230</v>
      </c>
    </row>
    <row r="434" spans="1:4" s="4" customFormat="1" ht="31.5" hidden="1" x14ac:dyDescent="0.25">
      <c r="A434" s="8" t="s">
        <v>726</v>
      </c>
      <c r="B434" s="25" t="s">
        <v>211</v>
      </c>
      <c r="C434" s="25" t="s">
        <v>489</v>
      </c>
      <c r="D434" s="138">
        <f>5100+2300+1830</f>
        <v>9230</v>
      </c>
    </row>
    <row r="435" spans="1:4" s="4" customFormat="1" ht="15.75" x14ac:dyDescent="0.25">
      <c r="A435" s="42" t="s">
        <v>730</v>
      </c>
      <c r="B435" s="26" t="s">
        <v>731</v>
      </c>
      <c r="C435" s="25"/>
      <c r="D435" s="141">
        <f t="shared" ref="D435:D437" si="85">D436</f>
        <v>1000</v>
      </c>
    </row>
    <row r="436" spans="1:4" s="4" customFormat="1" ht="31.5" x14ac:dyDescent="0.25">
      <c r="A436" s="12" t="s">
        <v>18</v>
      </c>
      <c r="B436" s="25" t="s">
        <v>731</v>
      </c>
      <c r="C436" s="25" t="s">
        <v>20</v>
      </c>
      <c r="D436" s="138">
        <f t="shared" si="85"/>
        <v>1000</v>
      </c>
    </row>
    <row r="437" spans="1:4" s="4" customFormat="1" ht="31.5" x14ac:dyDescent="0.25">
      <c r="A437" s="12" t="s">
        <v>27</v>
      </c>
      <c r="B437" s="25" t="s">
        <v>731</v>
      </c>
      <c r="C437" s="25" t="s">
        <v>0</v>
      </c>
      <c r="D437" s="138">
        <f t="shared" si="85"/>
        <v>1000</v>
      </c>
    </row>
    <row r="438" spans="1:4" s="4" customFormat="1" ht="31.5" hidden="1" x14ac:dyDescent="0.25">
      <c r="A438" s="8" t="s">
        <v>726</v>
      </c>
      <c r="B438" s="25" t="s">
        <v>731</v>
      </c>
      <c r="C438" s="25" t="s">
        <v>489</v>
      </c>
      <c r="D438" s="138">
        <v>1000</v>
      </c>
    </row>
    <row r="439" spans="1:4" s="4" customFormat="1" ht="31.5" x14ac:dyDescent="0.25">
      <c r="A439" s="42" t="s">
        <v>680</v>
      </c>
      <c r="B439" s="26" t="s">
        <v>679</v>
      </c>
      <c r="C439" s="25"/>
      <c r="D439" s="141">
        <f>D440</f>
        <v>550</v>
      </c>
    </row>
    <row r="440" spans="1:4" s="4" customFormat="1" ht="31.5" x14ac:dyDescent="0.2">
      <c r="A440" s="38" t="s">
        <v>446</v>
      </c>
      <c r="B440" s="25" t="s">
        <v>679</v>
      </c>
      <c r="C440" s="25" t="s">
        <v>15</v>
      </c>
      <c r="D440" s="138">
        <f t="shared" ref="D440" si="86">D441</f>
        <v>550</v>
      </c>
    </row>
    <row r="441" spans="1:4" s="4" customFormat="1" ht="31.5" x14ac:dyDescent="0.25">
      <c r="A441" s="12" t="s">
        <v>17</v>
      </c>
      <c r="B441" s="25" t="s">
        <v>679</v>
      </c>
      <c r="C441" s="25" t="s">
        <v>16</v>
      </c>
      <c r="D441" s="138">
        <f>D442</f>
        <v>550</v>
      </c>
    </row>
    <row r="442" spans="1:4" s="4" customFormat="1" ht="15.75" hidden="1" x14ac:dyDescent="0.25">
      <c r="A442" s="12" t="s">
        <v>593</v>
      </c>
      <c r="B442" s="25" t="s">
        <v>679</v>
      </c>
      <c r="C442" s="25" t="s">
        <v>71</v>
      </c>
      <c r="D442" s="138">
        <v>550</v>
      </c>
    </row>
    <row r="443" spans="1:4" s="4" customFormat="1" ht="15.75" x14ac:dyDescent="0.25">
      <c r="A443" s="42" t="s">
        <v>128</v>
      </c>
      <c r="B443" s="22" t="s">
        <v>212</v>
      </c>
      <c r="C443" s="26"/>
      <c r="D443" s="141">
        <f>D444+D448+D452+D456+D460+D464</f>
        <v>47392</v>
      </c>
    </row>
    <row r="444" spans="1:4" s="4" customFormat="1" ht="31.5" x14ac:dyDescent="0.25">
      <c r="A444" s="42" t="s">
        <v>515</v>
      </c>
      <c r="B444" s="26" t="s">
        <v>213</v>
      </c>
      <c r="C444" s="26"/>
      <c r="D444" s="141">
        <f t="shared" ref="D444:D458" si="87">D445</f>
        <v>136</v>
      </c>
    </row>
    <row r="445" spans="1:4" s="4" customFormat="1" ht="31.5" x14ac:dyDescent="0.25">
      <c r="A445" s="12" t="s">
        <v>18</v>
      </c>
      <c r="B445" s="25" t="s">
        <v>213</v>
      </c>
      <c r="C445" s="25" t="s">
        <v>20</v>
      </c>
      <c r="D445" s="138">
        <f t="shared" si="87"/>
        <v>136</v>
      </c>
    </row>
    <row r="446" spans="1:4" s="4" customFormat="1" ht="15.75" x14ac:dyDescent="0.25">
      <c r="A446" s="12" t="s">
        <v>19</v>
      </c>
      <c r="B446" s="25" t="s">
        <v>213</v>
      </c>
      <c r="C446" s="25" t="s">
        <v>21</v>
      </c>
      <c r="D446" s="138">
        <f t="shared" si="87"/>
        <v>136</v>
      </c>
    </row>
    <row r="447" spans="1:4" s="4" customFormat="1" ht="15.75" hidden="1" x14ac:dyDescent="0.25">
      <c r="A447" s="12" t="s">
        <v>78</v>
      </c>
      <c r="B447" s="25" t="s">
        <v>213</v>
      </c>
      <c r="C447" s="25" t="s">
        <v>79</v>
      </c>
      <c r="D447" s="138">
        <f>2000-1864</f>
        <v>136</v>
      </c>
    </row>
    <row r="448" spans="1:4" s="4" customFormat="1" ht="15.75" x14ac:dyDescent="0.25">
      <c r="A448" s="42" t="s">
        <v>732</v>
      </c>
      <c r="B448" s="26" t="s">
        <v>516</v>
      </c>
      <c r="C448" s="26"/>
      <c r="D448" s="141">
        <f t="shared" si="87"/>
        <v>28500</v>
      </c>
    </row>
    <row r="449" spans="1:4" s="4" customFormat="1" ht="31.5" x14ac:dyDescent="0.25">
      <c r="A449" s="12" t="s">
        <v>512</v>
      </c>
      <c r="B449" s="25" t="s">
        <v>516</v>
      </c>
      <c r="C449" s="25" t="s">
        <v>35</v>
      </c>
      <c r="D449" s="138">
        <f t="shared" si="87"/>
        <v>28500</v>
      </c>
    </row>
    <row r="450" spans="1:4" s="4" customFormat="1" ht="15.75" x14ac:dyDescent="0.25">
      <c r="A450" s="12" t="s">
        <v>34</v>
      </c>
      <c r="B450" s="25" t="s">
        <v>516</v>
      </c>
      <c r="C450" s="25" t="s">
        <v>135</v>
      </c>
      <c r="D450" s="138">
        <f>D451</f>
        <v>28500</v>
      </c>
    </row>
    <row r="451" spans="1:4" s="4" customFormat="1" ht="31.5" hidden="1" x14ac:dyDescent="0.25">
      <c r="A451" s="12" t="s">
        <v>88</v>
      </c>
      <c r="B451" s="25" t="s">
        <v>516</v>
      </c>
      <c r="C451" s="25" t="s">
        <v>89</v>
      </c>
      <c r="D451" s="138">
        <f>30000-1500</f>
        <v>28500</v>
      </c>
    </row>
    <row r="452" spans="1:4" s="4" customFormat="1" ht="15.75" x14ac:dyDescent="0.25">
      <c r="A452" s="42" t="s">
        <v>882</v>
      </c>
      <c r="B452" s="26" t="s">
        <v>879</v>
      </c>
      <c r="C452" s="25"/>
      <c r="D452" s="141">
        <f>D453</f>
        <v>100</v>
      </c>
    </row>
    <row r="453" spans="1:4" s="4" customFormat="1" ht="31.5" x14ac:dyDescent="0.25">
      <c r="A453" s="12" t="s">
        <v>18</v>
      </c>
      <c r="B453" s="25" t="s">
        <v>879</v>
      </c>
      <c r="C453" s="25" t="s">
        <v>20</v>
      </c>
      <c r="D453" s="138">
        <f>D454</f>
        <v>100</v>
      </c>
    </row>
    <row r="454" spans="1:4" s="4" customFormat="1" ht="15.75" x14ac:dyDescent="0.25">
      <c r="A454" s="12" t="s">
        <v>19</v>
      </c>
      <c r="B454" s="25" t="s">
        <v>879</v>
      </c>
      <c r="C454" s="25" t="s">
        <v>21</v>
      </c>
      <c r="D454" s="138">
        <f>D455</f>
        <v>100</v>
      </c>
    </row>
    <row r="455" spans="1:4" s="4" customFormat="1" ht="15.75" hidden="1" x14ac:dyDescent="0.25">
      <c r="A455" s="12" t="s">
        <v>78</v>
      </c>
      <c r="B455" s="25" t="s">
        <v>879</v>
      </c>
      <c r="C455" s="25" t="s">
        <v>79</v>
      </c>
      <c r="D455" s="138">
        <v>100</v>
      </c>
    </row>
    <row r="456" spans="1:4" s="4" customFormat="1" ht="15.75" x14ac:dyDescent="0.25">
      <c r="A456" s="42" t="s">
        <v>518</v>
      </c>
      <c r="B456" s="26" t="s">
        <v>517</v>
      </c>
      <c r="C456" s="26"/>
      <c r="D456" s="141">
        <f t="shared" si="87"/>
        <v>200</v>
      </c>
    </row>
    <row r="457" spans="1:4" s="4" customFormat="1" ht="31.5" x14ac:dyDescent="0.25">
      <c r="A457" s="12" t="s">
        <v>18</v>
      </c>
      <c r="B457" s="25" t="s">
        <v>517</v>
      </c>
      <c r="C457" s="25" t="s">
        <v>20</v>
      </c>
      <c r="D457" s="138">
        <f t="shared" si="87"/>
        <v>200</v>
      </c>
    </row>
    <row r="458" spans="1:4" s="4" customFormat="1" ht="15.75" x14ac:dyDescent="0.25">
      <c r="A458" s="12" t="s">
        <v>19</v>
      </c>
      <c r="B458" s="25" t="s">
        <v>517</v>
      </c>
      <c r="C458" s="25" t="s">
        <v>21</v>
      </c>
      <c r="D458" s="138">
        <f t="shared" si="87"/>
        <v>200</v>
      </c>
    </row>
    <row r="459" spans="1:4" s="4" customFormat="1" ht="15.75" hidden="1" x14ac:dyDescent="0.25">
      <c r="A459" s="12" t="s">
        <v>78</v>
      </c>
      <c r="B459" s="25" t="s">
        <v>517</v>
      </c>
      <c r="C459" s="25" t="s">
        <v>79</v>
      </c>
      <c r="D459" s="138">
        <v>200</v>
      </c>
    </row>
    <row r="460" spans="1:4" s="4" customFormat="1" ht="31.5" x14ac:dyDescent="0.25">
      <c r="A460" s="42" t="s">
        <v>957</v>
      </c>
      <c r="B460" s="26" t="s">
        <v>880</v>
      </c>
      <c r="C460" s="25"/>
      <c r="D460" s="141">
        <f t="shared" ref="D460:D462" si="88">D461</f>
        <v>1764</v>
      </c>
    </row>
    <row r="461" spans="1:4" s="4" customFormat="1" ht="31.5" x14ac:dyDescent="0.25">
      <c r="A461" s="12" t="s">
        <v>18</v>
      </c>
      <c r="B461" s="25" t="s">
        <v>880</v>
      </c>
      <c r="C461" s="25" t="s">
        <v>20</v>
      </c>
      <c r="D461" s="138">
        <f t="shared" si="88"/>
        <v>1764</v>
      </c>
    </row>
    <row r="462" spans="1:4" s="4" customFormat="1" ht="15.75" x14ac:dyDescent="0.25">
      <c r="A462" s="12" t="s">
        <v>19</v>
      </c>
      <c r="B462" s="25" t="s">
        <v>880</v>
      </c>
      <c r="C462" s="25" t="s">
        <v>21</v>
      </c>
      <c r="D462" s="138">
        <f t="shared" si="88"/>
        <v>1764</v>
      </c>
    </row>
    <row r="463" spans="1:4" s="4" customFormat="1" ht="15.75" hidden="1" x14ac:dyDescent="0.25">
      <c r="A463" s="12" t="s">
        <v>78</v>
      </c>
      <c r="B463" s="25" t="s">
        <v>880</v>
      </c>
      <c r="C463" s="25" t="s">
        <v>79</v>
      </c>
      <c r="D463" s="138">
        <v>1764</v>
      </c>
    </row>
    <row r="464" spans="1:4" s="4" customFormat="1" ht="15.75" x14ac:dyDescent="0.25">
      <c r="A464" s="42" t="s">
        <v>98</v>
      </c>
      <c r="B464" s="26" t="s">
        <v>214</v>
      </c>
      <c r="C464" s="25"/>
      <c r="D464" s="138">
        <f t="shared" ref="D464:D466" si="89">D465</f>
        <v>16692</v>
      </c>
    </row>
    <row r="465" spans="1:4" s="4" customFormat="1" ht="31.5" x14ac:dyDescent="0.25">
      <c r="A465" s="12" t="s">
        <v>18</v>
      </c>
      <c r="B465" s="25" t="s">
        <v>214</v>
      </c>
      <c r="C465" s="25" t="s">
        <v>20</v>
      </c>
      <c r="D465" s="138">
        <f t="shared" si="89"/>
        <v>16692</v>
      </c>
    </row>
    <row r="466" spans="1:4" s="4" customFormat="1" ht="15.75" x14ac:dyDescent="0.25">
      <c r="A466" s="12" t="s">
        <v>19</v>
      </c>
      <c r="B466" s="25" t="s">
        <v>214</v>
      </c>
      <c r="C466" s="25" t="s">
        <v>21</v>
      </c>
      <c r="D466" s="138">
        <f t="shared" si="89"/>
        <v>16692</v>
      </c>
    </row>
    <row r="467" spans="1:4" s="4" customFormat="1" ht="47.25" hidden="1" x14ac:dyDescent="0.25">
      <c r="A467" s="12" t="s">
        <v>95</v>
      </c>
      <c r="B467" s="25" t="s">
        <v>214</v>
      </c>
      <c r="C467" s="25" t="s">
        <v>96</v>
      </c>
      <c r="D467" s="138">
        <f>17570-878</f>
        <v>16692</v>
      </c>
    </row>
    <row r="468" spans="1:4" s="4" customFormat="1" ht="31.5" x14ac:dyDescent="0.25">
      <c r="A468" s="5" t="s">
        <v>431</v>
      </c>
      <c r="B468" s="21" t="s">
        <v>432</v>
      </c>
      <c r="C468" s="43"/>
      <c r="D468" s="140">
        <f>D469</f>
        <v>21699</v>
      </c>
    </row>
    <row r="469" spans="1:4" s="4" customFormat="1" ht="15.75" x14ac:dyDescent="0.25">
      <c r="A469" s="42" t="s">
        <v>913</v>
      </c>
      <c r="B469" s="22" t="s">
        <v>433</v>
      </c>
      <c r="C469" s="26"/>
      <c r="D469" s="141">
        <f>D470+D475+D479</f>
        <v>21699</v>
      </c>
    </row>
    <row r="470" spans="1:4" s="4" customFormat="1" ht="47.25" x14ac:dyDescent="0.25">
      <c r="A470" s="12" t="s">
        <v>36</v>
      </c>
      <c r="B470" s="25" t="s">
        <v>433</v>
      </c>
      <c r="C470" s="25">
        <v>100</v>
      </c>
      <c r="D470" s="138">
        <f>D471</f>
        <v>18394</v>
      </c>
    </row>
    <row r="471" spans="1:4" s="4" customFormat="1" ht="15.75" x14ac:dyDescent="0.25">
      <c r="A471" s="12" t="s">
        <v>8</v>
      </c>
      <c r="B471" s="25" t="s">
        <v>433</v>
      </c>
      <c r="C471" s="25">
        <v>120</v>
      </c>
      <c r="D471" s="138">
        <f>D472+D473+D474</f>
        <v>18394</v>
      </c>
    </row>
    <row r="472" spans="1:4" s="4" customFormat="1" ht="15.75" hidden="1" x14ac:dyDescent="0.25">
      <c r="A472" s="12" t="s">
        <v>252</v>
      </c>
      <c r="B472" s="25" t="s">
        <v>433</v>
      </c>
      <c r="C472" s="25" t="s">
        <v>68</v>
      </c>
      <c r="D472" s="138">
        <f>8963+1796</f>
        <v>10759</v>
      </c>
    </row>
    <row r="473" spans="1:4" s="4" customFormat="1" ht="31.5" hidden="1" x14ac:dyDescent="0.25">
      <c r="A473" s="12" t="s">
        <v>97</v>
      </c>
      <c r="B473" s="25" t="s">
        <v>433</v>
      </c>
      <c r="C473" s="25" t="s">
        <v>70</v>
      </c>
      <c r="D473" s="138">
        <f>3069+399</f>
        <v>3468</v>
      </c>
    </row>
    <row r="474" spans="1:4" s="4" customFormat="1" ht="47.25" hidden="1" x14ac:dyDescent="0.25">
      <c r="A474" s="8" t="s">
        <v>146</v>
      </c>
      <c r="B474" s="25" t="s">
        <v>433</v>
      </c>
      <c r="C474" s="25" t="s">
        <v>145</v>
      </c>
      <c r="D474" s="138">
        <f>3529+638</f>
        <v>4167</v>
      </c>
    </row>
    <row r="475" spans="1:4" s="4" customFormat="1" ht="31.5" x14ac:dyDescent="0.2">
      <c r="A475" s="38" t="s">
        <v>446</v>
      </c>
      <c r="B475" s="25" t="s">
        <v>433</v>
      </c>
      <c r="C475" s="25" t="s">
        <v>15</v>
      </c>
      <c r="D475" s="138">
        <f>D476</f>
        <v>2815</v>
      </c>
    </row>
    <row r="476" spans="1:4" s="4" customFormat="1" ht="31.5" x14ac:dyDescent="0.25">
      <c r="A476" s="12" t="s">
        <v>17</v>
      </c>
      <c r="B476" s="25" t="s">
        <v>433</v>
      </c>
      <c r="C476" s="25" t="s">
        <v>16</v>
      </c>
      <c r="D476" s="138">
        <f>D477+D478</f>
        <v>2815</v>
      </c>
    </row>
    <row r="477" spans="1:4" s="4" customFormat="1" ht="31.5" hidden="1" x14ac:dyDescent="0.25">
      <c r="A477" s="12" t="s">
        <v>378</v>
      </c>
      <c r="B477" s="25" t="s">
        <v>433</v>
      </c>
      <c r="C477" s="25" t="s">
        <v>379</v>
      </c>
      <c r="D477" s="138">
        <v>630</v>
      </c>
    </row>
    <row r="478" spans="1:4" s="4" customFormat="1" ht="15.75" hidden="1" x14ac:dyDescent="0.25">
      <c r="A478" s="12" t="s">
        <v>593</v>
      </c>
      <c r="B478" s="25" t="s">
        <v>433</v>
      </c>
      <c r="C478" s="25" t="s">
        <v>71</v>
      </c>
      <c r="D478" s="138">
        <v>2185</v>
      </c>
    </row>
    <row r="479" spans="1:4" s="4" customFormat="1" ht="15.75" x14ac:dyDescent="0.25">
      <c r="A479" s="12" t="s">
        <v>13</v>
      </c>
      <c r="B479" s="25" t="s">
        <v>433</v>
      </c>
      <c r="C479" s="25" t="s">
        <v>14</v>
      </c>
      <c r="D479" s="138">
        <f t="shared" ref="D479:D480" si="90">D480</f>
        <v>490</v>
      </c>
    </row>
    <row r="480" spans="1:4" s="4" customFormat="1" ht="15.75" x14ac:dyDescent="0.25">
      <c r="A480" s="12" t="s">
        <v>33</v>
      </c>
      <c r="B480" s="25" t="s">
        <v>433</v>
      </c>
      <c r="C480" s="25" t="s">
        <v>32</v>
      </c>
      <c r="D480" s="138">
        <f t="shared" si="90"/>
        <v>490</v>
      </c>
    </row>
    <row r="481" spans="1:4" s="4" customFormat="1" ht="15.75" hidden="1" x14ac:dyDescent="0.25">
      <c r="A481" s="12" t="s">
        <v>72</v>
      </c>
      <c r="B481" s="25" t="s">
        <v>433</v>
      </c>
      <c r="C481" s="25" t="s">
        <v>73</v>
      </c>
      <c r="D481" s="138">
        <v>490</v>
      </c>
    </row>
    <row r="482" spans="1:4" s="4" customFormat="1" ht="31.5" x14ac:dyDescent="0.25">
      <c r="A482" s="5" t="s">
        <v>502</v>
      </c>
      <c r="B482" s="21" t="s">
        <v>503</v>
      </c>
      <c r="C482" s="43"/>
      <c r="D482" s="140">
        <f>D483</f>
        <v>145393</v>
      </c>
    </row>
    <row r="483" spans="1:4" s="4" customFormat="1" ht="15.75" x14ac:dyDescent="0.25">
      <c r="A483" s="42" t="s">
        <v>520</v>
      </c>
      <c r="B483" s="26" t="s">
        <v>519</v>
      </c>
      <c r="C483" s="25"/>
      <c r="D483" s="141">
        <f>D484+D488</f>
        <v>145393</v>
      </c>
    </row>
    <row r="484" spans="1:4" s="4" customFormat="1" ht="31.5" x14ac:dyDescent="0.25">
      <c r="A484" s="42" t="s">
        <v>507</v>
      </c>
      <c r="B484" s="26" t="s">
        <v>506</v>
      </c>
      <c r="C484" s="25"/>
      <c r="D484" s="141">
        <f t="shared" ref="D484:D486" si="91">D485</f>
        <v>4000</v>
      </c>
    </row>
    <row r="485" spans="1:4" s="4" customFormat="1" ht="31.5" x14ac:dyDescent="0.25">
      <c r="A485" s="12" t="s">
        <v>18</v>
      </c>
      <c r="B485" s="25" t="s">
        <v>506</v>
      </c>
      <c r="C485" s="25" t="s">
        <v>20</v>
      </c>
      <c r="D485" s="138">
        <f t="shared" si="91"/>
        <v>4000</v>
      </c>
    </row>
    <row r="486" spans="1:4" s="4" customFormat="1" ht="15.75" x14ac:dyDescent="0.25">
      <c r="A486" s="12" t="s">
        <v>19</v>
      </c>
      <c r="B486" s="25" t="s">
        <v>506</v>
      </c>
      <c r="C486" s="25" t="s">
        <v>21</v>
      </c>
      <c r="D486" s="138">
        <f t="shared" si="91"/>
        <v>4000</v>
      </c>
    </row>
    <row r="487" spans="1:4" s="4" customFormat="1" ht="15.75" hidden="1" x14ac:dyDescent="0.25">
      <c r="A487" s="12" t="s">
        <v>78</v>
      </c>
      <c r="B487" s="25" t="s">
        <v>506</v>
      </c>
      <c r="C487" s="25" t="s">
        <v>79</v>
      </c>
      <c r="D487" s="138">
        <v>4000</v>
      </c>
    </row>
    <row r="488" spans="1:4" s="4" customFormat="1" ht="31.5" x14ac:dyDescent="0.25">
      <c r="A488" s="42" t="s">
        <v>504</v>
      </c>
      <c r="B488" s="26" t="s">
        <v>536</v>
      </c>
      <c r="C488" s="25"/>
      <c r="D488" s="141">
        <f t="shared" ref="D488:D490" si="92">D489</f>
        <v>141393</v>
      </c>
    </row>
    <row r="489" spans="1:4" s="4" customFormat="1" ht="31.5" x14ac:dyDescent="0.25">
      <c r="A489" s="12" t="s">
        <v>18</v>
      </c>
      <c r="B489" s="25" t="s">
        <v>536</v>
      </c>
      <c r="C489" s="25" t="s">
        <v>20</v>
      </c>
      <c r="D489" s="138">
        <f>D490</f>
        <v>141393</v>
      </c>
    </row>
    <row r="490" spans="1:4" s="4" customFormat="1" ht="15.75" x14ac:dyDescent="0.25">
      <c r="A490" s="12" t="s">
        <v>19</v>
      </c>
      <c r="B490" s="25" t="s">
        <v>536</v>
      </c>
      <c r="C490" s="25" t="s">
        <v>21</v>
      </c>
      <c r="D490" s="138">
        <f t="shared" si="92"/>
        <v>141393</v>
      </c>
    </row>
    <row r="491" spans="1:4" s="4" customFormat="1" ht="47.25" hidden="1" x14ac:dyDescent="0.25">
      <c r="A491" s="12" t="s">
        <v>95</v>
      </c>
      <c r="B491" s="25" t="s">
        <v>536</v>
      </c>
      <c r="C491" s="25" t="s">
        <v>96</v>
      </c>
      <c r="D491" s="138">
        <f>148793-7400</f>
        <v>141393</v>
      </c>
    </row>
    <row r="492" spans="1:4" s="4" customFormat="1" ht="15.75" x14ac:dyDescent="0.25">
      <c r="A492" s="81" t="s">
        <v>958</v>
      </c>
      <c r="B492" s="26" t="s">
        <v>926</v>
      </c>
      <c r="C492" s="25"/>
      <c r="D492" s="141">
        <f>D493</f>
        <v>20000</v>
      </c>
    </row>
    <row r="493" spans="1:4" s="4" customFormat="1" ht="31.5" x14ac:dyDescent="0.25">
      <c r="A493" s="42" t="s">
        <v>955</v>
      </c>
      <c r="B493" s="26" t="s">
        <v>924</v>
      </c>
      <c r="C493" s="25"/>
      <c r="D493" s="141">
        <f t="shared" ref="D493:D495" si="93">D494</f>
        <v>20000</v>
      </c>
    </row>
    <row r="494" spans="1:4" s="4" customFormat="1" ht="31.5" x14ac:dyDescent="0.25">
      <c r="A494" s="12" t="s">
        <v>18</v>
      </c>
      <c r="B494" s="25" t="s">
        <v>924</v>
      </c>
      <c r="C494" s="25" t="s">
        <v>20</v>
      </c>
      <c r="D494" s="138">
        <f t="shared" si="93"/>
        <v>20000</v>
      </c>
    </row>
    <row r="495" spans="1:4" s="4" customFormat="1" ht="15.75" x14ac:dyDescent="0.25">
      <c r="A495" s="12" t="s">
        <v>19</v>
      </c>
      <c r="B495" s="25" t="s">
        <v>924</v>
      </c>
      <c r="C495" s="25" t="s">
        <v>21</v>
      </c>
      <c r="D495" s="138">
        <f t="shared" si="93"/>
        <v>20000</v>
      </c>
    </row>
    <row r="496" spans="1:4" s="4" customFormat="1" ht="15.75" hidden="1" x14ac:dyDescent="0.25">
      <c r="A496" s="12" t="s">
        <v>78</v>
      </c>
      <c r="B496" s="25" t="s">
        <v>924</v>
      </c>
      <c r="C496" s="25" t="s">
        <v>79</v>
      </c>
      <c r="D496" s="138">
        <v>20000</v>
      </c>
    </row>
    <row r="497" spans="1:4" s="4" customFormat="1" ht="56.25" x14ac:dyDescent="0.2">
      <c r="A497" s="49" t="s">
        <v>1023</v>
      </c>
      <c r="B497" s="50" t="s">
        <v>609</v>
      </c>
      <c r="C497" s="51"/>
      <c r="D497" s="149">
        <f>D498+D516+D530+D592</f>
        <v>1813509.06</v>
      </c>
    </row>
    <row r="498" spans="1:4" s="4" customFormat="1" ht="15.75" x14ac:dyDescent="0.25">
      <c r="A498" s="81" t="s">
        <v>610</v>
      </c>
      <c r="B498" s="82" t="s">
        <v>611</v>
      </c>
      <c r="C498" s="73"/>
      <c r="D498" s="150">
        <f>D499</f>
        <v>56972</v>
      </c>
    </row>
    <row r="499" spans="1:4" s="4" customFormat="1" ht="47.25" x14ac:dyDescent="0.25">
      <c r="A499" s="81" t="s">
        <v>635</v>
      </c>
      <c r="B499" s="82" t="s">
        <v>612</v>
      </c>
      <c r="C499" s="73"/>
      <c r="D499" s="150">
        <f>D504+D508+D500+D512</f>
        <v>56972</v>
      </c>
    </row>
    <row r="500" spans="1:4" s="4" customFormat="1" ht="31.5" x14ac:dyDescent="0.2">
      <c r="A500" s="44" t="s">
        <v>1042</v>
      </c>
      <c r="B500" s="22" t="s">
        <v>1043</v>
      </c>
      <c r="C500" s="124"/>
      <c r="D500" s="184">
        <f>D501</f>
        <v>281</v>
      </c>
    </row>
    <row r="501" spans="1:4" s="4" customFormat="1" ht="15.75" x14ac:dyDescent="0.2">
      <c r="A501" s="46" t="s">
        <v>996</v>
      </c>
      <c r="B501" s="23" t="s">
        <v>1043</v>
      </c>
      <c r="C501" s="73" t="s">
        <v>15</v>
      </c>
      <c r="D501" s="185">
        <f>D502</f>
        <v>281</v>
      </c>
    </row>
    <row r="502" spans="1:4" s="4" customFormat="1" ht="31.5" x14ac:dyDescent="0.2">
      <c r="A502" s="46" t="s">
        <v>17</v>
      </c>
      <c r="B502" s="23" t="s">
        <v>1043</v>
      </c>
      <c r="C502" s="73" t="s">
        <v>16</v>
      </c>
      <c r="D502" s="185">
        <f>D503</f>
        <v>281</v>
      </c>
    </row>
    <row r="503" spans="1:4" s="4" customFormat="1" ht="31.5" hidden="1" x14ac:dyDescent="0.2">
      <c r="A503" s="46" t="s">
        <v>521</v>
      </c>
      <c r="B503" s="23" t="s">
        <v>1043</v>
      </c>
      <c r="C503" s="73" t="s">
        <v>468</v>
      </c>
      <c r="D503" s="185">
        <f>105+176</f>
        <v>281</v>
      </c>
    </row>
    <row r="504" spans="1:4" s="4" customFormat="1" ht="15.75" x14ac:dyDescent="0.2">
      <c r="A504" s="83" t="s">
        <v>914</v>
      </c>
      <c r="B504" s="84" t="s">
        <v>672</v>
      </c>
      <c r="C504" s="84"/>
      <c r="D504" s="154">
        <f t="shared" ref="D504" si="94">D505</f>
        <v>26290</v>
      </c>
    </row>
    <row r="505" spans="1:4" s="4" customFormat="1" ht="31.5" x14ac:dyDescent="0.2">
      <c r="A505" s="46" t="s">
        <v>512</v>
      </c>
      <c r="B505" s="73" t="s">
        <v>672</v>
      </c>
      <c r="C505" s="85" t="s">
        <v>35</v>
      </c>
      <c r="D505" s="152">
        <f>D506</f>
        <v>26290</v>
      </c>
    </row>
    <row r="506" spans="1:4" s="4" customFormat="1" ht="15.75" x14ac:dyDescent="0.2">
      <c r="A506" s="46" t="s">
        <v>34</v>
      </c>
      <c r="B506" s="73" t="s">
        <v>672</v>
      </c>
      <c r="C506" s="85" t="s">
        <v>135</v>
      </c>
      <c r="D506" s="152">
        <f>D507</f>
        <v>26290</v>
      </c>
    </row>
    <row r="507" spans="1:4" s="4" customFormat="1" ht="31.5" hidden="1" x14ac:dyDescent="0.2">
      <c r="A507" s="46" t="s">
        <v>88</v>
      </c>
      <c r="B507" s="73" t="s">
        <v>672</v>
      </c>
      <c r="C507" s="85" t="s">
        <v>89</v>
      </c>
      <c r="D507" s="152">
        <f>21000+5290</f>
        <v>26290</v>
      </c>
    </row>
    <row r="508" spans="1:4" s="4" customFormat="1" ht="15.75" x14ac:dyDescent="0.25">
      <c r="A508" s="42" t="s">
        <v>791</v>
      </c>
      <c r="B508" s="26" t="s">
        <v>792</v>
      </c>
      <c r="C508" s="26"/>
      <c r="D508" s="141">
        <f>D509</f>
        <v>29510</v>
      </c>
    </row>
    <row r="509" spans="1:4" s="4" customFormat="1" ht="31.5" x14ac:dyDescent="0.2">
      <c r="A509" s="46" t="s">
        <v>512</v>
      </c>
      <c r="B509" s="25" t="s">
        <v>792</v>
      </c>
      <c r="C509" s="85" t="s">
        <v>35</v>
      </c>
      <c r="D509" s="138">
        <f>D510</f>
        <v>29510</v>
      </c>
    </row>
    <row r="510" spans="1:4" s="4" customFormat="1" ht="15.75" x14ac:dyDescent="0.2">
      <c r="A510" s="46" t="s">
        <v>34</v>
      </c>
      <c r="B510" s="25" t="s">
        <v>792</v>
      </c>
      <c r="C510" s="85" t="s">
        <v>135</v>
      </c>
      <c r="D510" s="138">
        <f>D511</f>
        <v>29510</v>
      </c>
    </row>
    <row r="511" spans="1:4" s="4" customFormat="1" ht="31.5" hidden="1" x14ac:dyDescent="0.2">
      <c r="A511" s="46" t="s">
        <v>88</v>
      </c>
      <c r="B511" s="25" t="s">
        <v>792</v>
      </c>
      <c r="C511" s="85" t="s">
        <v>89</v>
      </c>
      <c r="D511" s="138">
        <f>40000-7099-3391</f>
        <v>29510</v>
      </c>
    </row>
    <row r="512" spans="1:4" s="4" customFormat="1" ht="15.75" x14ac:dyDescent="0.2">
      <c r="A512" s="77" t="s">
        <v>1056</v>
      </c>
      <c r="B512" s="26" t="s">
        <v>1046</v>
      </c>
      <c r="C512" s="26"/>
      <c r="D512" s="186">
        <f>D513</f>
        <v>891</v>
      </c>
    </row>
    <row r="513" spans="1:16317" s="4" customFormat="1" ht="31.5" x14ac:dyDescent="0.2">
      <c r="A513" s="46" t="s">
        <v>512</v>
      </c>
      <c r="B513" s="25" t="s">
        <v>1046</v>
      </c>
      <c r="C513" s="85" t="s">
        <v>35</v>
      </c>
      <c r="D513" s="133">
        <f>D514</f>
        <v>891</v>
      </c>
    </row>
    <row r="514" spans="1:16317" s="4" customFormat="1" ht="15.75" x14ac:dyDescent="0.2">
      <c r="A514" s="46" t="s">
        <v>34</v>
      </c>
      <c r="B514" s="25" t="s">
        <v>1046</v>
      </c>
      <c r="C514" s="85" t="s">
        <v>135</v>
      </c>
      <c r="D514" s="133">
        <f>D515</f>
        <v>891</v>
      </c>
    </row>
    <row r="515" spans="1:16317" s="4" customFormat="1" ht="31.5" hidden="1" x14ac:dyDescent="0.2">
      <c r="A515" s="46" t="s">
        <v>88</v>
      </c>
      <c r="B515" s="25" t="s">
        <v>1046</v>
      </c>
      <c r="C515" s="85" t="s">
        <v>89</v>
      </c>
      <c r="D515" s="133">
        <v>891</v>
      </c>
    </row>
    <row r="516" spans="1:16317" s="4" customFormat="1" ht="15.75" x14ac:dyDescent="0.25">
      <c r="A516" s="5" t="s">
        <v>613</v>
      </c>
      <c r="B516" s="21" t="s">
        <v>614</v>
      </c>
      <c r="C516" s="25"/>
      <c r="D516" s="140">
        <f>D517</f>
        <v>621976.78</v>
      </c>
    </row>
    <row r="517" spans="1:16317" s="4" customFormat="1" ht="47.25" x14ac:dyDescent="0.25">
      <c r="A517" s="5" t="s">
        <v>616</v>
      </c>
      <c r="B517" s="21" t="s">
        <v>615</v>
      </c>
      <c r="C517" s="25"/>
      <c r="D517" s="140">
        <f>D518+D522+D526</f>
        <v>621976.78</v>
      </c>
    </row>
    <row r="518" spans="1:16317" s="4" customFormat="1" ht="31.5" x14ac:dyDescent="0.2">
      <c r="A518" s="77" t="s">
        <v>959</v>
      </c>
      <c r="B518" s="22" t="s">
        <v>793</v>
      </c>
      <c r="C518" s="26"/>
      <c r="D518" s="141">
        <f>D519</f>
        <v>7353</v>
      </c>
    </row>
    <row r="519" spans="1:16317" s="4" customFormat="1" ht="31.5" x14ac:dyDescent="0.25">
      <c r="A519" s="12" t="s">
        <v>512</v>
      </c>
      <c r="B519" s="23" t="s">
        <v>793</v>
      </c>
      <c r="C519" s="67" t="s">
        <v>35</v>
      </c>
      <c r="D519" s="138">
        <f>D520</f>
        <v>7353</v>
      </c>
    </row>
    <row r="520" spans="1:16317" s="4" customFormat="1" ht="15.75" x14ac:dyDescent="0.25">
      <c r="A520" s="12" t="s">
        <v>34</v>
      </c>
      <c r="B520" s="23" t="s">
        <v>793</v>
      </c>
      <c r="C520" s="67" t="s">
        <v>135</v>
      </c>
      <c r="D520" s="138">
        <f>D521</f>
        <v>7353</v>
      </c>
    </row>
    <row r="521" spans="1:16317" s="4" customFormat="1" ht="31.5" hidden="1" x14ac:dyDescent="0.25">
      <c r="A521" s="12" t="s">
        <v>88</v>
      </c>
      <c r="B521" s="23" t="s">
        <v>793</v>
      </c>
      <c r="C521" s="67" t="s">
        <v>89</v>
      </c>
      <c r="D521" s="138">
        <v>7353</v>
      </c>
    </row>
    <row r="522" spans="1:16317" s="4" customFormat="1" ht="31.5" x14ac:dyDescent="0.2">
      <c r="A522" s="77" t="s">
        <v>857</v>
      </c>
      <c r="B522" s="22" t="s">
        <v>794</v>
      </c>
      <c r="C522" s="26"/>
      <c r="D522" s="141">
        <f>D523</f>
        <v>10818</v>
      </c>
    </row>
    <row r="523" spans="1:16317" s="4" customFormat="1" ht="31.5" x14ac:dyDescent="0.25">
      <c r="A523" s="12" t="s">
        <v>512</v>
      </c>
      <c r="B523" s="23" t="s">
        <v>794</v>
      </c>
      <c r="C523" s="67" t="s">
        <v>35</v>
      </c>
      <c r="D523" s="138">
        <f>D524</f>
        <v>10818</v>
      </c>
    </row>
    <row r="524" spans="1:16317" s="4" customFormat="1" ht="15.75" x14ac:dyDescent="0.25">
      <c r="A524" s="12" t="s">
        <v>34</v>
      </c>
      <c r="B524" s="23" t="s">
        <v>794</v>
      </c>
      <c r="C524" s="67" t="s">
        <v>135</v>
      </c>
      <c r="D524" s="138">
        <f>D525</f>
        <v>10818</v>
      </c>
    </row>
    <row r="525" spans="1:16317" s="7" customFormat="1" ht="31.5" hidden="1" x14ac:dyDescent="0.25">
      <c r="A525" s="12" t="s">
        <v>88</v>
      </c>
      <c r="B525" s="23" t="s">
        <v>794</v>
      </c>
      <c r="C525" s="67" t="s">
        <v>89</v>
      </c>
      <c r="D525" s="138">
        <f>7718+3100</f>
        <v>10818</v>
      </c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  <c r="IR525" s="4"/>
      <c r="IS525" s="4"/>
      <c r="IT525" s="4"/>
      <c r="IU525" s="4"/>
      <c r="IV525" s="4"/>
      <c r="IW525" s="4"/>
      <c r="IX525" s="4"/>
      <c r="IY525" s="4"/>
      <c r="IZ525" s="4"/>
      <c r="JA525" s="4"/>
      <c r="JB525" s="4"/>
      <c r="JC525" s="4"/>
      <c r="JD525" s="4"/>
      <c r="JE525" s="4"/>
      <c r="JF525" s="4"/>
      <c r="JG525" s="4"/>
      <c r="JH525" s="4"/>
      <c r="JI525" s="4"/>
      <c r="JJ525" s="4"/>
      <c r="JK525" s="4"/>
      <c r="JL525" s="4"/>
      <c r="JM525" s="4"/>
      <c r="JN525" s="4"/>
      <c r="JO525" s="4"/>
      <c r="JP525" s="4"/>
      <c r="JQ525" s="4"/>
      <c r="JR525" s="4"/>
      <c r="JS525" s="4"/>
      <c r="JT525" s="4"/>
      <c r="JU525" s="4"/>
      <c r="JV525" s="4"/>
      <c r="JW525" s="4"/>
      <c r="JX525" s="4"/>
      <c r="JY525" s="4"/>
      <c r="JZ525" s="4"/>
      <c r="KA525" s="4"/>
      <c r="KB525" s="4"/>
      <c r="KC525" s="4"/>
      <c r="KD525" s="4"/>
      <c r="KE525" s="4"/>
      <c r="KF525" s="4"/>
      <c r="KG525" s="4"/>
      <c r="KH525" s="4"/>
      <c r="KI525" s="4"/>
      <c r="KJ525" s="4"/>
      <c r="KK525" s="4"/>
      <c r="KL525" s="4"/>
      <c r="KM525" s="4"/>
      <c r="KN525" s="4"/>
      <c r="KO525" s="4"/>
      <c r="KP525" s="4"/>
      <c r="KQ525" s="4"/>
      <c r="KR525" s="4"/>
      <c r="KS525" s="4"/>
      <c r="KT525" s="4"/>
      <c r="KU525" s="4"/>
      <c r="KV525" s="4"/>
      <c r="KW525" s="4"/>
      <c r="KX525" s="4"/>
      <c r="KY525" s="4"/>
      <c r="KZ525" s="4"/>
      <c r="LA525" s="4"/>
      <c r="LB525" s="4"/>
      <c r="LC525" s="4"/>
      <c r="LD525" s="4"/>
      <c r="LE525" s="4"/>
      <c r="LF525" s="4"/>
      <c r="LG525" s="4"/>
      <c r="LH525" s="4"/>
      <c r="LI525" s="4"/>
      <c r="LJ525" s="4"/>
      <c r="LK525" s="4"/>
      <c r="LL525" s="4"/>
      <c r="LM525" s="4"/>
      <c r="LN525" s="4"/>
      <c r="LO525" s="4"/>
      <c r="LP525" s="4"/>
      <c r="LQ525" s="4"/>
      <c r="LR525" s="4"/>
      <c r="LS525" s="4"/>
      <c r="LT525" s="4"/>
      <c r="LU525" s="4"/>
      <c r="LV525" s="4"/>
      <c r="LW525" s="4"/>
      <c r="LX525" s="4"/>
      <c r="LY525" s="4"/>
      <c r="LZ525" s="4"/>
      <c r="MA525" s="4"/>
      <c r="MB525" s="4"/>
      <c r="MC525" s="4"/>
      <c r="MD525" s="4"/>
      <c r="ME525" s="4"/>
      <c r="MF525" s="4"/>
      <c r="MG525" s="4"/>
      <c r="MH525" s="4"/>
      <c r="MI525" s="4"/>
      <c r="MJ525" s="4"/>
      <c r="MK525" s="4"/>
      <c r="ML525" s="4"/>
      <c r="MM525" s="4"/>
      <c r="MN525" s="4"/>
      <c r="MO525" s="4"/>
      <c r="MP525" s="4"/>
      <c r="MQ525" s="4"/>
      <c r="MR525" s="4"/>
      <c r="MS525" s="4"/>
      <c r="MT525" s="4"/>
      <c r="MU525" s="4"/>
      <c r="MV525" s="4"/>
      <c r="MW525" s="4"/>
      <c r="MX525" s="4"/>
      <c r="MY525" s="4"/>
      <c r="MZ525" s="4"/>
      <c r="NA525" s="4"/>
      <c r="NB525" s="4"/>
      <c r="NC525" s="4"/>
      <c r="ND525" s="4"/>
      <c r="NE525" s="4"/>
      <c r="NF525" s="4"/>
      <c r="NG525" s="4"/>
      <c r="NH525" s="4"/>
      <c r="NI525" s="4"/>
      <c r="NJ525" s="4"/>
      <c r="NK525" s="4"/>
      <c r="NL525" s="4"/>
      <c r="NM525" s="4"/>
      <c r="NN525" s="4"/>
      <c r="NO525" s="4"/>
      <c r="NP525" s="4"/>
      <c r="NQ525" s="4"/>
      <c r="NR525" s="4"/>
      <c r="NS525" s="4"/>
      <c r="NT525" s="4"/>
      <c r="NU525" s="4"/>
      <c r="NV525" s="4"/>
      <c r="NW525" s="4"/>
      <c r="NX525" s="4"/>
      <c r="NY525" s="4"/>
      <c r="NZ525" s="4"/>
      <c r="OA525" s="4"/>
      <c r="OB525" s="4"/>
      <c r="OC525" s="4"/>
      <c r="OD525" s="4"/>
      <c r="OE525" s="4"/>
      <c r="OF525" s="4"/>
      <c r="OG525" s="4"/>
      <c r="OH525" s="4"/>
      <c r="OI525" s="4"/>
      <c r="OJ525" s="4"/>
      <c r="OK525" s="4"/>
      <c r="OL525" s="4"/>
      <c r="OM525" s="4"/>
      <c r="ON525" s="4"/>
      <c r="OO525" s="4"/>
      <c r="OP525" s="4"/>
      <c r="OQ525" s="4"/>
      <c r="OR525" s="4"/>
      <c r="OS525" s="4"/>
      <c r="OT525" s="4"/>
      <c r="OU525" s="4"/>
      <c r="OV525" s="4"/>
      <c r="OW525" s="4"/>
      <c r="OX525" s="4"/>
      <c r="OY525" s="4"/>
      <c r="OZ525" s="4"/>
      <c r="PA525" s="4"/>
      <c r="PB525" s="4"/>
      <c r="PC525" s="4"/>
      <c r="PD525" s="4"/>
      <c r="PE525" s="4"/>
      <c r="PF525" s="4"/>
      <c r="PG525" s="4"/>
      <c r="PH525" s="4"/>
      <c r="PI525" s="4"/>
      <c r="PJ525" s="4"/>
      <c r="PK525" s="4"/>
      <c r="PL525" s="4"/>
      <c r="PM525" s="4"/>
      <c r="PN525" s="4"/>
      <c r="PO525" s="4"/>
      <c r="PP525" s="4"/>
      <c r="PQ525" s="4"/>
      <c r="PR525" s="4"/>
      <c r="PS525" s="4"/>
      <c r="PT525" s="4"/>
      <c r="PU525" s="4"/>
      <c r="PV525" s="4"/>
      <c r="PW525" s="4"/>
      <c r="PX525" s="4"/>
      <c r="PY525" s="4"/>
      <c r="PZ525" s="4"/>
      <c r="QA525" s="4"/>
      <c r="QB525" s="4"/>
      <c r="QC525" s="4"/>
      <c r="QD525" s="4"/>
      <c r="QE525" s="4"/>
      <c r="QF525" s="4"/>
      <c r="QG525" s="4"/>
      <c r="QH525" s="4"/>
      <c r="QI525" s="4"/>
      <c r="QJ525" s="4"/>
      <c r="QK525" s="4"/>
      <c r="QL525" s="4"/>
      <c r="QM525" s="4"/>
      <c r="QN525" s="4"/>
      <c r="QO525" s="4"/>
      <c r="QP525" s="4"/>
      <c r="QQ525" s="4"/>
      <c r="QR525" s="4"/>
      <c r="QS525" s="4"/>
      <c r="QT525" s="4"/>
      <c r="QU525" s="4"/>
      <c r="QV525" s="4"/>
      <c r="QW525" s="4"/>
      <c r="QX525" s="4"/>
      <c r="QY525" s="4"/>
      <c r="QZ525" s="4"/>
      <c r="RA525" s="4"/>
      <c r="RB525" s="4"/>
      <c r="RC525" s="4"/>
      <c r="RD525" s="4"/>
      <c r="RE525" s="4"/>
      <c r="RF525" s="4"/>
      <c r="RG525" s="4"/>
      <c r="RH525" s="4"/>
      <c r="RI525" s="4"/>
      <c r="RJ525" s="4"/>
      <c r="RK525" s="4"/>
      <c r="RL525" s="4"/>
      <c r="RM525" s="4"/>
      <c r="RN525" s="4"/>
      <c r="RO525" s="4"/>
      <c r="RP525" s="4"/>
      <c r="RQ525" s="4"/>
      <c r="RR525" s="4"/>
      <c r="RS525" s="4"/>
      <c r="RT525" s="4"/>
      <c r="RU525" s="4"/>
      <c r="RV525" s="4"/>
      <c r="RW525" s="4"/>
      <c r="RX525" s="4"/>
      <c r="RY525" s="4"/>
      <c r="RZ525" s="4"/>
      <c r="SA525" s="4"/>
      <c r="SB525" s="4"/>
      <c r="SC525" s="4"/>
      <c r="SD525" s="4"/>
      <c r="SE525" s="4"/>
      <c r="SF525" s="4"/>
      <c r="SG525" s="4"/>
      <c r="SH525" s="4"/>
      <c r="SI525" s="4"/>
      <c r="SJ525" s="4"/>
      <c r="SK525" s="4"/>
      <c r="SL525" s="4"/>
      <c r="SM525" s="4"/>
      <c r="SN525" s="4"/>
      <c r="SO525" s="4"/>
      <c r="SP525" s="4"/>
      <c r="SQ525" s="4"/>
      <c r="SR525" s="4"/>
      <c r="SS525" s="4"/>
      <c r="ST525" s="4"/>
      <c r="SU525" s="4"/>
      <c r="SV525" s="4"/>
      <c r="SW525" s="4"/>
      <c r="SX525" s="4"/>
      <c r="SY525" s="4"/>
      <c r="SZ525" s="4"/>
      <c r="TA525" s="4"/>
      <c r="TB525" s="4"/>
      <c r="TC525" s="4"/>
      <c r="TD525" s="4"/>
      <c r="TE525" s="4"/>
      <c r="TF525" s="4"/>
      <c r="TG525" s="4"/>
      <c r="TH525" s="4"/>
      <c r="TI525" s="4"/>
      <c r="TJ525" s="4"/>
      <c r="TK525" s="4"/>
      <c r="TL525" s="4"/>
      <c r="TM525" s="4"/>
      <c r="TN525" s="4"/>
      <c r="TO525" s="4"/>
      <c r="TP525" s="4"/>
      <c r="TQ525" s="4"/>
      <c r="TR525" s="4"/>
      <c r="TS525" s="4"/>
      <c r="TT525" s="4"/>
      <c r="TU525" s="4"/>
      <c r="TV525" s="4"/>
      <c r="TW525" s="4"/>
      <c r="TX525" s="4"/>
      <c r="TY525" s="4"/>
      <c r="TZ525" s="4"/>
      <c r="UA525" s="4"/>
      <c r="UB525" s="4"/>
      <c r="UC525" s="4"/>
      <c r="UD525" s="4"/>
      <c r="UE525" s="4"/>
      <c r="UF525" s="4"/>
      <c r="UG525" s="4"/>
      <c r="UH525" s="4"/>
      <c r="UI525" s="4"/>
      <c r="UJ525" s="4"/>
      <c r="UK525" s="4"/>
      <c r="UL525" s="4"/>
      <c r="UM525" s="4"/>
      <c r="UN525" s="4"/>
      <c r="UO525" s="4"/>
      <c r="UP525" s="4"/>
      <c r="UQ525" s="4"/>
      <c r="UR525" s="4"/>
      <c r="US525" s="4"/>
      <c r="UT525" s="4"/>
      <c r="UU525" s="4"/>
      <c r="UV525" s="4"/>
      <c r="UW525" s="4"/>
      <c r="UX525" s="4"/>
      <c r="UY525" s="4"/>
      <c r="UZ525" s="4"/>
      <c r="VA525" s="4"/>
      <c r="VB525" s="4"/>
      <c r="VC525" s="4"/>
      <c r="VD525" s="4"/>
      <c r="VE525" s="4"/>
      <c r="VF525" s="4"/>
      <c r="VG525" s="4"/>
      <c r="VH525" s="4"/>
      <c r="VI525" s="4"/>
      <c r="VJ525" s="4"/>
      <c r="VK525" s="4"/>
      <c r="VL525" s="4"/>
      <c r="VM525" s="4"/>
      <c r="VN525" s="4"/>
      <c r="VO525" s="4"/>
      <c r="VP525" s="4"/>
      <c r="VQ525" s="4"/>
      <c r="VR525" s="4"/>
      <c r="VS525" s="4"/>
      <c r="VT525" s="4"/>
      <c r="VU525" s="4"/>
      <c r="VV525" s="4"/>
      <c r="VW525" s="4"/>
      <c r="VX525" s="4"/>
      <c r="VY525" s="4"/>
      <c r="VZ525" s="4"/>
      <c r="WA525" s="4"/>
      <c r="WB525" s="4"/>
      <c r="WC525" s="4"/>
      <c r="WD525" s="4"/>
      <c r="WE525" s="4"/>
      <c r="WF525" s="4"/>
      <c r="WG525" s="4"/>
      <c r="WH525" s="4"/>
      <c r="WI525" s="4"/>
      <c r="WJ525" s="4"/>
      <c r="WK525" s="4"/>
      <c r="WL525" s="4"/>
      <c r="WM525" s="4"/>
      <c r="WN525" s="4"/>
      <c r="WO525" s="4"/>
      <c r="WP525" s="4"/>
      <c r="WQ525" s="4"/>
      <c r="WR525" s="4"/>
      <c r="WS525" s="4"/>
      <c r="WT525" s="4"/>
      <c r="WU525" s="4"/>
      <c r="WV525" s="4"/>
      <c r="WW525" s="4"/>
      <c r="WX525" s="4"/>
      <c r="WY525" s="4"/>
      <c r="WZ525" s="4"/>
      <c r="XA525" s="4"/>
      <c r="XB525" s="4"/>
      <c r="XC525" s="4"/>
      <c r="XD525" s="4"/>
      <c r="XE525" s="4"/>
      <c r="XF525" s="4"/>
      <c r="XG525" s="4"/>
      <c r="XH525" s="4"/>
      <c r="XI525" s="4"/>
      <c r="XJ525" s="4"/>
      <c r="XK525" s="4"/>
      <c r="XL525" s="4"/>
      <c r="XM525" s="4"/>
      <c r="XN525" s="4"/>
      <c r="XO525" s="4"/>
      <c r="XP525" s="4"/>
      <c r="XQ525" s="4"/>
      <c r="XR525" s="4"/>
      <c r="XS525" s="4"/>
      <c r="XT525" s="4"/>
      <c r="XU525" s="4"/>
      <c r="XV525" s="4"/>
      <c r="XW525" s="4"/>
      <c r="XX525" s="4"/>
      <c r="XY525" s="4"/>
      <c r="XZ525" s="4"/>
      <c r="YA525" s="4"/>
      <c r="YB525" s="4"/>
      <c r="YC525" s="4"/>
      <c r="YD525" s="4"/>
      <c r="YE525" s="4"/>
      <c r="YF525" s="4"/>
      <c r="YG525" s="4"/>
      <c r="YH525" s="4"/>
      <c r="YI525" s="4"/>
      <c r="YJ525" s="4"/>
      <c r="YK525" s="4"/>
      <c r="YL525" s="4"/>
      <c r="YM525" s="4"/>
      <c r="YN525" s="4"/>
      <c r="YO525" s="4"/>
      <c r="YP525" s="4"/>
      <c r="YQ525" s="4"/>
      <c r="YR525" s="4"/>
      <c r="YS525" s="4"/>
      <c r="YT525" s="4"/>
      <c r="YU525" s="4"/>
      <c r="YV525" s="4"/>
      <c r="YW525" s="4"/>
      <c r="YX525" s="4"/>
      <c r="YY525" s="4"/>
      <c r="YZ525" s="4"/>
      <c r="ZA525" s="4"/>
      <c r="ZB525" s="4"/>
      <c r="ZC525" s="4"/>
      <c r="ZD525" s="4"/>
      <c r="ZE525" s="4"/>
      <c r="ZF525" s="4"/>
      <c r="ZG525" s="4"/>
      <c r="ZH525" s="4"/>
      <c r="ZI525" s="4"/>
      <c r="ZJ525" s="4"/>
      <c r="ZK525" s="4"/>
      <c r="ZL525" s="4"/>
      <c r="ZM525" s="4"/>
      <c r="ZN525" s="4"/>
      <c r="ZO525" s="4"/>
      <c r="ZP525" s="4"/>
      <c r="ZQ525" s="4"/>
      <c r="ZR525" s="4"/>
      <c r="ZS525" s="4"/>
      <c r="ZT525" s="4"/>
      <c r="ZU525" s="4"/>
      <c r="ZV525" s="4"/>
      <c r="ZW525" s="4"/>
      <c r="ZX525" s="4"/>
      <c r="ZY525" s="4"/>
      <c r="ZZ525" s="4"/>
      <c r="AAA525" s="4"/>
      <c r="AAB525" s="4"/>
      <c r="AAC525" s="4"/>
      <c r="AAD525" s="4"/>
      <c r="AAE525" s="4"/>
      <c r="AAF525" s="4"/>
      <c r="AAG525" s="4"/>
      <c r="AAH525" s="4"/>
      <c r="AAI525" s="4"/>
      <c r="AAJ525" s="4"/>
      <c r="AAK525" s="4"/>
      <c r="AAL525" s="4"/>
      <c r="AAM525" s="4"/>
      <c r="AAN525" s="4"/>
      <c r="AAO525" s="4"/>
      <c r="AAP525" s="4"/>
      <c r="AAQ525" s="4"/>
      <c r="AAR525" s="4"/>
      <c r="AAS525" s="4"/>
      <c r="AAT525" s="4"/>
      <c r="AAU525" s="4"/>
      <c r="AAV525" s="4"/>
      <c r="AAW525" s="4"/>
      <c r="AAX525" s="4"/>
      <c r="AAY525" s="4"/>
      <c r="AAZ525" s="4"/>
      <c r="ABA525" s="4"/>
      <c r="ABB525" s="4"/>
      <c r="ABC525" s="4"/>
      <c r="ABD525" s="4"/>
      <c r="ABE525" s="4"/>
      <c r="ABF525" s="4"/>
      <c r="ABG525" s="4"/>
      <c r="ABH525" s="4"/>
      <c r="ABI525" s="4"/>
      <c r="ABJ525" s="4"/>
      <c r="ABK525" s="4"/>
      <c r="ABL525" s="4"/>
      <c r="ABM525" s="4"/>
      <c r="ABN525" s="4"/>
      <c r="ABO525" s="4"/>
      <c r="ABP525" s="4"/>
      <c r="ABQ525" s="4"/>
      <c r="ABR525" s="4"/>
      <c r="ABS525" s="4"/>
      <c r="ABT525" s="4"/>
      <c r="ABU525" s="4"/>
      <c r="ABV525" s="4"/>
      <c r="ABW525" s="4"/>
      <c r="ABX525" s="4"/>
      <c r="ABY525" s="4"/>
      <c r="ABZ525" s="4"/>
      <c r="ACA525" s="4"/>
      <c r="ACB525" s="4"/>
      <c r="ACC525" s="4"/>
      <c r="ACD525" s="4"/>
      <c r="ACE525" s="4"/>
      <c r="ACF525" s="4"/>
      <c r="ACG525" s="4"/>
      <c r="ACH525" s="4"/>
      <c r="ACI525" s="4"/>
      <c r="ACJ525" s="4"/>
      <c r="ACK525" s="4"/>
      <c r="ACL525" s="4"/>
      <c r="ACM525" s="4"/>
      <c r="ACN525" s="4"/>
      <c r="ACO525" s="4"/>
      <c r="ACP525" s="4"/>
      <c r="ACQ525" s="4"/>
      <c r="ACR525" s="4"/>
      <c r="ACS525" s="4"/>
      <c r="ACT525" s="4"/>
      <c r="ACU525" s="4"/>
      <c r="ACV525" s="4"/>
      <c r="ACW525" s="4"/>
      <c r="ACX525" s="4"/>
      <c r="ACY525" s="4"/>
      <c r="ACZ525" s="4"/>
      <c r="ADA525" s="4"/>
      <c r="ADB525" s="4"/>
      <c r="ADC525" s="4"/>
      <c r="ADD525" s="4"/>
      <c r="ADE525" s="4"/>
      <c r="ADF525" s="4"/>
      <c r="ADG525" s="4"/>
      <c r="ADH525" s="4"/>
      <c r="ADI525" s="4"/>
      <c r="ADJ525" s="4"/>
      <c r="ADK525" s="4"/>
      <c r="ADL525" s="4"/>
      <c r="ADM525" s="4"/>
      <c r="ADN525" s="4"/>
      <c r="ADO525" s="4"/>
      <c r="ADP525" s="4"/>
      <c r="ADQ525" s="4"/>
      <c r="ADR525" s="4"/>
      <c r="ADS525" s="4"/>
      <c r="ADT525" s="4"/>
      <c r="ADU525" s="4"/>
      <c r="ADV525" s="4"/>
      <c r="ADW525" s="4"/>
      <c r="ADX525" s="4"/>
      <c r="ADY525" s="4"/>
      <c r="ADZ525" s="4"/>
      <c r="AEA525" s="4"/>
      <c r="AEB525" s="4"/>
      <c r="AEC525" s="4"/>
      <c r="AED525" s="4"/>
      <c r="AEE525" s="4"/>
      <c r="AEF525" s="4"/>
      <c r="AEG525" s="4"/>
      <c r="AEH525" s="4"/>
      <c r="AEI525" s="4"/>
      <c r="AEJ525" s="4"/>
      <c r="AEK525" s="4"/>
      <c r="AEL525" s="4"/>
      <c r="AEM525" s="4"/>
      <c r="AEN525" s="4"/>
      <c r="AEO525" s="4"/>
      <c r="AEP525" s="4"/>
      <c r="AEQ525" s="4"/>
      <c r="AER525" s="4"/>
      <c r="AES525" s="4"/>
      <c r="AET525" s="4"/>
      <c r="AEU525" s="4"/>
      <c r="AEV525" s="4"/>
      <c r="AEW525" s="4"/>
      <c r="AEX525" s="4"/>
      <c r="AEY525" s="4"/>
      <c r="AEZ525" s="4"/>
      <c r="AFA525" s="4"/>
      <c r="AFB525" s="4"/>
      <c r="AFC525" s="4"/>
      <c r="AFD525" s="4"/>
      <c r="AFE525" s="4"/>
      <c r="AFF525" s="4"/>
      <c r="AFG525" s="4"/>
      <c r="AFH525" s="4"/>
      <c r="AFI525" s="4"/>
      <c r="AFJ525" s="4"/>
      <c r="AFK525" s="4"/>
      <c r="AFL525" s="4"/>
      <c r="AFM525" s="4"/>
      <c r="AFN525" s="4"/>
      <c r="AFO525" s="4"/>
      <c r="AFP525" s="4"/>
      <c r="AFQ525" s="4"/>
      <c r="AFR525" s="4"/>
      <c r="AFS525" s="4"/>
      <c r="AFT525" s="4"/>
      <c r="AFU525" s="4"/>
      <c r="AFV525" s="4"/>
      <c r="AFW525" s="4"/>
      <c r="AFX525" s="4"/>
      <c r="AFY525" s="4"/>
      <c r="AFZ525" s="4"/>
      <c r="AGA525" s="4"/>
      <c r="AGB525" s="4"/>
      <c r="AGC525" s="4"/>
      <c r="AGD525" s="4"/>
      <c r="AGE525" s="4"/>
      <c r="AGF525" s="4"/>
      <c r="AGG525" s="4"/>
      <c r="AGH525" s="4"/>
      <c r="AGI525" s="4"/>
      <c r="AGJ525" s="4"/>
      <c r="AGK525" s="4"/>
      <c r="AGL525" s="4"/>
      <c r="AGM525" s="4"/>
      <c r="AGN525" s="4"/>
      <c r="AGO525" s="4"/>
      <c r="AGP525" s="4"/>
      <c r="AGQ525" s="4"/>
      <c r="AGR525" s="4"/>
      <c r="AGS525" s="4"/>
      <c r="AGT525" s="4"/>
      <c r="AGU525" s="4"/>
      <c r="AGV525" s="4"/>
      <c r="AGW525" s="4"/>
      <c r="AGX525" s="4"/>
      <c r="AGY525" s="4"/>
      <c r="AGZ525" s="4"/>
      <c r="AHA525" s="4"/>
      <c r="AHB525" s="4"/>
      <c r="AHC525" s="4"/>
      <c r="AHD525" s="4"/>
      <c r="AHE525" s="4"/>
      <c r="AHF525" s="4"/>
      <c r="AHG525" s="4"/>
      <c r="AHH525" s="4"/>
      <c r="AHI525" s="4"/>
      <c r="AHJ525" s="4"/>
      <c r="AHK525" s="4"/>
      <c r="AHL525" s="4"/>
      <c r="AHM525" s="4"/>
      <c r="AHN525" s="4"/>
      <c r="AHO525" s="4"/>
      <c r="AHP525" s="4"/>
      <c r="AHQ525" s="4"/>
      <c r="AHR525" s="4"/>
      <c r="AHS525" s="4"/>
      <c r="AHT525" s="4"/>
      <c r="AHU525" s="4"/>
      <c r="AHV525" s="4"/>
      <c r="AHW525" s="4"/>
      <c r="AHX525" s="4"/>
      <c r="AHY525" s="4"/>
      <c r="AHZ525" s="4"/>
      <c r="AIA525" s="4"/>
      <c r="AIB525" s="4"/>
      <c r="AIC525" s="4"/>
      <c r="AID525" s="4"/>
      <c r="AIE525" s="4"/>
      <c r="AIF525" s="4"/>
      <c r="AIG525" s="4"/>
      <c r="AIH525" s="4"/>
      <c r="AII525" s="4"/>
      <c r="AIJ525" s="4"/>
      <c r="AIK525" s="4"/>
      <c r="AIL525" s="4"/>
      <c r="AIM525" s="4"/>
      <c r="AIN525" s="4"/>
      <c r="AIO525" s="4"/>
      <c r="AIP525" s="4"/>
      <c r="AIQ525" s="4"/>
      <c r="AIR525" s="4"/>
      <c r="AIS525" s="4"/>
      <c r="AIT525" s="4"/>
      <c r="AIU525" s="4"/>
      <c r="AIV525" s="4"/>
      <c r="AIW525" s="4"/>
      <c r="AIX525" s="4"/>
      <c r="AIY525" s="4"/>
      <c r="AIZ525" s="4"/>
      <c r="AJA525" s="4"/>
      <c r="AJB525" s="4"/>
      <c r="AJC525" s="4"/>
      <c r="AJD525" s="4"/>
      <c r="AJE525" s="4"/>
      <c r="AJF525" s="4"/>
      <c r="AJG525" s="4"/>
      <c r="AJH525" s="4"/>
      <c r="AJI525" s="4"/>
      <c r="AJJ525" s="4"/>
      <c r="AJK525" s="4"/>
      <c r="AJL525" s="4"/>
      <c r="AJM525" s="4"/>
      <c r="AJN525" s="4"/>
      <c r="AJO525" s="4"/>
      <c r="AJP525" s="4"/>
      <c r="AJQ525" s="4"/>
      <c r="AJR525" s="4"/>
      <c r="AJS525" s="4"/>
      <c r="AJT525" s="4"/>
      <c r="AJU525" s="4"/>
      <c r="AJV525" s="4"/>
      <c r="AJW525" s="4"/>
      <c r="AJX525" s="4"/>
      <c r="AJY525" s="4"/>
      <c r="AJZ525" s="4"/>
      <c r="AKA525" s="4"/>
      <c r="AKB525" s="4"/>
      <c r="AKC525" s="4"/>
      <c r="AKD525" s="4"/>
      <c r="AKE525" s="4"/>
      <c r="AKF525" s="4"/>
      <c r="AKG525" s="4"/>
      <c r="AKH525" s="4"/>
      <c r="AKI525" s="4"/>
      <c r="AKJ525" s="4"/>
      <c r="AKK525" s="4"/>
      <c r="AKL525" s="4"/>
      <c r="AKM525" s="4"/>
      <c r="AKN525" s="4"/>
      <c r="AKO525" s="4"/>
      <c r="AKP525" s="4"/>
      <c r="AKQ525" s="4"/>
      <c r="AKR525" s="4"/>
      <c r="AKS525" s="4"/>
      <c r="AKT525" s="4"/>
      <c r="AKU525" s="4"/>
      <c r="AKV525" s="4"/>
      <c r="AKW525" s="4"/>
      <c r="AKX525" s="4"/>
      <c r="AKY525" s="4"/>
      <c r="AKZ525" s="4"/>
      <c r="ALA525" s="4"/>
      <c r="ALB525" s="4"/>
      <c r="ALC525" s="4"/>
      <c r="ALD525" s="4"/>
      <c r="ALE525" s="4"/>
      <c r="ALF525" s="4"/>
      <c r="ALG525" s="4"/>
      <c r="ALH525" s="4"/>
      <c r="ALI525" s="4"/>
      <c r="ALJ525" s="4"/>
      <c r="ALK525" s="4"/>
      <c r="ALL525" s="4"/>
      <c r="ALM525" s="4"/>
      <c r="ALN525" s="4"/>
      <c r="ALO525" s="4"/>
      <c r="ALP525" s="4"/>
      <c r="ALQ525" s="4"/>
      <c r="ALR525" s="4"/>
      <c r="ALS525" s="4"/>
      <c r="ALT525" s="4"/>
      <c r="ALU525" s="4"/>
      <c r="ALV525" s="4"/>
      <c r="ALW525" s="4"/>
      <c r="ALX525" s="4"/>
      <c r="ALY525" s="4"/>
      <c r="ALZ525" s="4"/>
      <c r="AMA525" s="4"/>
      <c r="AMB525" s="4"/>
      <c r="AMC525" s="4"/>
      <c r="AMD525" s="4"/>
      <c r="AME525" s="4"/>
      <c r="AMF525" s="4"/>
      <c r="AMG525" s="4"/>
      <c r="AMH525" s="4"/>
      <c r="AMI525" s="4"/>
      <c r="AMJ525" s="4"/>
      <c r="AMK525" s="4"/>
      <c r="AML525" s="4"/>
      <c r="AMM525" s="4"/>
      <c r="AMN525" s="4"/>
      <c r="AMO525" s="4"/>
      <c r="AMP525" s="4"/>
      <c r="AMQ525" s="4"/>
      <c r="AMR525" s="4"/>
      <c r="AMS525" s="4"/>
      <c r="AMT525" s="4"/>
      <c r="AMU525" s="4"/>
      <c r="AMV525" s="4"/>
      <c r="AMW525" s="4"/>
      <c r="AMX525" s="4"/>
      <c r="AMY525" s="4"/>
      <c r="AMZ525" s="4"/>
      <c r="ANA525" s="4"/>
      <c r="ANB525" s="4"/>
      <c r="ANC525" s="4"/>
      <c r="AND525" s="4"/>
      <c r="ANE525" s="4"/>
      <c r="ANF525" s="4"/>
      <c r="ANG525" s="4"/>
      <c r="ANH525" s="4"/>
      <c r="ANI525" s="4"/>
      <c r="ANJ525" s="4"/>
      <c r="ANK525" s="4"/>
      <c r="ANL525" s="4"/>
      <c r="ANM525" s="4"/>
      <c r="ANN525" s="4"/>
      <c r="ANO525" s="4"/>
      <c r="ANP525" s="4"/>
      <c r="ANQ525" s="4"/>
      <c r="ANR525" s="4"/>
      <c r="ANS525" s="4"/>
      <c r="ANT525" s="4"/>
      <c r="ANU525" s="4"/>
      <c r="ANV525" s="4"/>
      <c r="ANW525" s="4"/>
      <c r="ANX525" s="4"/>
      <c r="ANY525" s="4"/>
      <c r="ANZ525" s="4"/>
      <c r="AOA525" s="4"/>
      <c r="AOB525" s="4"/>
      <c r="AOC525" s="4"/>
      <c r="AOD525" s="4"/>
      <c r="AOE525" s="4"/>
      <c r="AOF525" s="4"/>
      <c r="AOG525" s="4"/>
      <c r="AOH525" s="4"/>
      <c r="AOI525" s="4"/>
      <c r="AOJ525" s="4"/>
      <c r="AOK525" s="4"/>
      <c r="AOL525" s="4"/>
      <c r="AOM525" s="4"/>
      <c r="AON525" s="4"/>
      <c r="AOO525" s="4"/>
      <c r="AOP525" s="4"/>
      <c r="AOQ525" s="4"/>
      <c r="AOR525" s="4"/>
      <c r="AOS525" s="4"/>
      <c r="AOT525" s="4"/>
      <c r="AOU525" s="4"/>
      <c r="AOV525" s="4"/>
      <c r="AOW525" s="4"/>
      <c r="AOX525" s="4"/>
      <c r="AOY525" s="4"/>
      <c r="AOZ525" s="4"/>
      <c r="APA525" s="4"/>
      <c r="APB525" s="4"/>
      <c r="APC525" s="4"/>
      <c r="APD525" s="4"/>
      <c r="APE525" s="4"/>
      <c r="APF525" s="4"/>
      <c r="APG525" s="4"/>
      <c r="APH525" s="4"/>
      <c r="API525" s="4"/>
      <c r="APJ525" s="4"/>
      <c r="APK525" s="4"/>
      <c r="APL525" s="4"/>
      <c r="APM525" s="4"/>
      <c r="APN525" s="4"/>
      <c r="APO525" s="4"/>
      <c r="APP525" s="4"/>
      <c r="APQ525" s="4"/>
      <c r="APR525" s="4"/>
      <c r="APS525" s="4"/>
      <c r="APT525" s="4"/>
      <c r="APU525" s="4"/>
      <c r="APV525" s="4"/>
      <c r="APW525" s="4"/>
      <c r="APX525" s="4"/>
      <c r="APY525" s="4"/>
      <c r="APZ525" s="4"/>
      <c r="AQA525" s="4"/>
      <c r="AQB525" s="4"/>
      <c r="AQC525" s="4"/>
      <c r="AQD525" s="4"/>
      <c r="AQE525" s="4"/>
      <c r="AQF525" s="4"/>
      <c r="AQG525" s="4"/>
      <c r="AQH525" s="4"/>
      <c r="AQI525" s="4"/>
      <c r="AQJ525" s="4"/>
      <c r="AQK525" s="4"/>
      <c r="AQL525" s="4"/>
      <c r="AQM525" s="4"/>
      <c r="AQN525" s="4"/>
      <c r="AQO525" s="4"/>
      <c r="AQP525" s="4"/>
      <c r="AQQ525" s="4"/>
      <c r="AQR525" s="4"/>
      <c r="AQS525" s="4"/>
      <c r="AQT525" s="4"/>
      <c r="AQU525" s="4"/>
      <c r="AQV525" s="4"/>
      <c r="AQW525" s="4"/>
      <c r="AQX525" s="4"/>
      <c r="AQY525" s="4"/>
      <c r="AQZ525" s="4"/>
      <c r="ARA525" s="4"/>
      <c r="ARB525" s="4"/>
      <c r="ARC525" s="4"/>
      <c r="ARD525" s="4"/>
      <c r="ARE525" s="4"/>
      <c r="ARF525" s="4"/>
      <c r="ARG525" s="4"/>
      <c r="ARH525" s="4"/>
      <c r="ARI525" s="4"/>
      <c r="ARJ525" s="4"/>
      <c r="ARK525" s="4"/>
      <c r="ARL525" s="4"/>
      <c r="ARM525" s="4"/>
      <c r="ARN525" s="4"/>
      <c r="ARO525" s="4"/>
      <c r="ARP525" s="4"/>
      <c r="ARQ525" s="4"/>
      <c r="ARR525" s="4"/>
      <c r="ARS525" s="4"/>
      <c r="ART525" s="4"/>
      <c r="ARU525" s="4"/>
      <c r="ARV525" s="4"/>
      <c r="ARW525" s="4"/>
      <c r="ARX525" s="4"/>
      <c r="ARY525" s="4"/>
      <c r="ARZ525" s="4"/>
      <c r="ASA525" s="4"/>
      <c r="ASB525" s="4"/>
      <c r="ASC525" s="4"/>
      <c r="ASD525" s="4"/>
      <c r="ASE525" s="4"/>
      <c r="ASF525" s="4"/>
      <c r="ASG525" s="4"/>
      <c r="ASH525" s="4"/>
      <c r="ASI525" s="4"/>
      <c r="ASJ525" s="4"/>
      <c r="ASK525" s="4"/>
      <c r="ASL525" s="4"/>
      <c r="ASM525" s="4"/>
      <c r="ASN525" s="4"/>
      <c r="ASO525" s="4"/>
      <c r="ASP525" s="4"/>
      <c r="ASQ525" s="4"/>
      <c r="ASR525" s="4"/>
      <c r="ASS525" s="4"/>
      <c r="AST525" s="4"/>
      <c r="ASU525" s="4"/>
      <c r="ASV525" s="4"/>
      <c r="ASW525" s="4"/>
      <c r="ASX525" s="4"/>
      <c r="ASY525" s="4"/>
      <c r="ASZ525" s="4"/>
      <c r="ATA525" s="4"/>
      <c r="ATB525" s="4"/>
      <c r="ATC525" s="4"/>
      <c r="ATD525" s="4"/>
      <c r="ATE525" s="4"/>
      <c r="ATF525" s="4"/>
      <c r="ATG525" s="4"/>
      <c r="ATH525" s="4"/>
      <c r="ATI525" s="4"/>
      <c r="ATJ525" s="4"/>
      <c r="ATK525" s="4"/>
      <c r="ATL525" s="4"/>
      <c r="ATM525" s="4"/>
      <c r="ATN525" s="4"/>
      <c r="ATO525" s="4"/>
      <c r="ATP525" s="4"/>
      <c r="ATQ525" s="4"/>
      <c r="ATR525" s="4"/>
      <c r="ATS525" s="4"/>
      <c r="ATT525" s="4"/>
      <c r="ATU525" s="4"/>
      <c r="ATV525" s="4"/>
      <c r="ATW525" s="4"/>
      <c r="ATX525" s="4"/>
      <c r="ATY525" s="4"/>
      <c r="ATZ525" s="4"/>
      <c r="AUA525" s="4"/>
      <c r="AUB525" s="4"/>
      <c r="AUC525" s="4"/>
      <c r="AUD525" s="4"/>
      <c r="AUE525" s="4"/>
      <c r="AUF525" s="4"/>
      <c r="AUG525" s="4"/>
      <c r="AUH525" s="4"/>
      <c r="AUI525" s="4"/>
      <c r="AUJ525" s="4"/>
      <c r="AUK525" s="4"/>
      <c r="AUL525" s="4"/>
      <c r="AUM525" s="4"/>
      <c r="AUN525" s="4"/>
      <c r="AUO525" s="4"/>
      <c r="AUP525" s="4"/>
      <c r="AUQ525" s="4"/>
      <c r="AUR525" s="4"/>
      <c r="AUS525" s="4"/>
      <c r="AUT525" s="4"/>
      <c r="AUU525" s="4"/>
      <c r="AUV525" s="4"/>
      <c r="AUW525" s="4"/>
      <c r="AUX525" s="4"/>
      <c r="AUY525" s="4"/>
      <c r="AUZ525" s="4"/>
      <c r="AVA525" s="4"/>
      <c r="AVB525" s="4"/>
      <c r="AVC525" s="4"/>
      <c r="AVD525" s="4"/>
      <c r="AVE525" s="4"/>
      <c r="AVF525" s="4"/>
      <c r="AVG525" s="4"/>
      <c r="AVH525" s="4"/>
      <c r="AVI525" s="4"/>
      <c r="AVJ525" s="4"/>
      <c r="AVK525" s="4"/>
      <c r="AVL525" s="4"/>
      <c r="AVM525" s="4"/>
      <c r="AVN525" s="4"/>
      <c r="AVO525" s="4"/>
      <c r="AVP525" s="4"/>
      <c r="AVQ525" s="4"/>
      <c r="AVR525" s="4"/>
      <c r="AVS525" s="4"/>
      <c r="AVT525" s="4"/>
      <c r="AVU525" s="4"/>
      <c r="AVV525" s="4"/>
      <c r="AVW525" s="4"/>
      <c r="AVX525" s="4"/>
      <c r="AVY525" s="4"/>
      <c r="AVZ525" s="4"/>
      <c r="AWA525" s="4"/>
      <c r="AWB525" s="4"/>
      <c r="AWC525" s="4"/>
      <c r="AWD525" s="4"/>
      <c r="AWE525" s="4"/>
      <c r="AWF525" s="4"/>
      <c r="AWG525" s="4"/>
      <c r="AWH525" s="4"/>
      <c r="AWI525" s="4"/>
      <c r="AWJ525" s="4"/>
      <c r="AWK525" s="4"/>
      <c r="AWL525" s="4"/>
      <c r="AWM525" s="4"/>
      <c r="AWN525" s="4"/>
      <c r="AWO525" s="4"/>
      <c r="AWP525" s="4"/>
      <c r="AWQ525" s="4"/>
      <c r="AWR525" s="4"/>
      <c r="AWS525" s="4"/>
      <c r="AWT525" s="4"/>
      <c r="AWU525" s="4"/>
      <c r="AWV525" s="4"/>
      <c r="AWW525" s="4"/>
      <c r="AWX525" s="4"/>
      <c r="AWY525" s="4"/>
      <c r="AWZ525" s="4"/>
      <c r="AXA525" s="4"/>
      <c r="AXB525" s="4"/>
      <c r="AXC525" s="4"/>
      <c r="AXD525" s="4"/>
      <c r="AXE525" s="4"/>
      <c r="AXF525" s="4"/>
      <c r="AXG525" s="4"/>
      <c r="AXH525" s="4"/>
      <c r="AXI525" s="4"/>
      <c r="AXJ525" s="4"/>
      <c r="AXK525" s="4"/>
      <c r="AXL525" s="4"/>
      <c r="AXM525" s="4"/>
      <c r="AXN525" s="4"/>
      <c r="AXO525" s="4"/>
      <c r="AXP525" s="4"/>
      <c r="AXQ525" s="4"/>
      <c r="AXR525" s="4"/>
      <c r="AXS525" s="4"/>
      <c r="AXT525" s="4"/>
      <c r="AXU525" s="4"/>
      <c r="AXV525" s="4"/>
      <c r="AXW525" s="4"/>
      <c r="AXX525" s="4"/>
      <c r="AXY525" s="4"/>
      <c r="AXZ525" s="4"/>
      <c r="AYA525" s="4"/>
      <c r="AYB525" s="4"/>
      <c r="AYC525" s="4"/>
      <c r="AYD525" s="4"/>
      <c r="AYE525" s="4"/>
      <c r="AYF525" s="4"/>
      <c r="AYG525" s="4"/>
      <c r="AYH525" s="4"/>
      <c r="AYI525" s="4"/>
      <c r="AYJ525" s="4"/>
      <c r="AYK525" s="4"/>
      <c r="AYL525" s="4"/>
      <c r="AYM525" s="4"/>
      <c r="AYN525" s="4"/>
      <c r="AYO525" s="4"/>
      <c r="AYP525" s="4"/>
      <c r="AYQ525" s="4"/>
      <c r="AYR525" s="4"/>
      <c r="AYS525" s="4"/>
      <c r="AYT525" s="4"/>
      <c r="AYU525" s="4"/>
      <c r="AYV525" s="4"/>
      <c r="AYW525" s="4"/>
      <c r="AYX525" s="4"/>
      <c r="AYY525" s="4"/>
      <c r="AYZ525" s="4"/>
      <c r="AZA525" s="4"/>
      <c r="AZB525" s="4"/>
      <c r="AZC525" s="4"/>
      <c r="AZD525" s="4"/>
      <c r="AZE525" s="4"/>
      <c r="AZF525" s="4"/>
      <c r="AZG525" s="4"/>
      <c r="AZH525" s="4"/>
      <c r="AZI525" s="4"/>
      <c r="AZJ525" s="4"/>
      <c r="AZK525" s="4"/>
      <c r="AZL525" s="4"/>
      <c r="AZM525" s="4"/>
      <c r="AZN525" s="4"/>
      <c r="AZO525" s="4"/>
      <c r="AZP525" s="4"/>
      <c r="AZQ525" s="4"/>
      <c r="AZR525" s="4"/>
      <c r="AZS525" s="4"/>
      <c r="AZT525" s="4"/>
      <c r="AZU525" s="4"/>
      <c r="AZV525" s="4"/>
      <c r="AZW525" s="4"/>
      <c r="AZX525" s="4"/>
      <c r="AZY525" s="4"/>
      <c r="AZZ525" s="4"/>
      <c r="BAA525" s="4"/>
      <c r="BAB525" s="4"/>
      <c r="BAC525" s="4"/>
      <c r="BAD525" s="4"/>
      <c r="BAE525" s="4"/>
      <c r="BAF525" s="4"/>
      <c r="BAG525" s="4"/>
      <c r="BAH525" s="4"/>
      <c r="BAI525" s="4"/>
      <c r="BAJ525" s="4"/>
      <c r="BAK525" s="4"/>
      <c r="BAL525" s="4"/>
      <c r="BAM525" s="4"/>
      <c r="BAN525" s="4"/>
      <c r="BAO525" s="4"/>
      <c r="BAP525" s="4"/>
      <c r="BAQ525" s="4"/>
      <c r="BAR525" s="4"/>
      <c r="BAS525" s="4"/>
      <c r="BAT525" s="4"/>
      <c r="BAU525" s="4"/>
      <c r="BAV525" s="4"/>
      <c r="BAW525" s="4"/>
      <c r="BAX525" s="4"/>
      <c r="BAY525" s="4"/>
      <c r="BAZ525" s="4"/>
      <c r="BBA525" s="4"/>
      <c r="BBB525" s="4"/>
      <c r="BBC525" s="4"/>
      <c r="BBD525" s="4"/>
      <c r="BBE525" s="4"/>
      <c r="BBF525" s="4"/>
      <c r="BBG525" s="4"/>
      <c r="BBH525" s="4"/>
      <c r="BBI525" s="4"/>
      <c r="BBJ525" s="4"/>
      <c r="BBK525" s="4"/>
      <c r="BBL525" s="4"/>
      <c r="BBM525" s="4"/>
      <c r="BBN525" s="4"/>
      <c r="BBO525" s="4"/>
      <c r="BBP525" s="4"/>
      <c r="BBQ525" s="4"/>
      <c r="BBR525" s="4"/>
      <c r="BBS525" s="4"/>
      <c r="BBT525" s="4"/>
      <c r="BBU525" s="4"/>
      <c r="BBV525" s="4"/>
      <c r="BBW525" s="4"/>
      <c r="BBX525" s="4"/>
      <c r="BBY525" s="4"/>
      <c r="BBZ525" s="4"/>
      <c r="BCA525" s="4"/>
      <c r="BCB525" s="4"/>
      <c r="BCC525" s="4"/>
      <c r="BCD525" s="4"/>
      <c r="BCE525" s="4"/>
      <c r="BCF525" s="4"/>
      <c r="BCG525" s="4"/>
      <c r="BCH525" s="4"/>
      <c r="BCI525" s="4"/>
      <c r="BCJ525" s="4"/>
      <c r="BCK525" s="4"/>
      <c r="BCL525" s="4"/>
      <c r="BCM525" s="4"/>
      <c r="BCN525" s="4"/>
      <c r="BCO525" s="4"/>
      <c r="BCP525" s="4"/>
      <c r="BCQ525" s="4"/>
      <c r="BCR525" s="4"/>
      <c r="BCS525" s="4"/>
      <c r="BCT525" s="4"/>
      <c r="BCU525" s="4"/>
      <c r="BCV525" s="4"/>
      <c r="BCW525" s="4"/>
      <c r="BCX525" s="4"/>
      <c r="BCY525" s="4"/>
      <c r="BCZ525" s="4"/>
      <c r="BDA525" s="4"/>
      <c r="BDB525" s="4"/>
      <c r="BDC525" s="4"/>
      <c r="BDD525" s="4"/>
      <c r="BDE525" s="4"/>
      <c r="BDF525" s="4"/>
      <c r="BDG525" s="4"/>
      <c r="BDH525" s="4"/>
      <c r="BDI525" s="4"/>
      <c r="BDJ525" s="4"/>
      <c r="BDK525" s="4"/>
      <c r="BDL525" s="4"/>
      <c r="BDM525" s="4"/>
      <c r="BDN525" s="4"/>
      <c r="BDO525" s="4"/>
      <c r="BDP525" s="4"/>
      <c r="BDQ525" s="4"/>
      <c r="BDR525" s="4"/>
      <c r="BDS525" s="4"/>
      <c r="BDT525" s="4"/>
      <c r="BDU525" s="4"/>
      <c r="BDV525" s="4"/>
      <c r="BDW525" s="4"/>
      <c r="BDX525" s="4"/>
      <c r="BDY525" s="4"/>
      <c r="BDZ525" s="4"/>
      <c r="BEA525" s="4"/>
      <c r="BEB525" s="4"/>
      <c r="BEC525" s="4"/>
      <c r="BED525" s="4"/>
      <c r="BEE525" s="4"/>
      <c r="BEF525" s="4"/>
      <c r="BEG525" s="4"/>
      <c r="BEH525" s="4"/>
      <c r="BEI525" s="4"/>
      <c r="BEJ525" s="4"/>
      <c r="BEK525" s="4"/>
      <c r="BEL525" s="4"/>
      <c r="BEM525" s="4"/>
      <c r="BEN525" s="4"/>
      <c r="BEO525" s="4"/>
      <c r="BEP525" s="4"/>
      <c r="BEQ525" s="4"/>
      <c r="BER525" s="4"/>
      <c r="BES525" s="4"/>
      <c r="BET525" s="4"/>
      <c r="BEU525" s="4"/>
      <c r="BEV525" s="4"/>
      <c r="BEW525" s="4"/>
      <c r="BEX525" s="4"/>
      <c r="BEY525" s="4"/>
      <c r="BEZ525" s="4"/>
      <c r="BFA525" s="4"/>
      <c r="BFB525" s="4"/>
      <c r="BFC525" s="4"/>
      <c r="BFD525" s="4"/>
      <c r="BFE525" s="4"/>
      <c r="BFF525" s="4"/>
      <c r="BFG525" s="4"/>
      <c r="BFH525" s="4"/>
      <c r="BFI525" s="4"/>
      <c r="BFJ525" s="4"/>
      <c r="BFK525" s="4"/>
      <c r="BFL525" s="4"/>
      <c r="BFM525" s="4"/>
      <c r="BFN525" s="4"/>
      <c r="BFO525" s="4"/>
      <c r="BFP525" s="4"/>
      <c r="BFQ525" s="4"/>
      <c r="BFR525" s="4"/>
      <c r="BFS525" s="4"/>
      <c r="BFT525" s="4"/>
      <c r="BFU525" s="4"/>
      <c r="BFV525" s="4"/>
      <c r="BFW525" s="4"/>
      <c r="BFX525" s="4"/>
      <c r="BFY525" s="4"/>
      <c r="BFZ525" s="4"/>
      <c r="BGA525" s="4"/>
      <c r="BGB525" s="4"/>
      <c r="BGC525" s="4"/>
      <c r="BGD525" s="4"/>
      <c r="BGE525" s="4"/>
      <c r="BGF525" s="4"/>
      <c r="BGG525" s="4"/>
      <c r="BGH525" s="4"/>
      <c r="BGI525" s="4"/>
      <c r="BGJ525" s="4"/>
      <c r="BGK525" s="4"/>
      <c r="BGL525" s="4"/>
      <c r="BGM525" s="4"/>
      <c r="BGN525" s="4"/>
      <c r="BGO525" s="4"/>
      <c r="BGP525" s="4"/>
      <c r="BGQ525" s="4"/>
      <c r="BGR525" s="4"/>
      <c r="BGS525" s="4"/>
      <c r="BGT525" s="4"/>
      <c r="BGU525" s="4"/>
      <c r="BGV525" s="4"/>
      <c r="BGW525" s="4"/>
      <c r="BGX525" s="4"/>
      <c r="BGY525" s="4"/>
      <c r="BGZ525" s="4"/>
      <c r="BHA525" s="4"/>
      <c r="BHB525" s="4"/>
      <c r="BHC525" s="4"/>
      <c r="BHD525" s="4"/>
      <c r="BHE525" s="4"/>
      <c r="BHF525" s="4"/>
      <c r="BHG525" s="4"/>
      <c r="BHH525" s="4"/>
      <c r="BHI525" s="4"/>
      <c r="BHJ525" s="4"/>
      <c r="BHK525" s="4"/>
      <c r="BHL525" s="4"/>
      <c r="BHM525" s="4"/>
      <c r="BHN525" s="4"/>
      <c r="BHO525" s="4"/>
      <c r="BHP525" s="4"/>
      <c r="BHQ525" s="4"/>
      <c r="BHR525" s="4"/>
      <c r="BHS525" s="4"/>
      <c r="BHT525" s="4"/>
      <c r="BHU525" s="4"/>
      <c r="BHV525" s="4"/>
      <c r="BHW525" s="4"/>
      <c r="BHX525" s="4"/>
      <c r="BHY525" s="4"/>
      <c r="BHZ525" s="4"/>
      <c r="BIA525" s="4"/>
      <c r="BIB525" s="4"/>
      <c r="BIC525" s="4"/>
      <c r="BID525" s="4"/>
      <c r="BIE525" s="4"/>
      <c r="BIF525" s="4"/>
      <c r="BIG525" s="4"/>
      <c r="BIH525" s="4"/>
      <c r="BII525" s="4"/>
      <c r="BIJ525" s="4"/>
      <c r="BIK525" s="4"/>
      <c r="BIL525" s="4"/>
      <c r="BIM525" s="4"/>
      <c r="BIN525" s="4"/>
      <c r="BIO525" s="4"/>
      <c r="BIP525" s="4"/>
      <c r="BIQ525" s="4"/>
      <c r="BIR525" s="4"/>
      <c r="BIS525" s="4"/>
      <c r="BIT525" s="4"/>
      <c r="BIU525" s="4"/>
      <c r="BIV525" s="4"/>
      <c r="BIW525" s="4"/>
      <c r="BIX525" s="4"/>
      <c r="BIY525" s="4"/>
      <c r="BIZ525" s="4"/>
      <c r="BJA525" s="4"/>
      <c r="BJB525" s="4"/>
      <c r="BJC525" s="4"/>
      <c r="BJD525" s="4"/>
      <c r="BJE525" s="4"/>
      <c r="BJF525" s="4"/>
      <c r="BJG525" s="4"/>
      <c r="BJH525" s="4"/>
      <c r="BJI525" s="4"/>
      <c r="BJJ525" s="4"/>
      <c r="BJK525" s="4"/>
      <c r="BJL525" s="4"/>
      <c r="BJM525" s="4"/>
      <c r="BJN525" s="4"/>
      <c r="BJO525" s="4"/>
      <c r="BJP525" s="4"/>
      <c r="BJQ525" s="4"/>
      <c r="BJR525" s="4"/>
      <c r="BJS525" s="4"/>
      <c r="BJT525" s="4"/>
      <c r="BJU525" s="4"/>
      <c r="BJV525" s="4"/>
      <c r="BJW525" s="4"/>
      <c r="BJX525" s="4"/>
      <c r="BJY525" s="4"/>
      <c r="BJZ525" s="4"/>
      <c r="BKA525" s="4"/>
      <c r="BKB525" s="4"/>
      <c r="BKC525" s="4"/>
      <c r="BKD525" s="4"/>
      <c r="BKE525" s="4"/>
      <c r="BKF525" s="4"/>
      <c r="BKG525" s="4"/>
      <c r="BKH525" s="4"/>
      <c r="BKI525" s="4"/>
      <c r="BKJ525" s="4"/>
      <c r="BKK525" s="4"/>
      <c r="BKL525" s="4"/>
      <c r="BKM525" s="4"/>
      <c r="BKN525" s="4"/>
      <c r="BKO525" s="4"/>
      <c r="BKP525" s="4"/>
      <c r="BKQ525" s="4"/>
      <c r="BKR525" s="4"/>
      <c r="BKS525" s="4"/>
      <c r="BKT525" s="4"/>
      <c r="BKU525" s="4"/>
      <c r="BKV525" s="4"/>
      <c r="BKW525" s="4"/>
      <c r="BKX525" s="4"/>
      <c r="BKY525" s="4"/>
      <c r="BKZ525" s="4"/>
      <c r="BLA525" s="4"/>
      <c r="BLB525" s="4"/>
      <c r="BLC525" s="4"/>
      <c r="BLD525" s="4"/>
      <c r="BLE525" s="4"/>
      <c r="BLF525" s="4"/>
      <c r="BLG525" s="4"/>
      <c r="BLH525" s="4"/>
      <c r="BLI525" s="4"/>
      <c r="BLJ525" s="4"/>
      <c r="BLK525" s="4"/>
      <c r="BLL525" s="4"/>
      <c r="BLM525" s="4"/>
      <c r="BLN525" s="4"/>
      <c r="BLO525" s="4"/>
      <c r="BLP525" s="4"/>
      <c r="BLQ525" s="4"/>
      <c r="BLR525" s="4"/>
      <c r="BLS525" s="4"/>
      <c r="BLT525" s="4"/>
      <c r="BLU525" s="4"/>
      <c r="BLV525" s="4"/>
      <c r="BLW525" s="4"/>
      <c r="BLX525" s="4"/>
      <c r="BLY525" s="4"/>
      <c r="BLZ525" s="4"/>
      <c r="BMA525" s="4"/>
      <c r="BMB525" s="4"/>
      <c r="BMC525" s="4"/>
      <c r="BMD525" s="4"/>
      <c r="BME525" s="4"/>
      <c r="BMF525" s="4"/>
      <c r="BMG525" s="4"/>
      <c r="BMH525" s="4"/>
      <c r="BMI525" s="4"/>
      <c r="BMJ525" s="4"/>
      <c r="BMK525" s="4"/>
      <c r="BML525" s="4"/>
      <c r="BMM525" s="4"/>
      <c r="BMN525" s="4"/>
      <c r="BMO525" s="4"/>
      <c r="BMP525" s="4"/>
      <c r="BMQ525" s="4"/>
      <c r="BMR525" s="4"/>
      <c r="BMS525" s="4"/>
      <c r="BMT525" s="4"/>
      <c r="BMU525" s="4"/>
      <c r="BMV525" s="4"/>
      <c r="BMW525" s="4"/>
      <c r="BMX525" s="4"/>
      <c r="BMY525" s="4"/>
      <c r="BMZ525" s="4"/>
      <c r="BNA525" s="4"/>
      <c r="BNB525" s="4"/>
      <c r="BNC525" s="4"/>
      <c r="BND525" s="4"/>
      <c r="BNE525" s="4"/>
      <c r="BNF525" s="4"/>
      <c r="BNG525" s="4"/>
      <c r="BNH525" s="4"/>
      <c r="BNI525" s="4"/>
      <c r="BNJ525" s="4"/>
      <c r="BNK525" s="4"/>
      <c r="BNL525" s="4"/>
      <c r="BNM525" s="4"/>
      <c r="BNN525" s="4"/>
      <c r="BNO525" s="4"/>
      <c r="BNP525" s="4"/>
      <c r="BNQ525" s="4"/>
      <c r="BNR525" s="4"/>
      <c r="BNS525" s="4"/>
      <c r="BNT525" s="4"/>
      <c r="BNU525" s="4"/>
      <c r="BNV525" s="4"/>
      <c r="BNW525" s="4"/>
      <c r="BNX525" s="4"/>
      <c r="BNY525" s="4"/>
      <c r="BNZ525" s="4"/>
      <c r="BOA525" s="4"/>
      <c r="BOB525" s="4"/>
      <c r="BOC525" s="4"/>
      <c r="BOD525" s="4"/>
      <c r="BOE525" s="4"/>
      <c r="BOF525" s="4"/>
      <c r="BOG525" s="4"/>
      <c r="BOH525" s="4"/>
      <c r="BOI525" s="4"/>
      <c r="BOJ525" s="4"/>
      <c r="BOK525" s="4"/>
      <c r="BOL525" s="4"/>
      <c r="BOM525" s="4"/>
      <c r="BON525" s="4"/>
      <c r="BOO525" s="4"/>
      <c r="BOP525" s="4"/>
      <c r="BOQ525" s="4"/>
      <c r="BOR525" s="4"/>
      <c r="BOS525" s="4"/>
      <c r="BOT525" s="4"/>
      <c r="BOU525" s="4"/>
      <c r="BOV525" s="4"/>
      <c r="BOW525" s="4"/>
      <c r="BOX525" s="4"/>
      <c r="BOY525" s="4"/>
      <c r="BOZ525" s="4"/>
      <c r="BPA525" s="4"/>
      <c r="BPB525" s="4"/>
      <c r="BPC525" s="4"/>
      <c r="BPD525" s="4"/>
      <c r="BPE525" s="4"/>
      <c r="BPF525" s="4"/>
      <c r="BPG525" s="4"/>
      <c r="BPH525" s="4"/>
      <c r="BPI525" s="4"/>
      <c r="BPJ525" s="4"/>
      <c r="BPK525" s="4"/>
      <c r="BPL525" s="4"/>
      <c r="BPM525" s="4"/>
      <c r="BPN525" s="4"/>
      <c r="BPO525" s="4"/>
      <c r="BPP525" s="4"/>
      <c r="BPQ525" s="4"/>
      <c r="BPR525" s="4"/>
      <c r="BPS525" s="4"/>
      <c r="BPT525" s="4"/>
      <c r="BPU525" s="4"/>
      <c r="BPV525" s="4"/>
      <c r="BPW525" s="4"/>
      <c r="BPX525" s="4"/>
      <c r="BPY525" s="4"/>
      <c r="BPZ525" s="4"/>
      <c r="BQA525" s="4"/>
      <c r="BQB525" s="4"/>
      <c r="BQC525" s="4"/>
      <c r="BQD525" s="4"/>
      <c r="BQE525" s="4"/>
      <c r="BQF525" s="4"/>
      <c r="BQG525" s="4"/>
      <c r="BQH525" s="4"/>
      <c r="BQI525" s="4"/>
      <c r="BQJ525" s="4"/>
      <c r="BQK525" s="4"/>
      <c r="BQL525" s="4"/>
      <c r="BQM525" s="4"/>
      <c r="BQN525" s="4"/>
      <c r="BQO525" s="4"/>
      <c r="BQP525" s="4"/>
      <c r="BQQ525" s="4"/>
      <c r="BQR525" s="4"/>
      <c r="BQS525" s="4"/>
      <c r="BQT525" s="4"/>
      <c r="BQU525" s="4"/>
      <c r="BQV525" s="4"/>
      <c r="BQW525" s="4"/>
      <c r="BQX525" s="4"/>
      <c r="BQY525" s="4"/>
      <c r="BQZ525" s="4"/>
      <c r="BRA525" s="4"/>
      <c r="BRB525" s="4"/>
      <c r="BRC525" s="4"/>
      <c r="BRD525" s="4"/>
      <c r="BRE525" s="4"/>
      <c r="BRF525" s="4"/>
      <c r="BRG525" s="4"/>
      <c r="BRH525" s="4"/>
      <c r="BRI525" s="4"/>
      <c r="BRJ525" s="4"/>
      <c r="BRK525" s="4"/>
      <c r="BRL525" s="4"/>
      <c r="BRM525" s="4"/>
      <c r="BRN525" s="4"/>
      <c r="BRO525" s="4"/>
      <c r="BRP525" s="4"/>
      <c r="BRQ525" s="4"/>
      <c r="BRR525" s="4"/>
      <c r="BRS525" s="4"/>
      <c r="BRT525" s="4"/>
      <c r="BRU525" s="4"/>
      <c r="BRV525" s="4"/>
      <c r="BRW525" s="4"/>
      <c r="BRX525" s="4"/>
      <c r="BRY525" s="4"/>
      <c r="BRZ525" s="4"/>
      <c r="BSA525" s="4"/>
      <c r="BSB525" s="4"/>
      <c r="BSC525" s="4"/>
      <c r="BSD525" s="4"/>
      <c r="BSE525" s="4"/>
      <c r="BSF525" s="4"/>
      <c r="BSG525" s="4"/>
      <c r="BSH525" s="4"/>
      <c r="BSI525" s="4"/>
      <c r="BSJ525" s="4"/>
      <c r="BSK525" s="4"/>
      <c r="BSL525" s="4"/>
      <c r="BSM525" s="4"/>
      <c r="BSN525" s="4"/>
      <c r="BSO525" s="4"/>
      <c r="BSP525" s="4"/>
      <c r="BSQ525" s="4"/>
      <c r="BSR525" s="4"/>
      <c r="BSS525" s="4"/>
      <c r="BST525" s="4"/>
      <c r="BSU525" s="4"/>
      <c r="BSV525" s="4"/>
      <c r="BSW525" s="4"/>
      <c r="BSX525" s="4"/>
      <c r="BSY525" s="4"/>
      <c r="BSZ525" s="4"/>
      <c r="BTA525" s="4"/>
      <c r="BTB525" s="4"/>
      <c r="BTC525" s="4"/>
      <c r="BTD525" s="4"/>
      <c r="BTE525" s="4"/>
      <c r="BTF525" s="4"/>
      <c r="BTG525" s="4"/>
      <c r="BTH525" s="4"/>
      <c r="BTI525" s="4"/>
      <c r="BTJ525" s="4"/>
      <c r="BTK525" s="4"/>
      <c r="BTL525" s="4"/>
      <c r="BTM525" s="4"/>
      <c r="BTN525" s="4"/>
      <c r="BTO525" s="4"/>
      <c r="BTP525" s="4"/>
      <c r="BTQ525" s="4"/>
      <c r="BTR525" s="4"/>
      <c r="BTS525" s="4"/>
      <c r="BTT525" s="4"/>
      <c r="BTU525" s="4"/>
      <c r="BTV525" s="4"/>
      <c r="BTW525" s="4"/>
      <c r="BTX525" s="4"/>
      <c r="BTY525" s="4"/>
      <c r="BTZ525" s="4"/>
      <c r="BUA525" s="4"/>
      <c r="BUB525" s="4"/>
      <c r="BUC525" s="4"/>
      <c r="BUD525" s="4"/>
      <c r="BUE525" s="4"/>
      <c r="BUF525" s="4"/>
      <c r="BUG525" s="4"/>
      <c r="BUH525" s="4"/>
      <c r="BUI525" s="4"/>
      <c r="BUJ525" s="4"/>
      <c r="BUK525" s="4"/>
      <c r="BUL525" s="4"/>
      <c r="BUM525" s="4"/>
      <c r="BUN525" s="4"/>
      <c r="BUO525" s="4"/>
      <c r="BUP525" s="4"/>
      <c r="BUQ525" s="4"/>
      <c r="BUR525" s="4"/>
      <c r="BUS525" s="4"/>
      <c r="BUT525" s="4"/>
      <c r="BUU525" s="4"/>
      <c r="BUV525" s="4"/>
      <c r="BUW525" s="4"/>
      <c r="BUX525" s="4"/>
      <c r="BUY525" s="4"/>
      <c r="BUZ525" s="4"/>
      <c r="BVA525" s="4"/>
      <c r="BVB525" s="4"/>
      <c r="BVC525" s="4"/>
      <c r="BVD525" s="4"/>
      <c r="BVE525" s="4"/>
      <c r="BVF525" s="4"/>
      <c r="BVG525" s="4"/>
      <c r="BVH525" s="4"/>
      <c r="BVI525" s="4"/>
      <c r="BVJ525" s="4"/>
      <c r="BVK525" s="4"/>
      <c r="BVL525" s="4"/>
      <c r="BVM525" s="4"/>
      <c r="BVN525" s="4"/>
      <c r="BVO525" s="4"/>
      <c r="BVP525" s="4"/>
      <c r="BVQ525" s="4"/>
      <c r="BVR525" s="4"/>
      <c r="BVS525" s="4"/>
      <c r="BVT525" s="4"/>
      <c r="BVU525" s="4"/>
      <c r="BVV525" s="4"/>
      <c r="BVW525" s="4"/>
      <c r="BVX525" s="4"/>
      <c r="BVY525" s="4"/>
      <c r="BVZ525" s="4"/>
      <c r="BWA525" s="4"/>
      <c r="BWB525" s="4"/>
      <c r="BWC525" s="4"/>
      <c r="BWD525" s="4"/>
      <c r="BWE525" s="4"/>
      <c r="BWF525" s="4"/>
      <c r="BWG525" s="4"/>
      <c r="BWH525" s="4"/>
      <c r="BWI525" s="4"/>
      <c r="BWJ525" s="4"/>
      <c r="BWK525" s="4"/>
      <c r="BWL525" s="4"/>
      <c r="BWM525" s="4"/>
      <c r="BWN525" s="4"/>
      <c r="BWO525" s="4"/>
      <c r="BWP525" s="4"/>
      <c r="BWQ525" s="4"/>
      <c r="BWR525" s="4"/>
      <c r="BWS525" s="4"/>
      <c r="BWT525" s="4"/>
      <c r="BWU525" s="4"/>
      <c r="BWV525" s="4"/>
      <c r="BWW525" s="4"/>
      <c r="BWX525" s="4"/>
      <c r="BWY525" s="4"/>
      <c r="BWZ525" s="4"/>
      <c r="BXA525" s="4"/>
      <c r="BXB525" s="4"/>
      <c r="BXC525" s="4"/>
      <c r="BXD525" s="4"/>
      <c r="BXE525" s="4"/>
      <c r="BXF525" s="4"/>
      <c r="BXG525" s="4"/>
      <c r="BXH525" s="4"/>
      <c r="BXI525" s="4"/>
      <c r="BXJ525" s="4"/>
      <c r="BXK525" s="4"/>
      <c r="BXL525" s="4"/>
      <c r="BXM525" s="4"/>
      <c r="BXN525" s="4"/>
      <c r="BXO525" s="4"/>
      <c r="BXP525" s="4"/>
      <c r="BXQ525" s="4"/>
      <c r="BXR525" s="4"/>
      <c r="BXS525" s="4"/>
      <c r="BXT525" s="4"/>
      <c r="BXU525" s="4"/>
      <c r="BXV525" s="4"/>
      <c r="BXW525" s="4"/>
      <c r="BXX525" s="4"/>
      <c r="BXY525" s="4"/>
      <c r="BXZ525" s="4"/>
      <c r="BYA525" s="4"/>
      <c r="BYB525" s="4"/>
      <c r="BYC525" s="4"/>
      <c r="BYD525" s="4"/>
      <c r="BYE525" s="4"/>
      <c r="BYF525" s="4"/>
      <c r="BYG525" s="4"/>
      <c r="BYH525" s="4"/>
      <c r="BYI525" s="4"/>
      <c r="BYJ525" s="4"/>
      <c r="BYK525" s="4"/>
      <c r="BYL525" s="4"/>
      <c r="BYM525" s="4"/>
      <c r="BYN525" s="4"/>
      <c r="BYO525" s="4"/>
      <c r="BYP525" s="4"/>
      <c r="BYQ525" s="4"/>
      <c r="BYR525" s="4"/>
      <c r="BYS525" s="4"/>
      <c r="BYT525" s="4"/>
      <c r="BYU525" s="4"/>
      <c r="BYV525" s="4"/>
      <c r="BYW525" s="4"/>
      <c r="BYX525" s="4"/>
      <c r="BYY525" s="4"/>
      <c r="BYZ525" s="4"/>
      <c r="BZA525" s="4"/>
      <c r="BZB525" s="4"/>
      <c r="BZC525" s="4"/>
      <c r="BZD525" s="4"/>
      <c r="BZE525" s="4"/>
      <c r="BZF525" s="4"/>
      <c r="BZG525" s="4"/>
      <c r="BZH525" s="4"/>
      <c r="BZI525" s="4"/>
      <c r="BZJ525" s="4"/>
      <c r="BZK525" s="4"/>
      <c r="BZL525" s="4"/>
      <c r="BZM525" s="4"/>
      <c r="BZN525" s="4"/>
      <c r="BZO525" s="4"/>
      <c r="BZP525" s="4"/>
      <c r="BZQ525" s="4"/>
      <c r="BZR525" s="4"/>
      <c r="BZS525" s="4"/>
      <c r="BZT525" s="4"/>
      <c r="BZU525" s="4"/>
      <c r="BZV525" s="4"/>
      <c r="BZW525" s="4"/>
      <c r="BZX525" s="4"/>
      <c r="BZY525" s="4"/>
      <c r="BZZ525" s="4"/>
      <c r="CAA525" s="4"/>
      <c r="CAB525" s="4"/>
      <c r="CAC525" s="4"/>
      <c r="CAD525" s="4"/>
      <c r="CAE525" s="4"/>
      <c r="CAF525" s="4"/>
      <c r="CAG525" s="4"/>
      <c r="CAH525" s="4"/>
      <c r="CAI525" s="4"/>
      <c r="CAJ525" s="4"/>
      <c r="CAK525" s="4"/>
      <c r="CAL525" s="4"/>
      <c r="CAM525" s="4"/>
      <c r="CAN525" s="4"/>
      <c r="CAO525" s="4"/>
      <c r="CAP525" s="4"/>
      <c r="CAQ525" s="4"/>
      <c r="CAR525" s="4"/>
      <c r="CAS525" s="4"/>
      <c r="CAT525" s="4"/>
      <c r="CAU525" s="4"/>
      <c r="CAV525" s="4"/>
      <c r="CAW525" s="4"/>
      <c r="CAX525" s="4"/>
      <c r="CAY525" s="4"/>
      <c r="CAZ525" s="4"/>
      <c r="CBA525" s="4"/>
      <c r="CBB525" s="4"/>
      <c r="CBC525" s="4"/>
      <c r="CBD525" s="4"/>
      <c r="CBE525" s="4"/>
      <c r="CBF525" s="4"/>
      <c r="CBG525" s="4"/>
      <c r="CBH525" s="4"/>
      <c r="CBI525" s="4"/>
      <c r="CBJ525" s="4"/>
      <c r="CBK525" s="4"/>
      <c r="CBL525" s="4"/>
      <c r="CBM525" s="4"/>
      <c r="CBN525" s="4"/>
      <c r="CBO525" s="4"/>
      <c r="CBP525" s="4"/>
      <c r="CBQ525" s="4"/>
      <c r="CBR525" s="4"/>
      <c r="CBS525" s="4"/>
      <c r="CBT525" s="4"/>
      <c r="CBU525" s="4"/>
      <c r="CBV525" s="4"/>
      <c r="CBW525" s="4"/>
      <c r="CBX525" s="4"/>
      <c r="CBY525" s="4"/>
      <c r="CBZ525" s="4"/>
      <c r="CCA525" s="4"/>
      <c r="CCB525" s="4"/>
      <c r="CCC525" s="4"/>
      <c r="CCD525" s="4"/>
      <c r="CCE525" s="4"/>
      <c r="CCF525" s="4"/>
      <c r="CCG525" s="4"/>
      <c r="CCH525" s="4"/>
      <c r="CCI525" s="4"/>
      <c r="CCJ525" s="4"/>
      <c r="CCK525" s="4"/>
      <c r="CCL525" s="4"/>
      <c r="CCM525" s="4"/>
      <c r="CCN525" s="4"/>
      <c r="CCO525" s="4"/>
      <c r="CCP525" s="4"/>
      <c r="CCQ525" s="4"/>
      <c r="CCR525" s="4"/>
      <c r="CCS525" s="4"/>
      <c r="CCT525" s="4"/>
      <c r="CCU525" s="4"/>
      <c r="CCV525" s="4"/>
      <c r="CCW525" s="4"/>
      <c r="CCX525" s="4"/>
      <c r="CCY525" s="4"/>
      <c r="CCZ525" s="4"/>
      <c r="CDA525" s="4"/>
      <c r="CDB525" s="4"/>
      <c r="CDC525" s="4"/>
      <c r="CDD525" s="4"/>
      <c r="CDE525" s="4"/>
      <c r="CDF525" s="4"/>
      <c r="CDG525" s="4"/>
      <c r="CDH525" s="4"/>
      <c r="CDI525" s="4"/>
      <c r="CDJ525" s="4"/>
      <c r="CDK525" s="4"/>
      <c r="CDL525" s="4"/>
      <c r="CDM525" s="4"/>
      <c r="CDN525" s="4"/>
      <c r="CDO525" s="4"/>
      <c r="CDP525" s="4"/>
      <c r="CDQ525" s="4"/>
      <c r="CDR525" s="4"/>
      <c r="CDS525" s="4"/>
      <c r="CDT525" s="4"/>
      <c r="CDU525" s="4"/>
      <c r="CDV525" s="4"/>
      <c r="CDW525" s="4"/>
      <c r="CDX525" s="4"/>
      <c r="CDY525" s="4"/>
      <c r="CDZ525" s="4"/>
      <c r="CEA525" s="4"/>
      <c r="CEB525" s="4"/>
      <c r="CEC525" s="4"/>
      <c r="CED525" s="4"/>
      <c r="CEE525" s="4"/>
      <c r="CEF525" s="4"/>
      <c r="CEG525" s="4"/>
      <c r="CEH525" s="4"/>
      <c r="CEI525" s="4"/>
      <c r="CEJ525" s="4"/>
      <c r="CEK525" s="4"/>
      <c r="CEL525" s="4"/>
      <c r="CEM525" s="4"/>
      <c r="CEN525" s="4"/>
      <c r="CEO525" s="4"/>
      <c r="CEP525" s="4"/>
      <c r="CEQ525" s="4"/>
      <c r="CER525" s="4"/>
      <c r="CES525" s="4"/>
      <c r="CET525" s="4"/>
      <c r="CEU525" s="4"/>
      <c r="CEV525" s="4"/>
      <c r="CEW525" s="4"/>
      <c r="CEX525" s="4"/>
      <c r="CEY525" s="4"/>
      <c r="CEZ525" s="4"/>
      <c r="CFA525" s="4"/>
      <c r="CFB525" s="4"/>
      <c r="CFC525" s="4"/>
      <c r="CFD525" s="4"/>
      <c r="CFE525" s="4"/>
      <c r="CFF525" s="4"/>
      <c r="CFG525" s="4"/>
      <c r="CFH525" s="4"/>
      <c r="CFI525" s="4"/>
      <c r="CFJ525" s="4"/>
      <c r="CFK525" s="4"/>
      <c r="CFL525" s="4"/>
      <c r="CFM525" s="4"/>
      <c r="CFN525" s="4"/>
      <c r="CFO525" s="4"/>
      <c r="CFP525" s="4"/>
      <c r="CFQ525" s="4"/>
      <c r="CFR525" s="4"/>
      <c r="CFS525" s="4"/>
      <c r="CFT525" s="4"/>
      <c r="CFU525" s="4"/>
      <c r="CFV525" s="4"/>
      <c r="CFW525" s="4"/>
      <c r="CFX525" s="4"/>
      <c r="CFY525" s="4"/>
      <c r="CFZ525" s="4"/>
      <c r="CGA525" s="4"/>
      <c r="CGB525" s="4"/>
      <c r="CGC525" s="4"/>
      <c r="CGD525" s="4"/>
      <c r="CGE525" s="4"/>
      <c r="CGF525" s="4"/>
      <c r="CGG525" s="4"/>
      <c r="CGH525" s="4"/>
      <c r="CGI525" s="4"/>
      <c r="CGJ525" s="4"/>
      <c r="CGK525" s="4"/>
      <c r="CGL525" s="4"/>
      <c r="CGM525" s="4"/>
      <c r="CGN525" s="4"/>
      <c r="CGO525" s="4"/>
      <c r="CGP525" s="4"/>
      <c r="CGQ525" s="4"/>
      <c r="CGR525" s="4"/>
      <c r="CGS525" s="4"/>
      <c r="CGT525" s="4"/>
      <c r="CGU525" s="4"/>
      <c r="CGV525" s="4"/>
      <c r="CGW525" s="4"/>
      <c r="CGX525" s="4"/>
      <c r="CGY525" s="4"/>
      <c r="CGZ525" s="4"/>
      <c r="CHA525" s="4"/>
      <c r="CHB525" s="4"/>
      <c r="CHC525" s="4"/>
      <c r="CHD525" s="4"/>
      <c r="CHE525" s="4"/>
      <c r="CHF525" s="4"/>
      <c r="CHG525" s="4"/>
      <c r="CHH525" s="4"/>
      <c r="CHI525" s="4"/>
      <c r="CHJ525" s="4"/>
      <c r="CHK525" s="4"/>
      <c r="CHL525" s="4"/>
      <c r="CHM525" s="4"/>
      <c r="CHN525" s="4"/>
      <c r="CHO525" s="4"/>
      <c r="CHP525" s="4"/>
      <c r="CHQ525" s="4"/>
      <c r="CHR525" s="4"/>
      <c r="CHS525" s="4"/>
      <c r="CHT525" s="4"/>
      <c r="CHU525" s="4"/>
      <c r="CHV525" s="4"/>
      <c r="CHW525" s="4"/>
      <c r="CHX525" s="4"/>
      <c r="CHY525" s="4"/>
      <c r="CHZ525" s="4"/>
      <c r="CIA525" s="4"/>
      <c r="CIB525" s="4"/>
      <c r="CIC525" s="4"/>
      <c r="CID525" s="4"/>
      <c r="CIE525" s="4"/>
      <c r="CIF525" s="4"/>
      <c r="CIG525" s="4"/>
      <c r="CIH525" s="4"/>
      <c r="CII525" s="4"/>
      <c r="CIJ525" s="4"/>
      <c r="CIK525" s="4"/>
      <c r="CIL525" s="4"/>
      <c r="CIM525" s="4"/>
      <c r="CIN525" s="4"/>
      <c r="CIO525" s="4"/>
      <c r="CIP525" s="4"/>
      <c r="CIQ525" s="4"/>
      <c r="CIR525" s="4"/>
      <c r="CIS525" s="4"/>
      <c r="CIT525" s="4"/>
      <c r="CIU525" s="4"/>
      <c r="CIV525" s="4"/>
      <c r="CIW525" s="4"/>
      <c r="CIX525" s="4"/>
      <c r="CIY525" s="4"/>
      <c r="CIZ525" s="4"/>
      <c r="CJA525" s="4"/>
      <c r="CJB525" s="4"/>
      <c r="CJC525" s="4"/>
      <c r="CJD525" s="4"/>
      <c r="CJE525" s="4"/>
      <c r="CJF525" s="4"/>
      <c r="CJG525" s="4"/>
      <c r="CJH525" s="4"/>
      <c r="CJI525" s="4"/>
      <c r="CJJ525" s="4"/>
      <c r="CJK525" s="4"/>
      <c r="CJL525" s="4"/>
      <c r="CJM525" s="4"/>
      <c r="CJN525" s="4"/>
      <c r="CJO525" s="4"/>
      <c r="CJP525" s="4"/>
      <c r="CJQ525" s="4"/>
      <c r="CJR525" s="4"/>
      <c r="CJS525" s="4"/>
      <c r="CJT525" s="4"/>
      <c r="CJU525" s="4"/>
      <c r="CJV525" s="4"/>
      <c r="CJW525" s="4"/>
      <c r="CJX525" s="4"/>
      <c r="CJY525" s="4"/>
      <c r="CJZ525" s="4"/>
      <c r="CKA525" s="4"/>
      <c r="CKB525" s="4"/>
      <c r="CKC525" s="4"/>
      <c r="CKD525" s="4"/>
      <c r="CKE525" s="4"/>
      <c r="CKF525" s="4"/>
      <c r="CKG525" s="4"/>
      <c r="CKH525" s="4"/>
      <c r="CKI525" s="4"/>
      <c r="CKJ525" s="4"/>
      <c r="CKK525" s="4"/>
      <c r="CKL525" s="4"/>
      <c r="CKM525" s="4"/>
      <c r="CKN525" s="4"/>
      <c r="CKO525" s="4"/>
      <c r="CKP525" s="4"/>
      <c r="CKQ525" s="4"/>
      <c r="CKR525" s="4"/>
      <c r="CKS525" s="4"/>
      <c r="CKT525" s="4"/>
      <c r="CKU525" s="4"/>
      <c r="CKV525" s="4"/>
      <c r="CKW525" s="4"/>
      <c r="CKX525" s="4"/>
      <c r="CKY525" s="4"/>
      <c r="CKZ525" s="4"/>
      <c r="CLA525" s="4"/>
      <c r="CLB525" s="4"/>
      <c r="CLC525" s="4"/>
      <c r="CLD525" s="4"/>
      <c r="CLE525" s="4"/>
      <c r="CLF525" s="4"/>
      <c r="CLG525" s="4"/>
      <c r="CLH525" s="4"/>
      <c r="CLI525" s="4"/>
      <c r="CLJ525" s="4"/>
      <c r="CLK525" s="4"/>
      <c r="CLL525" s="4"/>
      <c r="CLM525" s="4"/>
      <c r="CLN525" s="4"/>
      <c r="CLO525" s="4"/>
      <c r="CLP525" s="4"/>
      <c r="CLQ525" s="4"/>
      <c r="CLR525" s="4"/>
      <c r="CLS525" s="4"/>
      <c r="CLT525" s="4"/>
      <c r="CLU525" s="4"/>
      <c r="CLV525" s="4"/>
      <c r="CLW525" s="4"/>
      <c r="CLX525" s="4"/>
      <c r="CLY525" s="4"/>
      <c r="CLZ525" s="4"/>
      <c r="CMA525" s="4"/>
      <c r="CMB525" s="4"/>
      <c r="CMC525" s="4"/>
      <c r="CMD525" s="4"/>
      <c r="CME525" s="4"/>
      <c r="CMF525" s="4"/>
      <c r="CMG525" s="4"/>
      <c r="CMH525" s="4"/>
      <c r="CMI525" s="4"/>
      <c r="CMJ525" s="4"/>
      <c r="CMK525" s="4"/>
      <c r="CML525" s="4"/>
      <c r="CMM525" s="4"/>
      <c r="CMN525" s="4"/>
      <c r="CMO525" s="4"/>
      <c r="CMP525" s="4"/>
      <c r="CMQ525" s="4"/>
      <c r="CMR525" s="4"/>
      <c r="CMS525" s="4"/>
      <c r="CMT525" s="4"/>
      <c r="CMU525" s="4"/>
      <c r="CMV525" s="4"/>
      <c r="CMW525" s="4"/>
      <c r="CMX525" s="4"/>
      <c r="CMY525" s="4"/>
      <c r="CMZ525" s="4"/>
      <c r="CNA525" s="4"/>
      <c r="CNB525" s="4"/>
      <c r="CNC525" s="4"/>
      <c r="CND525" s="4"/>
      <c r="CNE525" s="4"/>
      <c r="CNF525" s="4"/>
      <c r="CNG525" s="4"/>
      <c r="CNH525" s="4"/>
      <c r="CNI525" s="4"/>
      <c r="CNJ525" s="4"/>
      <c r="CNK525" s="4"/>
      <c r="CNL525" s="4"/>
      <c r="CNM525" s="4"/>
      <c r="CNN525" s="4"/>
      <c r="CNO525" s="4"/>
      <c r="CNP525" s="4"/>
      <c r="CNQ525" s="4"/>
      <c r="CNR525" s="4"/>
      <c r="CNS525" s="4"/>
      <c r="CNT525" s="4"/>
      <c r="CNU525" s="4"/>
      <c r="CNV525" s="4"/>
      <c r="CNW525" s="4"/>
      <c r="CNX525" s="4"/>
      <c r="CNY525" s="4"/>
      <c r="CNZ525" s="4"/>
      <c r="COA525" s="4"/>
      <c r="COB525" s="4"/>
      <c r="COC525" s="4"/>
      <c r="COD525" s="4"/>
      <c r="COE525" s="4"/>
      <c r="COF525" s="4"/>
      <c r="COG525" s="4"/>
      <c r="COH525" s="4"/>
      <c r="COI525" s="4"/>
      <c r="COJ525" s="4"/>
      <c r="COK525" s="4"/>
      <c r="COL525" s="4"/>
      <c r="COM525" s="4"/>
      <c r="CON525" s="4"/>
      <c r="COO525" s="4"/>
      <c r="COP525" s="4"/>
      <c r="COQ525" s="4"/>
      <c r="COR525" s="4"/>
      <c r="COS525" s="4"/>
      <c r="COT525" s="4"/>
      <c r="COU525" s="4"/>
      <c r="COV525" s="4"/>
      <c r="COW525" s="4"/>
      <c r="COX525" s="4"/>
      <c r="COY525" s="4"/>
      <c r="COZ525" s="4"/>
      <c r="CPA525" s="4"/>
      <c r="CPB525" s="4"/>
      <c r="CPC525" s="4"/>
      <c r="CPD525" s="4"/>
      <c r="CPE525" s="4"/>
      <c r="CPF525" s="4"/>
      <c r="CPG525" s="4"/>
      <c r="CPH525" s="4"/>
      <c r="CPI525" s="4"/>
      <c r="CPJ525" s="4"/>
      <c r="CPK525" s="4"/>
      <c r="CPL525" s="4"/>
      <c r="CPM525" s="4"/>
      <c r="CPN525" s="4"/>
      <c r="CPO525" s="4"/>
      <c r="CPP525" s="4"/>
      <c r="CPQ525" s="4"/>
      <c r="CPR525" s="4"/>
      <c r="CPS525" s="4"/>
      <c r="CPT525" s="4"/>
      <c r="CPU525" s="4"/>
      <c r="CPV525" s="4"/>
      <c r="CPW525" s="4"/>
      <c r="CPX525" s="4"/>
      <c r="CPY525" s="4"/>
      <c r="CPZ525" s="4"/>
      <c r="CQA525" s="4"/>
      <c r="CQB525" s="4"/>
      <c r="CQC525" s="4"/>
      <c r="CQD525" s="4"/>
      <c r="CQE525" s="4"/>
      <c r="CQF525" s="4"/>
      <c r="CQG525" s="4"/>
      <c r="CQH525" s="4"/>
      <c r="CQI525" s="4"/>
      <c r="CQJ525" s="4"/>
      <c r="CQK525" s="4"/>
      <c r="CQL525" s="4"/>
      <c r="CQM525" s="4"/>
      <c r="CQN525" s="4"/>
      <c r="CQO525" s="4"/>
      <c r="CQP525" s="4"/>
      <c r="CQQ525" s="4"/>
      <c r="CQR525" s="4"/>
      <c r="CQS525" s="4"/>
      <c r="CQT525" s="4"/>
      <c r="CQU525" s="4"/>
      <c r="CQV525" s="4"/>
      <c r="CQW525" s="4"/>
      <c r="CQX525" s="4"/>
      <c r="CQY525" s="4"/>
      <c r="CQZ525" s="4"/>
      <c r="CRA525" s="4"/>
      <c r="CRB525" s="4"/>
      <c r="CRC525" s="4"/>
      <c r="CRD525" s="4"/>
      <c r="CRE525" s="4"/>
      <c r="CRF525" s="4"/>
      <c r="CRG525" s="4"/>
      <c r="CRH525" s="4"/>
      <c r="CRI525" s="4"/>
      <c r="CRJ525" s="4"/>
      <c r="CRK525" s="4"/>
      <c r="CRL525" s="4"/>
      <c r="CRM525" s="4"/>
      <c r="CRN525" s="4"/>
      <c r="CRO525" s="4"/>
      <c r="CRP525" s="4"/>
      <c r="CRQ525" s="4"/>
      <c r="CRR525" s="4"/>
      <c r="CRS525" s="4"/>
      <c r="CRT525" s="4"/>
      <c r="CRU525" s="4"/>
      <c r="CRV525" s="4"/>
      <c r="CRW525" s="4"/>
      <c r="CRX525" s="4"/>
      <c r="CRY525" s="4"/>
      <c r="CRZ525" s="4"/>
      <c r="CSA525" s="4"/>
      <c r="CSB525" s="4"/>
      <c r="CSC525" s="4"/>
      <c r="CSD525" s="4"/>
      <c r="CSE525" s="4"/>
      <c r="CSF525" s="4"/>
      <c r="CSG525" s="4"/>
      <c r="CSH525" s="4"/>
      <c r="CSI525" s="4"/>
      <c r="CSJ525" s="4"/>
      <c r="CSK525" s="4"/>
      <c r="CSL525" s="4"/>
      <c r="CSM525" s="4"/>
      <c r="CSN525" s="4"/>
      <c r="CSO525" s="4"/>
      <c r="CSP525" s="4"/>
      <c r="CSQ525" s="4"/>
      <c r="CSR525" s="4"/>
      <c r="CSS525" s="4"/>
      <c r="CST525" s="4"/>
      <c r="CSU525" s="4"/>
      <c r="CSV525" s="4"/>
      <c r="CSW525" s="4"/>
      <c r="CSX525" s="4"/>
      <c r="CSY525" s="4"/>
      <c r="CSZ525" s="4"/>
      <c r="CTA525" s="4"/>
      <c r="CTB525" s="4"/>
      <c r="CTC525" s="4"/>
      <c r="CTD525" s="4"/>
      <c r="CTE525" s="4"/>
      <c r="CTF525" s="4"/>
      <c r="CTG525" s="4"/>
      <c r="CTH525" s="4"/>
      <c r="CTI525" s="4"/>
      <c r="CTJ525" s="4"/>
      <c r="CTK525" s="4"/>
      <c r="CTL525" s="4"/>
      <c r="CTM525" s="4"/>
      <c r="CTN525" s="4"/>
      <c r="CTO525" s="4"/>
      <c r="CTP525" s="4"/>
      <c r="CTQ525" s="4"/>
      <c r="CTR525" s="4"/>
      <c r="CTS525" s="4"/>
      <c r="CTT525" s="4"/>
      <c r="CTU525" s="4"/>
      <c r="CTV525" s="4"/>
      <c r="CTW525" s="4"/>
      <c r="CTX525" s="4"/>
      <c r="CTY525" s="4"/>
      <c r="CTZ525" s="4"/>
      <c r="CUA525" s="4"/>
      <c r="CUB525" s="4"/>
      <c r="CUC525" s="4"/>
      <c r="CUD525" s="4"/>
      <c r="CUE525" s="4"/>
      <c r="CUF525" s="4"/>
      <c r="CUG525" s="4"/>
      <c r="CUH525" s="4"/>
      <c r="CUI525" s="4"/>
      <c r="CUJ525" s="4"/>
      <c r="CUK525" s="4"/>
      <c r="CUL525" s="4"/>
      <c r="CUM525" s="4"/>
      <c r="CUN525" s="4"/>
      <c r="CUO525" s="4"/>
      <c r="CUP525" s="4"/>
      <c r="CUQ525" s="4"/>
      <c r="CUR525" s="4"/>
      <c r="CUS525" s="4"/>
      <c r="CUT525" s="4"/>
      <c r="CUU525" s="4"/>
      <c r="CUV525" s="4"/>
      <c r="CUW525" s="4"/>
      <c r="CUX525" s="4"/>
      <c r="CUY525" s="4"/>
      <c r="CUZ525" s="4"/>
      <c r="CVA525" s="4"/>
      <c r="CVB525" s="4"/>
      <c r="CVC525" s="4"/>
      <c r="CVD525" s="4"/>
      <c r="CVE525" s="4"/>
      <c r="CVF525" s="4"/>
      <c r="CVG525" s="4"/>
      <c r="CVH525" s="4"/>
      <c r="CVI525" s="4"/>
      <c r="CVJ525" s="4"/>
      <c r="CVK525" s="4"/>
      <c r="CVL525" s="4"/>
      <c r="CVM525" s="4"/>
      <c r="CVN525" s="4"/>
      <c r="CVO525" s="4"/>
      <c r="CVP525" s="4"/>
      <c r="CVQ525" s="4"/>
      <c r="CVR525" s="4"/>
      <c r="CVS525" s="4"/>
      <c r="CVT525" s="4"/>
      <c r="CVU525" s="4"/>
      <c r="CVV525" s="4"/>
      <c r="CVW525" s="4"/>
      <c r="CVX525" s="4"/>
      <c r="CVY525" s="4"/>
      <c r="CVZ525" s="4"/>
      <c r="CWA525" s="4"/>
      <c r="CWB525" s="4"/>
      <c r="CWC525" s="4"/>
      <c r="CWD525" s="4"/>
      <c r="CWE525" s="4"/>
      <c r="CWF525" s="4"/>
      <c r="CWG525" s="4"/>
      <c r="CWH525" s="4"/>
      <c r="CWI525" s="4"/>
      <c r="CWJ525" s="4"/>
      <c r="CWK525" s="4"/>
      <c r="CWL525" s="4"/>
      <c r="CWM525" s="4"/>
      <c r="CWN525" s="4"/>
      <c r="CWO525" s="4"/>
      <c r="CWP525" s="4"/>
      <c r="CWQ525" s="4"/>
      <c r="CWR525" s="4"/>
      <c r="CWS525" s="4"/>
      <c r="CWT525" s="4"/>
      <c r="CWU525" s="4"/>
      <c r="CWV525" s="4"/>
      <c r="CWW525" s="4"/>
      <c r="CWX525" s="4"/>
      <c r="CWY525" s="4"/>
      <c r="CWZ525" s="4"/>
      <c r="CXA525" s="4"/>
      <c r="CXB525" s="4"/>
      <c r="CXC525" s="4"/>
      <c r="CXD525" s="4"/>
      <c r="CXE525" s="4"/>
      <c r="CXF525" s="4"/>
      <c r="CXG525" s="4"/>
      <c r="CXH525" s="4"/>
      <c r="CXI525" s="4"/>
      <c r="CXJ525" s="4"/>
      <c r="CXK525" s="4"/>
      <c r="CXL525" s="4"/>
      <c r="CXM525" s="4"/>
      <c r="CXN525" s="4"/>
      <c r="CXO525" s="4"/>
      <c r="CXP525" s="4"/>
      <c r="CXQ525" s="4"/>
      <c r="CXR525" s="4"/>
      <c r="CXS525" s="4"/>
      <c r="CXT525" s="4"/>
      <c r="CXU525" s="4"/>
      <c r="CXV525" s="4"/>
      <c r="CXW525" s="4"/>
      <c r="CXX525" s="4"/>
      <c r="CXY525" s="4"/>
      <c r="CXZ525" s="4"/>
      <c r="CYA525" s="4"/>
      <c r="CYB525" s="4"/>
      <c r="CYC525" s="4"/>
      <c r="CYD525" s="4"/>
      <c r="CYE525" s="4"/>
      <c r="CYF525" s="4"/>
      <c r="CYG525" s="4"/>
      <c r="CYH525" s="4"/>
      <c r="CYI525" s="4"/>
      <c r="CYJ525" s="4"/>
      <c r="CYK525" s="4"/>
      <c r="CYL525" s="4"/>
      <c r="CYM525" s="4"/>
      <c r="CYN525" s="4"/>
      <c r="CYO525" s="4"/>
      <c r="CYP525" s="4"/>
      <c r="CYQ525" s="4"/>
      <c r="CYR525" s="4"/>
      <c r="CYS525" s="4"/>
      <c r="CYT525" s="4"/>
      <c r="CYU525" s="4"/>
      <c r="CYV525" s="4"/>
      <c r="CYW525" s="4"/>
      <c r="CYX525" s="4"/>
      <c r="CYY525" s="4"/>
      <c r="CYZ525" s="4"/>
      <c r="CZA525" s="4"/>
      <c r="CZB525" s="4"/>
      <c r="CZC525" s="4"/>
      <c r="CZD525" s="4"/>
      <c r="CZE525" s="4"/>
      <c r="CZF525" s="4"/>
      <c r="CZG525" s="4"/>
      <c r="CZH525" s="4"/>
      <c r="CZI525" s="4"/>
      <c r="CZJ525" s="4"/>
      <c r="CZK525" s="4"/>
      <c r="CZL525" s="4"/>
      <c r="CZM525" s="4"/>
      <c r="CZN525" s="4"/>
      <c r="CZO525" s="4"/>
      <c r="CZP525" s="4"/>
      <c r="CZQ525" s="4"/>
      <c r="CZR525" s="4"/>
      <c r="CZS525" s="4"/>
      <c r="CZT525" s="4"/>
      <c r="CZU525" s="4"/>
      <c r="CZV525" s="4"/>
      <c r="CZW525" s="4"/>
      <c r="CZX525" s="4"/>
      <c r="CZY525" s="4"/>
      <c r="CZZ525" s="4"/>
      <c r="DAA525" s="4"/>
      <c r="DAB525" s="4"/>
      <c r="DAC525" s="4"/>
      <c r="DAD525" s="4"/>
      <c r="DAE525" s="4"/>
      <c r="DAF525" s="4"/>
      <c r="DAG525" s="4"/>
      <c r="DAH525" s="4"/>
      <c r="DAI525" s="4"/>
      <c r="DAJ525" s="4"/>
      <c r="DAK525" s="4"/>
      <c r="DAL525" s="4"/>
      <c r="DAM525" s="4"/>
      <c r="DAN525" s="4"/>
      <c r="DAO525" s="4"/>
      <c r="DAP525" s="4"/>
      <c r="DAQ525" s="4"/>
      <c r="DAR525" s="4"/>
      <c r="DAS525" s="4"/>
      <c r="DAT525" s="4"/>
      <c r="DAU525" s="4"/>
      <c r="DAV525" s="4"/>
      <c r="DAW525" s="4"/>
      <c r="DAX525" s="4"/>
      <c r="DAY525" s="4"/>
      <c r="DAZ525" s="4"/>
      <c r="DBA525" s="4"/>
      <c r="DBB525" s="4"/>
      <c r="DBC525" s="4"/>
      <c r="DBD525" s="4"/>
      <c r="DBE525" s="4"/>
      <c r="DBF525" s="4"/>
      <c r="DBG525" s="4"/>
      <c r="DBH525" s="4"/>
      <c r="DBI525" s="4"/>
      <c r="DBJ525" s="4"/>
      <c r="DBK525" s="4"/>
      <c r="DBL525" s="4"/>
      <c r="DBM525" s="4"/>
      <c r="DBN525" s="4"/>
      <c r="DBO525" s="4"/>
      <c r="DBP525" s="4"/>
      <c r="DBQ525" s="4"/>
      <c r="DBR525" s="4"/>
      <c r="DBS525" s="4"/>
      <c r="DBT525" s="4"/>
      <c r="DBU525" s="4"/>
      <c r="DBV525" s="4"/>
      <c r="DBW525" s="4"/>
      <c r="DBX525" s="4"/>
      <c r="DBY525" s="4"/>
      <c r="DBZ525" s="4"/>
      <c r="DCA525" s="4"/>
      <c r="DCB525" s="4"/>
      <c r="DCC525" s="4"/>
      <c r="DCD525" s="4"/>
      <c r="DCE525" s="4"/>
      <c r="DCF525" s="4"/>
      <c r="DCG525" s="4"/>
      <c r="DCH525" s="4"/>
      <c r="DCI525" s="4"/>
      <c r="DCJ525" s="4"/>
      <c r="DCK525" s="4"/>
      <c r="DCL525" s="4"/>
      <c r="DCM525" s="4"/>
      <c r="DCN525" s="4"/>
      <c r="DCO525" s="4"/>
      <c r="DCP525" s="4"/>
      <c r="DCQ525" s="4"/>
      <c r="DCR525" s="4"/>
      <c r="DCS525" s="4"/>
      <c r="DCT525" s="4"/>
      <c r="DCU525" s="4"/>
      <c r="DCV525" s="4"/>
      <c r="DCW525" s="4"/>
      <c r="DCX525" s="4"/>
      <c r="DCY525" s="4"/>
      <c r="DCZ525" s="4"/>
      <c r="DDA525" s="4"/>
      <c r="DDB525" s="4"/>
      <c r="DDC525" s="4"/>
      <c r="DDD525" s="4"/>
      <c r="DDE525" s="4"/>
      <c r="DDF525" s="4"/>
      <c r="DDG525" s="4"/>
      <c r="DDH525" s="4"/>
      <c r="DDI525" s="4"/>
      <c r="DDJ525" s="4"/>
      <c r="DDK525" s="4"/>
      <c r="DDL525" s="4"/>
      <c r="DDM525" s="4"/>
      <c r="DDN525" s="4"/>
      <c r="DDO525" s="4"/>
      <c r="DDP525" s="4"/>
      <c r="DDQ525" s="4"/>
      <c r="DDR525" s="4"/>
      <c r="DDS525" s="4"/>
      <c r="DDT525" s="4"/>
      <c r="DDU525" s="4"/>
      <c r="DDV525" s="4"/>
      <c r="DDW525" s="4"/>
      <c r="DDX525" s="4"/>
      <c r="DDY525" s="4"/>
      <c r="DDZ525" s="4"/>
      <c r="DEA525" s="4"/>
      <c r="DEB525" s="4"/>
      <c r="DEC525" s="4"/>
      <c r="DED525" s="4"/>
      <c r="DEE525" s="4"/>
      <c r="DEF525" s="4"/>
      <c r="DEG525" s="4"/>
      <c r="DEH525" s="4"/>
      <c r="DEI525" s="4"/>
      <c r="DEJ525" s="4"/>
      <c r="DEK525" s="4"/>
      <c r="DEL525" s="4"/>
      <c r="DEM525" s="4"/>
      <c r="DEN525" s="4"/>
      <c r="DEO525" s="4"/>
      <c r="DEP525" s="4"/>
      <c r="DEQ525" s="4"/>
      <c r="DER525" s="4"/>
      <c r="DES525" s="4"/>
      <c r="DET525" s="4"/>
      <c r="DEU525" s="4"/>
      <c r="DEV525" s="4"/>
      <c r="DEW525" s="4"/>
      <c r="DEX525" s="4"/>
      <c r="DEY525" s="4"/>
      <c r="DEZ525" s="4"/>
      <c r="DFA525" s="4"/>
      <c r="DFB525" s="4"/>
      <c r="DFC525" s="4"/>
      <c r="DFD525" s="4"/>
      <c r="DFE525" s="4"/>
      <c r="DFF525" s="4"/>
      <c r="DFG525" s="4"/>
      <c r="DFH525" s="4"/>
      <c r="DFI525" s="4"/>
      <c r="DFJ525" s="4"/>
      <c r="DFK525" s="4"/>
      <c r="DFL525" s="4"/>
      <c r="DFM525" s="4"/>
      <c r="DFN525" s="4"/>
      <c r="DFO525" s="4"/>
      <c r="DFP525" s="4"/>
      <c r="DFQ525" s="4"/>
      <c r="DFR525" s="4"/>
      <c r="DFS525" s="4"/>
      <c r="DFT525" s="4"/>
      <c r="DFU525" s="4"/>
      <c r="DFV525" s="4"/>
      <c r="DFW525" s="4"/>
      <c r="DFX525" s="4"/>
      <c r="DFY525" s="4"/>
      <c r="DFZ525" s="4"/>
      <c r="DGA525" s="4"/>
      <c r="DGB525" s="4"/>
      <c r="DGC525" s="4"/>
      <c r="DGD525" s="4"/>
      <c r="DGE525" s="4"/>
      <c r="DGF525" s="4"/>
      <c r="DGG525" s="4"/>
      <c r="DGH525" s="4"/>
      <c r="DGI525" s="4"/>
      <c r="DGJ525" s="4"/>
      <c r="DGK525" s="4"/>
      <c r="DGL525" s="4"/>
      <c r="DGM525" s="4"/>
      <c r="DGN525" s="4"/>
      <c r="DGO525" s="4"/>
      <c r="DGP525" s="4"/>
      <c r="DGQ525" s="4"/>
      <c r="DGR525" s="4"/>
      <c r="DGS525" s="4"/>
      <c r="DGT525" s="4"/>
      <c r="DGU525" s="4"/>
      <c r="DGV525" s="4"/>
      <c r="DGW525" s="4"/>
      <c r="DGX525" s="4"/>
      <c r="DGY525" s="4"/>
      <c r="DGZ525" s="4"/>
      <c r="DHA525" s="4"/>
      <c r="DHB525" s="4"/>
      <c r="DHC525" s="4"/>
      <c r="DHD525" s="4"/>
      <c r="DHE525" s="4"/>
      <c r="DHF525" s="4"/>
      <c r="DHG525" s="4"/>
      <c r="DHH525" s="4"/>
      <c r="DHI525" s="4"/>
      <c r="DHJ525" s="4"/>
      <c r="DHK525" s="4"/>
      <c r="DHL525" s="4"/>
      <c r="DHM525" s="4"/>
      <c r="DHN525" s="4"/>
      <c r="DHO525" s="4"/>
      <c r="DHP525" s="4"/>
      <c r="DHQ525" s="4"/>
      <c r="DHR525" s="4"/>
      <c r="DHS525" s="4"/>
      <c r="DHT525" s="4"/>
      <c r="DHU525" s="4"/>
      <c r="DHV525" s="4"/>
      <c r="DHW525" s="4"/>
      <c r="DHX525" s="4"/>
      <c r="DHY525" s="4"/>
      <c r="DHZ525" s="4"/>
      <c r="DIA525" s="4"/>
      <c r="DIB525" s="4"/>
      <c r="DIC525" s="4"/>
      <c r="DID525" s="4"/>
      <c r="DIE525" s="4"/>
      <c r="DIF525" s="4"/>
      <c r="DIG525" s="4"/>
      <c r="DIH525" s="4"/>
      <c r="DII525" s="4"/>
      <c r="DIJ525" s="4"/>
      <c r="DIK525" s="4"/>
      <c r="DIL525" s="4"/>
      <c r="DIM525" s="4"/>
      <c r="DIN525" s="4"/>
      <c r="DIO525" s="4"/>
      <c r="DIP525" s="4"/>
      <c r="DIQ525" s="4"/>
      <c r="DIR525" s="4"/>
      <c r="DIS525" s="4"/>
      <c r="DIT525" s="4"/>
      <c r="DIU525" s="4"/>
      <c r="DIV525" s="4"/>
      <c r="DIW525" s="4"/>
      <c r="DIX525" s="4"/>
      <c r="DIY525" s="4"/>
      <c r="DIZ525" s="4"/>
      <c r="DJA525" s="4"/>
      <c r="DJB525" s="4"/>
      <c r="DJC525" s="4"/>
      <c r="DJD525" s="4"/>
      <c r="DJE525" s="4"/>
      <c r="DJF525" s="4"/>
      <c r="DJG525" s="4"/>
      <c r="DJH525" s="4"/>
      <c r="DJI525" s="4"/>
      <c r="DJJ525" s="4"/>
      <c r="DJK525" s="4"/>
      <c r="DJL525" s="4"/>
      <c r="DJM525" s="4"/>
      <c r="DJN525" s="4"/>
      <c r="DJO525" s="4"/>
      <c r="DJP525" s="4"/>
      <c r="DJQ525" s="4"/>
      <c r="DJR525" s="4"/>
      <c r="DJS525" s="4"/>
      <c r="DJT525" s="4"/>
      <c r="DJU525" s="4"/>
      <c r="DJV525" s="4"/>
      <c r="DJW525" s="4"/>
      <c r="DJX525" s="4"/>
      <c r="DJY525" s="4"/>
      <c r="DJZ525" s="4"/>
      <c r="DKA525" s="4"/>
      <c r="DKB525" s="4"/>
      <c r="DKC525" s="4"/>
      <c r="DKD525" s="4"/>
      <c r="DKE525" s="4"/>
      <c r="DKF525" s="4"/>
      <c r="DKG525" s="4"/>
      <c r="DKH525" s="4"/>
      <c r="DKI525" s="4"/>
      <c r="DKJ525" s="4"/>
      <c r="DKK525" s="4"/>
      <c r="DKL525" s="4"/>
      <c r="DKM525" s="4"/>
      <c r="DKN525" s="4"/>
      <c r="DKO525" s="4"/>
      <c r="DKP525" s="4"/>
      <c r="DKQ525" s="4"/>
      <c r="DKR525" s="4"/>
      <c r="DKS525" s="4"/>
      <c r="DKT525" s="4"/>
      <c r="DKU525" s="4"/>
      <c r="DKV525" s="4"/>
      <c r="DKW525" s="4"/>
      <c r="DKX525" s="4"/>
      <c r="DKY525" s="4"/>
      <c r="DKZ525" s="4"/>
      <c r="DLA525" s="4"/>
      <c r="DLB525" s="4"/>
      <c r="DLC525" s="4"/>
      <c r="DLD525" s="4"/>
      <c r="DLE525" s="4"/>
      <c r="DLF525" s="4"/>
      <c r="DLG525" s="4"/>
      <c r="DLH525" s="4"/>
      <c r="DLI525" s="4"/>
      <c r="DLJ525" s="4"/>
      <c r="DLK525" s="4"/>
      <c r="DLL525" s="4"/>
      <c r="DLM525" s="4"/>
      <c r="DLN525" s="4"/>
      <c r="DLO525" s="4"/>
      <c r="DLP525" s="4"/>
      <c r="DLQ525" s="4"/>
      <c r="DLR525" s="4"/>
      <c r="DLS525" s="4"/>
      <c r="DLT525" s="4"/>
      <c r="DLU525" s="4"/>
      <c r="DLV525" s="4"/>
      <c r="DLW525" s="4"/>
      <c r="DLX525" s="4"/>
      <c r="DLY525" s="4"/>
      <c r="DLZ525" s="4"/>
      <c r="DMA525" s="4"/>
      <c r="DMB525" s="4"/>
      <c r="DMC525" s="4"/>
      <c r="DMD525" s="4"/>
      <c r="DME525" s="4"/>
      <c r="DMF525" s="4"/>
      <c r="DMG525" s="4"/>
      <c r="DMH525" s="4"/>
      <c r="DMI525" s="4"/>
      <c r="DMJ525" s="4"/>
      <c r="DMK525" s="4"/>
      <c r="DML525" s="4"/>
      <c r="DMM525" s="4"/>
      <c r="DMN525" s="4"/>
      <c r="DMO525" s="4"/>
      <c r="DMP525" s="4"/>
      <c r="DMQ525" s="4"/>
      <c r="DMR525" s="4"/>
      <c r="DMS525" s="4"/>
      <c r="DMT525" s="4"/>
      <c r="DMU525" s="4"/>
      <c r="DMV525" s="4"/>
      <c r="DMW525" s="4"/>
      <c r="DMX525" s="4"/>
      <c r="DMY525" s="4"/>
      <c r="DMZ525" s="4"/>
      <c r="DNA525" s="4"/>
      <c r="DNB525" s="4"/>
      <c r="DNC525" s="4"/>
      <c r="DND525" s="4"/>
      <c r="DNE525" s="4"/>
      <c r="DNF525" s="4"/>
      <c r="DNG525" s="4"/>
      <c r="DNH525" s="4"/>
      <c r="DNI525" s="4"/>
      <c r="DNJ525" s="4"/>
      <c r="DNK525" s="4"/>
      <c r="DNL525" s="4"/>
      <c r="DNM525" s="4"/>
      <c r="DNN525" s="4"/>
      <c r="DNO525" s="4"/>
      <c r="DNP525" s="4"/>
      <c r="DNQ525" s="4"/>
      <c r="DNR525" s="4"/>
      <c r="DNS525" s="4"/>
      <c r="DNT525" s="4"/>
      <c r="DNU525" s="4"/>
      <c r="DNV525" s="4"/>
      <c r="DNW525" s="4"/>
      <c r="DNX525" s="4"/>
      <c r="DNY525" s="4"/>
      <c r="DNZ525" s="4"/>
      <c r="DOA525" s="4"/>
      <c r="DOB525" s="4"/>
      <c r="DOC525" s="4"/>
      <c r="DOD525" s="4"/>
      <c r="DOE525" s="4"/>
      <c r="DOF525" s="4"/>
      <c r="DOG525" s="4"/>
      <c r="DOH525" s="4"/>
      <c r="DOI525" s="4"/>
      <c r="DOJ525" s="4"/>
      <c r="DOK525" s="4"/>
      <c r="DOL525" s="4"/>
      <c r="DOM525" s="4"/>
      <c r="DON525" s="4"/>
      <c r="DOO525" s="4"/>
      <c r="DOP525" s="4"/>
      <c r="DOQ525" s="4"/>
      <c r="DOR525" s="4"/>
      <c r="DOS525" s="4"/>
      <c r="DOT525" s="4"/>
      <c r="DOU525" s="4"/>
      <c r="DOV525" s="4"/>
      <c r="DOW525" s="4"/>
      <c r="DOX525" s="4"/>
      <c r="DOY525" s="4"/>
      <c r="DOZ525" s="4"/>
      <c r="DPA525" s="4"/>
      <c r="DPB525" s="4"/>
      <c r="DPC525" s="4"/>
      <c r="DPD525" s="4"/>
      <c r="DPE525" s="4"/>
      <c r="DPF525" s="4"/>
      <c r="DPG525" s="4"/>
      <c r="DPH525" s="4"/>
      <c r="DPI525" s="4"/>
      <c r="DPJ525" s="4"/>
      <c r="DPK525" s="4"/>
      <c r="DPL525" s="4"/>
      <c r="DPM525" s="4"/>
      <c r="DPN525" s="4"/>
      <c r="DPO525" s="4"/>
      <c r="DPP525" s="4"/>
      <c r="DPQ525" s="4"/>
      <c r="DPR525" s="4"/>
      <c r="DPS525" s="4"/>
      <c r="DPT525" s="4"/>
      <c r="DPU525" s="4"/>
      <c r="DPV525" s="4"/>
      <c r="DPW525" s="4"/>
      <c r="DPX525" s="4"/>
      <c r="DPY525" s="4"/>
      <c r="DPZ525" s="4"/>
      <c r="DQA525" s="4"/>
      <c r="DQB525" s="4"/>
      <c r="DQC525" s="4"/>
      <c r="DQD525" s="4"/>
      <c r="DQE525" s="4"/>
      <c r="DQF525" s="4"/>
      <c r="DQG525" s="4"/>
      <c r="DQH525" s="4"/>
      <c r="DQI525" s="4"/>
      <c r="DQJ525" s="4"/>
      <c r="DQK525" s="4"/>
      <c r="DQL525" s="4"/>
      <c r="DQM525" s="4"/>
      <c r="DQN525" s="4"/>
      <c r="DQO525" s="4"/>
      <c r="DQP525" s="4"/>
      <c r="DQQ525" s="4"/>
      <c r="DQR525" s="4"/>
      <c r="DQS525" s="4"/>
      <c r="DQT525" s="4"/>
      <c r="DQU525" s="4"/>
      <c r="DQV525" s="4"/>
      <c r="DQW525" s="4"/>
      <c r="DQX525" s="4"/>
      <c r="DQY525" s="4"/>
      <c r="DQZ525" s="4"/>
      <c r="DRA525" s="4"/>
      <c r="DRB525" s="4"/>
      <c r="DRC525" s="4"/>
      <c r="DRD525" s="4"/>
      <c r="DRE525" s="4"/>
      <c r="DRF525" s="4"/>
      <c r="DRG525" s="4"/>
      <c r="DRH525" s="4"/>
      <c r="DRI525" s="4"/>
      <c r="DRJ525" s="4"/>
      <c r="DRK525" s="4"/>
      <c r="DRL525" s="4"/>
      <c r="DRM525" s="4"/>
      <c r="DRN525" s="4"/>
      <c r="DRO525" s="4"/>
      <c r="DRP525" s="4"/>
      <c r="DRQ525" s="4"/>
      <c r="DRR525" s="4"/>
      <c r="DRS525" s="4"/>
      <c r="DRT525" s="4"/>
      <c r="DRU525" s="4"/>
      <c r="DRV525" s="4"/>
      <c r="DRW525" s="4"/>
      <c r="DRX525" s="4"/>
      <c r="DRY525" s="4"/>
      <c r="DRZ525" s="4"/>
      <c r="DSA525" s="4"/>
      <c r="DSB525" s="4"/>
      <c r="DSC525" s="4"/>
      <c r="DSD525" s="4"/>
      <c r="DSE525" s="4"/>
      <c r="DSF525" s="4"/>
      <c r="DSG525" s="4"/>
      <c r="DSH525" s="4"/>
      <c r="DSI525" s="4"/>
      <c r="DSJ525" s="4"/>
      <c r="DSK525" s="4"/>
      <c r="DSL525" s="4"/>
      <c r="DSM525" s="4"/>
      <c r="DSN525" s="4"/>
      <c r="DSO525" s="4"/>
      <c r="DSP525" s="4"/>
      <c r="DSQ525" s="4"/>
      <c r="DSR525" s="4"/>
      <c r="DSS525" s="4"/>
      <c r="DST525" s="4"/>
      <c r="DSU525" s="4"/>
      <c r="DSV525" s="4"/>
      <c r="DSW525" s="4"/>
      <c r="DSX525" s="4"/>
      <c r="DSY525" s="4"/>
      <c r="DSZ525" s="4"/>
      <c r="DTA525" s="4"/>
      <c r="DTB525" s="4"/>
      <c r="DTC525" s="4"/>
      <c r="DTD525" s="4"/>
      <c r="DTE525" s="4"/>
      <c r="DTF525" s="4"/>
      <c r="DTG525" s="4"/>
      <c r="DTH525" s="4"/>
      <c r="DTI525" s="4"/>
      <c r="DTJ525" s="4"/>
      <c r="DTK525" s="4"/>
      <c r="DTL525" s="4"/>
      <c r="DTM525" s="4"/>
      <c r="DTN525" s="4"/>
      <c r="DTO525" s="4"/>
      <c r="DTP525" s="4"/>
      <c r="DTQ525" s="4"/>
      <c r="DTR525" s="4"/>
      <c r="DTS525" s="4"/>
      <c r="DTT525" s="4"/>
      <c r="DTU525" s="4"/>
      <c r="DTV525" s="4"/>
      <c r="DTW525" s="4"/>
      <c r="DTX525" s="4"/>
      <c r="DTY525" s="4"/>
      <c r="DTZ525" s="4"/>
      <c r="DUA525" s="4"/>
      <c r="DUB525" s="4"/>
      <c r="DUC525" s="4"/>
      <c r="DUD525" s="4"/>
      <c r="DUE525" s="4"/>
      <c r="DUF525" s="4"/>
      <c r="DUG525" s="4"/>
      <c r="DUH525" s="4"/>
      <c r="DUI525" s="4"/>
      <c r="DUJ525" s="4"/>
      <c r="DUK525" s="4"/>
      <c r="DUL525" s="4"/>
      <c r="DUM525" s="4"/>
      <c r="DUN525" s="4"/>
      <c r="DUO525" s="4"/>
      <c r="DUP525" s="4"/>
      <c r="DUQ525" s="4"/>
      <c r="DUR525" s="4"/>
      <c r="DUS525" s="4"/>
      <c r="DUT525" s="4"/>
      <c r="DUU525" s="4"/>
      <c r="DUV525" s="4"/>
      <c r="DUW525" s="4"/>
      <c r="DUX525" s="4"/>
      <c r="DUY525" s="4"/>
      <c r="DUZ525" s="4"/>
      <c r="DVA525" s="4"/>
      <c r="DVB525" s="4"/>
      <c r="DVC525" s="4"/>
      <c r="DVD525" s="4"/>
      <c r="DVE525" s="4"/>
      <c r="DVF525" s="4"/>
      <c r="DVG525" s="4"/>
      <c r="DVH525" s="4"/>
      <c r="DVI525" s="4"/>
      <c r="DVJ525" s="4"/>
      <c r="DVK525" s="4"/>
      <c r="DVL525" s="4"/>
      <c r="DVM525" s="4"/>
      <c r="DVN525" s="4"/>
      <c r="DVO525" s="4"/>
      <c r="DVP525" s="4"/>
      <c r="DVQ525" s="4"/>
      <c r="DVR525" s="4"/>
      <c r="DVS525" s="4"/>
      <c r="DVT525" s="4"/>
      <c r="DVU525" s="4"/>
      <c r="DVV525" s="4"/>
      <c r="DVW525" s="4"/>
      <c r="DVX525" s="4"/>
      <c r="DVY525" s="4"/>
      <c r="DVZ525" s="4"/>
      <c r="DWA525" s="4"/>
      <c r="DWB525" s="4"/>
      <c r="DWC525" s="4"/>
      <c r="DWD525" s="4"/>
      <c r="DWE525" s="4"/>
      <c r="DWF525" s="4"/>
      <c r="DWG525" s="4"/>
      <c r="DWH525" s="4"/>
      <c r="DWI525" s="4"/>
      <c r="DWJ525" s="4"/>
      <c r="DWK525" s="4"/>
      <c r="DWL525" s="4"/>
      <c r="DWM525" s="4"/>
      <c r="DWN525" s="4"/>
      <c r="DWO525" s="4"/>
      <c r="DWP525" s="4"/>
      <c r="DWQ525" s="4"/>
      <c r="DWR525" s="4"/>
      <c r="DWS525" s="4"/>
      <c r="DWT525" s="4"/>
      <c r="DWU525" s="4"/>
      <c r="DWV525" s="4"/>
      <c r="DWW525" s="4"/>
      <c r="DWX525" s="4"/>
      <c r="DWY525" s="4"/>
      <c r="DWZ525" s="4"/>
      <c r="DXA525" s="4"/>
      <c r="DXB525" s="4"/>
      <c r="DXC525" s="4"/>
      <c r="DXD525" s="4"/>
      <c r="DXE525" s="4"/>
      <c r="DXF525" s="4"/>
      <c r="DXG525" s="4"/>
      <c r="DXH525" s="4"/>
      <c r="DXI525" s="4"/>
      <c r="DXJ525" s="4"/>
      <c r="DXK525" s="4"/>
      <c r="DXL525" s="4"/>
      <c r="DXM525" s="4"/>
      <c r="DXN525" s="4"/>
      <c r="DXO525" s="4"/>
      <c r="DXP525" s="4"/>
      <c r="DXQ525" s="4"/>
      <c r="DXR525" s="4"/>
      <c r="DXS525" s="4"/>
      <c r="DXT525" s="4"/>
      <c r="DXU525" s="4"/>
      <c r="DXV525" s="4"/>
      <c r="DXW525" s="4"/>
      <c r="DXX525" s="4"/>
      <c r="DXY525" s="4"/>
      <c r="DXZ525" s="4"/>
      <c r="DYA525" s="4"/>
      <c r="DYB525" s="4"/>
      <c r="DYC525" s="4"/>
      <c r="DYD525" s="4"/>
      <c r="DYE525" s="4"/>
      <c r="DYF525" s="4"/>
      <c r="DYG525" s="4"/>
      <c r="DYH525" s="4"/>
      <c r="DYI525" s="4"/>
      <c r="DYJ525" s="4"/>
      <c r="DYK525" s="4"/>
      <c r="DYL525" s="4"/>
      <c r="DYM525" s="4"/>
      <c r="DYN525" s="4"/>
      <c r="DYO525" s="4"/>
      <c r="DYP525" s="4"/>
      <c r="DYQ525" s="4"/>
      <c r="DYR525" s="4"/>
      <c r="DYS525" s="4"/>
      <c r="DYT525" s="4"/>
      <c r="DYU525" s="4"/>
      <c r="DYV525" s="4"/>
      <c r="DYW525" s="4"/>
      <c r="DYX525" s="4"/>
      <c r="DYY525" s="4"/>
      <c r="DYZ525" s="4"/>
      <c r="DZA525" s="4"/>
      <c r="DZB525" s="4"/>
      <c r="DZC525" s="4"/>
      <c r="DZD525" s="4"/>
      <c r="DZE525" s="4"/>
      <c r="DZF525" s="4"/>
      <c r="DZG525" s="4"/>
      <c r="DZH525" s="4"/>
      <c r="DZI525" s="4"/>
      <c r="DZJ525" s="4"/>
      <c r="DZK525" s="4"/>
      <c r="DZL525" s="4"/>
      <c r="DZM525" s="4"/>
      <c r="DZN525" s="4"/>
      <c r="DZO525" s="4"/>
      <c r="DZP525" s="4"/>
      <c r="DZQ525" s="4"/>
      <c r="DZR525" s="4"/>
      <c r="DZS525" s="4"/>
      <c r="DZT525" s="4"/>
      <c r="DZU525" s="4"/>
      <c r="DZV525" s="4"/>
      <c r="DZW525" s="4"/>
      <c r="DZX525" s="4"/>
      <c r="DZY525" s="4"/>
      <c r="DZZ525" s="4"/>
      <c r="EAA525" s="4"/>
      <c r="EAB525" s="4"/>
      <c r="EAC525" s="4"/>
      <c r="EAD525" s="4"/>
      <c r="EAE525" s="4"/>
      <c r="EAF525" s="4"/>
      <c r="EAG525" s="4"/>
      <c r="EAH525" s="4"/>
      <c r="EAI525" s="4"/>
      <c r="EAJ525" s="4"/>
      <c r="EAK525" s="4"/>
      <c r="EAL525" s="4"/>
      <c r="EAM525" s="4"/>
      <c r="EAN525" s="4"/>
      <c r="EAO525" s="4"/>
      <c r="EAP525" s="4"/>
      <c r="EAQ525" s="4"/>
      <c r="EAR525" s="4"/>
      <c r="EAS525" s="4"/>
      <c r="EAT525" s="4"/>
      <c r="EAU525" s="4"/>
      <c r="EAV525" s="4"/>
      <c r="EAW525" s="4"/>
      <c r="EAX525" s="4"/>
      <c r="EAY525" s="4"/>
      <c r="EAZ525" s="4"/>
      <c r="EBA525" s="4"/>
      <c r="EBB525" s="4"/>
      <c r="EBC525" s="4"/>
      <c r="EBD525" s="4"/>
      <c r="EBE525" s="4"/>
      <c r="EBF525" s="4"/>
      <c r="EBG525" s="4"/>
      <c r="EBH525" s="4"/>
      <c r="EBI525" s="4"/>
      <c r="EBJ525" s="4"/>
      <c r="EBK525" s="4"/>
      <c r="EBL525" s="4"/>
      <c r="EBM525" s="4"/>
      <c r="EBN525" s="4"/>
      <c r="EBO525" s="4"/>
      <c r="EBP525" s="4"/>
      <c r="EBQ525" s="4"/>
      <c r="EBR525" s="4"/>
      <c r="EBS525" s="4"/>
      <c r="EBT525" s="4"/>
      <c r="EBU525" s="4"/>
      <c r="EBV525" s="4"/>
      <c r="EBW525" s="4"/>
      <c r="EBX525" s="4"/>
      <c r="EBY525" s="4"/>
      <c r="EBZ525" s="4"/>
      <c r="ECA525" s="4"/>
      <c r="ECB525" s="4"/>
      <c r="ECC525" s="4"/>
      <c r="ECD525" s="4"/>
      <c r="ECE525" s="4"/>
      <c r="ECF525" s="4"/>
      <c r="ECG525" s="4"/>
      <c r="ECH525" s="4"/>
      <c r="ECI525" s="4"/>
      <c r="ECJ525" s="4"/>
      <c r="ECK525" s="4"/>
      <c r="ECL525" s="4"/>
      <c r="ECM525" s="4"/>
      <c r="ECN525" s="4"/>
      <c r="ECO525" s="4"/>
      <c r="ECP525" s="4"/>
      <c r="ECQ525" s="4"/>
      <c r="ECR525" s="4"/>
      <c r="ECS525" s="4"/>
      <c r="ECT525" s="4"/>
      <c r="ECU525" s="4"/>
      <c r="ECV525" s="4"/>
      <c r="ECW525" s="4"/>
      <c r="ECX525" s="4"/>
      <c r="ECY525" s="4"/>
      <c r="ECZ525" s="4"/>
      <c r="EDA525" s="4"/>
      <c r="EDB525" s="4"/>
      <c r="EDC525" s="4"/>
      <c r="EDD525" s="4"/>
      <c r="EDE525" s="4"/>
      <c r="EDF525" s="4"/>
      <c r="EDG525" s="4"/>
      <c r="EDH525" s="4"/>
      <c r="EDI525" s="4"/>
      <c r="EDJ525" s="4"/>
      <c r="EDK525" s="4"/>
      <c r="EDL525" s="4"/>
      <c r="EDM525" s="4"/>
      <c r="EDN525" s="4"/>
      <c r="EDO525" s="4"/>
      <c r="EDP525" s="4"/>
      <c r="EDQ525" s="4"/>
      <c r="EDR525" s="4"/>
      <c r="EDS525" s="4"/>
      <c r="EDT525" s="4"/>
      <c r="EDU525" s="4"/>
      <c r="EDV525" s="4"/>
      <c r="EDW525" s="4"/>
      <c r="EDX525" s="4"/>
      <c r="EDY525" s="4"/>
      <c r="EDZ525" s="4"/>
      <c r="EEA525" s="4"/>
      <c r="EEB525" s="4"/>
      <c r="EEC525" s="4"/>
      <c r="EED525" s="4"/>
      <c r="EEE525" s="4"/>
      <c r="EEF525" s="4"/>
      <c r="EEG525" s="4"/>
      <c r="EEH525" s="4"/>
      <c r="EEI525" s="4"/>
      <c r="EEJ525" s="4"/>
      <c r="EEK525" s="4"/>
      <c r="EEL525" s="4"/>
      <c r="EEM525" s="4"/>
      <c r="EEN525" s="4"/>
      <c r="EEO525" s="4"/>
      <c r="EEP525" s="4"/>
      <c r="EEQ525" s="4"/>
      <c r="EER525" s="4"/>
      <c r="EES525" s="4"/>
      <c r="EET525" s="4"/>
      <c r="EEU525" s="4"/>
      <c r="EEV525" s="4"/>
      <c r="EEW525" s="4"/>
      <c r="EEX525" s="4"/>
      <c r="EEY525" s="4"/>
      <c r="EEZ525" s="4"/>
      <c r="EFA525" s="4"/>
      <c r="EFB525" s="4"/>
      <c r="EFC525" s="4"/>
      <c r="EFD525" s="4"/>
      <c r="EFE525" s="4"/>
      <c r="EFF525" s="4"/>
      <c r="EFG525" s="4"/>
      <c r="EFH525" s="4"/>
      <c r="EFI525" s="4"/>
      <c r="EFJ525" s="4"/>
      <c r="EFK525" s="4"/>
      <c r="EFL525" s="4"/>
      <c r="EFM525" s="4"/>
      <c r="EFN525" s="4"/>
      <c r="EFO525" s="4"/>
      <c r="EFP525" s="4"/>
      <c r="EFQ525" s="4"/>
      <c r="EFR525" s="4"/>
      <c r="EFS525" s="4"/>
      <c r="EFT525" s="4"/>
      <c r="EFU525" s="4"/>
      <c r="EFV525" s="4"/>
      <c r="EFW525" s="4"/>
      <c r="EFX525" s="4"/>
      <c r="EFY525" s="4"/>
      <c r="EFZ525" s="4"/>
      <c r="EGA525" s="4"/>
      <c r="EGB525" s="4"/>
      <c r="EGC525" s="4"/>
      <c r="EGD525" s="4"/>
      <c r="EGE525" s="4"/>
      <c r="EGF525" s="4"/>
      <c r="EGG525" s="4"/>
      <c r="EGH525" s="4"/>
      <c r="EGI525" s="4"/>
      <c r="EGJ525" s="4"/>
      <c r="EGK525" s="4"/>
      <c r="EGL525" s="4"/>
      <c r="EGM525" s="4"/>
      <c r="EGN525" s="4"/>
      <c r="EGO525" s="4"/>
      <c r="EGP525" s="4"/>
      <c r="EGQ525" s="4"/>
      <c r="EGR525" s="4"/>
      <c r="EGS525" s="4"/>
      <c r="EGT525" s="4"/>
      <c r="EGU525" s="4"/>
      <c r="EGV525" s="4"/>
      <c r="EGW525" s="4"/>
      <c r="EGX525" s="4"/>
      <c r="EGY525" s="4"/>
      <c r="EGZ525" s="4"/>
      <c r="EHA525" s="4"/>
      <c r="EHB525" s="4"/>
      <c r="EHC525" s="4"/>
      <c r="EHD525" s="4"/>
      <c r="EHE525" s="4"/>
      <c r="EHF525" s="4"/>
      <c r="EHG525" s="4"/>
      <c r="EHH525" s="4"/>
      <c r="EHI525" s="4"/>
      <c r="EHJ525" s="4"/>
      <c r="EHK525" s="4"/>
      <c r="EHL525" s="4"/>
      <c r="EHM525" s="4"/>
      <c r="EHN525" s="4"/>
      <c r="EHO525" s="4"/>
      <c r="EHP525" s="4"/>
      <c r="EHQ525" s="4"/>
      <c r="EHR525" s="4"/>
      <c r="EHS525" s="4"/>
      <c r="EHT525" s="4"/>
      <c r="EHU525" s="4"/>
      <c r="EHV525" s="4"/>
      <c r="EHW525" s="4"/>
      <c r="EHX525" s="4"/>
      <c r="EHY525" s="4"/>
      <c r="EHZ525" s="4"/>
      <c r="EIA525" s="4"/>
      <c r="EIB525" s="4"/>
      <c r="EIC525" s="4"/>
      <c r="EID525" s="4"/>
      <c r="EIE525" s="4"/>
      <c r="EIF525" s="4"/>
      <c r="EIG525" s="4"/>
      <c r="EIH525" s="4"/>
      <c r="EII525" s="4"/>
      <c r="EIJ525" s="4"/>
      <c r="EIK525" s="4"/>
      <c r="EIL525" s="4"/>
      <c r="EIM525" s="4"/>
      <c r="EIN525" s="4"/>
      <c r="EIO525" s="4"/>
      <c r="EIP525" s="4"/>
      <c r="EIQ525" s="4"/>
      <c r="EIR525" s="4"/>
      <c r="EIS525" s="4"/>
      <c r="EIT525" s="4"/>
      <c r="EIU525" s="4"/>
      <c r="EIV525" s="4"/>
      <c r="EIW525" s="4"/>
      <c r="EIX525" s="4"/>
      <c r="EIY525" s="4"/>
      <c r="EIZ525" s="4"/>
      <c r="EJA525" s="4"/>
      <c r="EJB525" s="4"/>
      <c r="EJC525" s="4"/>
      <c r="EJD525" s="4"/>
      <c r="EJE525" s="4"/>
      <c r="EJF525" s="4"/>
      <c r="EJG525" s="4"/>
      <c r="EJH525" s="4"/>
      <c r="EJI525" s="4"/>
      <c r="EJJ525" s="4"/>
      <c r="EJK525" s="4"/>
      <c r="EJL525" s="4"/>
      <c r="EJM525" s="4"/>
      <c r="EJN525" s="4"/>
      <c r="EJO525" s="4"/>
      <c r="EJP525" s="4"/>
      <c r="EJQ525" s="4"/>
      <c r="EJR525" s="4"/>
      <c r="EJS525" s="4"/>
      <c r="EJT525" s="4"/>
      <c r="EJU525" s="4"/>
      <c r="EJV525" s="4"/>
      <c r="EJW525" s="4"/>
      <c r="EJX525" s="4"/>
      <c r="EJY525" s="4"/>
      <c r="EJZ525" s="4"/>
      <c r="EKA525" s="4"/>
      <c r="EKB525" s="4"/>
      <c r="EKC525" s="4"/>
      <c r="EKD525" s="4"/>
      <c r="EKE525" s="4"/>
      <c r="EKF525" s="4"/>
      <c r="EKG525" s="4"/>
      <c r="EKH525" s="4"/>
      <c r="EKI525" s="4"/>
      <c r="EKJ525" s="4"/>
      <c r="EKK525" s="4"/>
      <c r="EKL525" s="4"/>
      <c r="EKM525" s="4"/>
      <c r="EKN525" s="4"/>
      <c r="EKO525" s="4"/>
      <c r="EKP525" s="4"/>
      <c r="EKQ525" s="4"/>
      <c r="EKR525" s="4"/>
      <c r="EKS525" s="4"/>
      <c r="EKT525" s="4"/>
      <c r="EKU525" s="4"/>
      <c r="EKV525" s="4"/>
      <c r="EKW525" s="4"/>
      <c r="EKX525" s="4"/>
      <c r="EKY525" s="4"/>
      <c r="EKZ525" s="4"/>
      <c r="ELA525" s="4"/>
      <c r="ELB525" s="4"/>
      <c r="ELC525" s="4"/>
      <c r="ELD525" s="4"/>
      <c r="ELE525" s="4"/>
      <c r="ELF525" s="4"/>
      <c r="ELG525" s="4"/>
      <c r="ELH525" s="4"/>
      <c r="ELI525" s="4"/>
      <c r="ELJ525" s="4"/>
      <c r="ELK525" s="4"/>
      <c r="ELL525" s="4"/>
      <c r="ELM525" s="4"/>
      <c r="ELN525" s="4"/>
      <c r="ELO525" s="4"/>
      <c r="ELP525" s="4"/>
      <c r="ELQ525" s="4"/>
      <c r="ELR525" s="4"/>
      <c r="ELS525" s="4"/>
      <c r="ELT525" s="4"/>
      <c r="ELU525" s="4"/>
      <c r="ELV525" s="4"/>
      <c r="ELW525" s="4"/>
      <c r="ELX525" s="4"/>
      <c r="ELY525" s="4"/>
      <c r="ELZ525" s="4"/>
      <c r="EMA525" s="4"/>
      <c r="EMB525" s="4"/>
      <c r="EMC525" s="4"/>
      <c r="EMD525" s="4"/>
      <c r="EME525" s="4"/>
      <c r="EMF525" s="4"/>
      <c r="EMG525" s="4"/>
      <c r="EMH525" s="4"/>
      <c r="EMI525" s="4"/>
      <c r="EMJ525" s="4"/>
      <c r="EMK525" s="4"/>
      <c r="EML525" s="4"/>
      <c r="EMM525" s="4"/>
      <c r="EMN525" s="4"/>
      <c r="EMO525" s="4"/>
      <c r="EMP525" s="4"/>
      <c r="EMQ525" s="4"/>
      <c r="EMR525" s="4"/>
      <c r="EMS525" s="4"/>
      <c r="EMT525" s="4"/>
      <c r="EMU525" s="4"/>
      <c r="EMV525" s="4"/>
      <c r="EMW525" s="4"/>
      <c r="EMX525" s="4"/>
      <c r="EMY525" s="4"/>
      <c r="EMZ525" s="4"/>
      <c r="ENA525" s="4"/>
      <c r="ENB525" s="4"/>
      <c r="ENC525" s="4"/>
      <c r="END525" s="4"/>
      <c r="ENE525" s="4"/>
      <c r="ENF525" s="4"/>
      <c r="ENG525" s="4"/>
      <c r="ENH525" s="4"/>
      <c r="ENI525" s="4"/>
      <c r="ENJ525" s="4"/>
      <c r="ENK525" s="4"/>
      <c r="ENL525" s="4"/>
      <c r="ENM525" s="4"/>
      <c r="ENN525" s="4"/>
      <c r="ENO525" s="4"/>
      <c r="ENP525" s="4"/>
      <c r="ENQ525" s="4"/>
      <c r="ENR525" s="4"/>
      <c r="ENS525" s="4"/>
      <c r="ENT525" s="4"/>
      <c r="ENU525" s="4"/>
      <c r="ENV525" s="4"/>
      <c r="ENW525" s="4"/>
      <c r="ENX525" s="4"/>
      <c r="ENY525" s="4"/>
      <c r="ENZ525" s="4"/>
      <c r="EOA525" s="4"/>
      <c r="EOB525" s="4"/>
      <c r="EOC525" s="4"/>
      <c r="EOD525" s="4"/>
      <c r="EOE525" s="4"/>
      <c r="EOF525" s="4"/>
      <c r="EOG525" s="4"/>
      <c r="EOH525" s="4"/>
      <c r="EOI525" s="4"/>
      <c r="EOJ525" s="4"/>
      <c r="EOK525" s="4"/>
      <c r="EOL525" s="4"/>
      <c r="EOM525" s="4"/>
      <c r="EON525" s="4"/>
      <c r="EOO525" s="4"/>
      <c r="EOP525" s="4"/>
      <c r="EOQ525" s="4"/>
      <c r="EOR525" s="4"/>
      <c r="EOS525" s="4"/>
      <c r="EOT525" s="4"/>
      <c r="EOU525" s="4"/>
      <c r="EOV525" s="4"/>
      <c r="EOW525" s="4"/>
      <c r="EOX525" s="4"/>
      <c r="EOY525" s="4"/>
      <c r="EOZ525" s="4"/>
      <c r="EPA525" s="4"/>
      <c r="EPB525" s="4"/>
      <c r="EPC525" s="4"/>
      <c r="EPD525" s="4"/>
      <c r="EPE525" s="4"/>
      <c r="EPF525" s="4"/>
      <c r="EPG525" s="4"/>
      <c r="EPH525" s="4"/>
      <c r="EPI525" s="4"/>
      <c r="EPJ525" s="4"/>
      <c r="EPK525" s="4"/>
      <c r="EPL525" s="4"/>
      <c r="EPM525" s="4"/>
      <c r="EPN525" s="4"/>
      <c r="EPO525" s="4"/>
      <c r="EPP525" s="4"/>
      <c r="EPQ525" s="4"/>
      <c r="EPR525" s="4"/>
      <c r="EPS525" s="4"/>
      <c r="EPT525" s="4"/>
      <c r="EPU525" s="4"/>
      <c r="EPV525" s="4"/>
      <c r="EPW525" s="4"/>
      <c r="EPX525" s="4"/>
      <c r="EPY525" s="4"/>
      <c r="EPZ525" s="4"/>
      <c r="EQA525" s="4"/>
      <c r="EQB525" s="4"/>
      <c r="EQC525" s="4"/>
      <c r="EQD525" s="4"/>
      <c r="EQE525" s="4"/>
      <c r="EQF525" s="4"/>
      <c r="EQG525" s="4"/>
      <c r="EQH525" s="4"/>
      <c r="EQI525" s="4"/>
      <c r="EQJ525" s="4"/>
      <c r="EQK525" s="4"/>
      <c r="EQL525" s="4"/>
      <c r="EQM525" s="4"/>
      <c r="EQN525" s="4"/>
      <c r="EQO525" s="4"/>
      <c r="EQP525" s="4"/>
      <c r="EQQ525" s="4"/>
      <c r="EQR525" s="4"/>
      <c r="EQS525" s="4"/>
      <c r="EQT525" s="4"/>
      <c r="EQU525" s="4"/>
      <c r="EQV525" s="4"/>
      <c r="EQW525" s="4"/>
      <c r="EQX525" s="4"/>
      <c r="EQY525" s="4"/>
      <c r="EQZ525" s="4"/>
      <c r="ERA525" s="4"/>
      <c r="ERB525" s="4"/>
      <c r="ERC525" s="4"/>
      <c r="ERD525" s="4"/>
      <c r="ERE525" s="4"/>
      <c r="ERF525" s="4"/>
      <c r="ERG525" s="4"/>
      <c r="ERH525" s="4"/>
      <c r="ERI525" s="4"/>
      <c r="ERJ525" s="4"/>
      <c r="ERK525" s="4"/>
      <c r="ERL525" s="4"/>
      <c r="ERM525" s="4"/>
      <c r="ERN525" s="4"/>
      <c r="ERO525" s="4"/>
      <c r="ERP525" s="4"/>
      <c r="ERQ525" s="4"/>
      <c r="ERR525" s="4"/>
      <c r="ERS525" s="4"/>
      <c r="ERT525" s="4"/>
      <c r="ERU525" s="4"/>
      <c r="ERV525" s="4"/>
      <c r="ERW525" s="4"/>
      <c r="ERX525" s="4"/>
      <c r="ERY525" s="4"/>
      <c r="ERZ525" s="4"/>
      <c r="ESA525" s="4"/>
      <c r="ESB525" s="4"/>
      <c r="ESC525" s="4"/>
      <c r="ESD525" s="4"/>
      <c r="ESE525" s="4"/>
      <c r="ESF525" s="4"/>
      <c r="ESG525" s="4"/>
      <c r="ESH525" s="4"/>
      <c r="ESI525" s="4"/>
      <c r="ESJ525" s="4"/>
      <c r="ESK525" s="4"/>
      <c r="ESL525" s="4"/>
      <c r="ESM525" s="4"/>
      <c r="ESN525" s="4"/>
      <c r="ESO525" s="4"/>
      <c r="ESP525" s="4"/>
      <c r="ESQ525" s="4"/>
      <c r="ESR525" s="4"/>
      <c r="ESS525" s="4"/>
      <c r="EST525" s="4"/>
      <c r="ESU525" s="4"/>
      <c r="ESV525" s="4"/>
      <c r="ESW525" s="4"/>
      <c r="ESX525" s="4"/>
      <c r="ESY525" s="4"/>
      <c r="ESZ525" s="4"/>
      <c r="ETA525" s="4"/>
      <c r="ETB525" s="4"/>
      <c r="ETC525" s="4"/>
      <c r="ETD525" s="4"/>
      <c r="ETE525" s="4"/>
      <c r="ETF525" s="4"/>
      <c r="ETG525" s="4"/>
      <c r="ETH525" s="4"/>
      <c r="ETI525" s="4"/>
      <c r="ETJ525" s="4"/>
      <c r="ETK525" s="4"/>
      <c r="ETL525" s="4"/>
      <c r="ETM525" s="4"/>
      <c r="ETN525" s="4"/>
      <c r="ETO525" s="4"/>
      <c r="ETP525" s="4"/>
      <c r="ETQ525" s="4"/>
      <c r="ETR525" s="4"/>
      <c r="ETS525" s="4"/>
      <c r="ETT525" s="4"/>
      <c r="ETU525" s="4"/>
      <c r="ETV525" s="4"/>
      <c r="ETW525" s="4"/>
      <c r="ETX525" s="4"/>
      <c r="ETY525" s="4"/>
      <c r="ETZ525" s="4"/>
      <c r="EUA525" s="4"/>
      <c r="EUB525" s="4"/>
      <c r="EUC525" s="4"/>
      <c r="EUD525" s="4"/>
      <c r="EUE525" s="4"/>
      <c r="EUF525" s="4"/>
      <c r="EUG525" s="4"/>
      <c r="EUH525" s="4"/>
      <c r="EUI525" s="4"/>
      <c r="EUJ525" s="4"/>
      <c r="EUK525" s="4"/>
      <c r="EUL525" s="4"/>
      <c r="EUM525" s="4"/>
      <c r="EUN525" s="4"/>
      <c r="EUO525" s="4"/>
      <c r="EUP525" s="4"/>
      <c r="EUQ525" s="4"/>
      <c r="EUR525" s="4"/>
      <c r="EUS525" s="4"/>
      <c r="EUT525" s="4"/>
      <c r="EUU525" s="4"/>
      <c r="EUV525" s="4"/>
      <c r="EUW525" s="4"/>
      <c r="EUX525" s="4"/>
      <c r="EUY525" s="4"/>
      <c r="EUZ525" s="4"/>
      <c r="EVA525" s="4"/>
      <c r="EVB525" s="4"/>
      <c r="EVC525" s="4"/>
      <c r="EVD525" s="4"/>
      <c r="EVE525" s="4"/>
      <c r="EVF525" s="4"/>
      <c r="EVG525" s="4"/>
      <c r="EVH525" s="4"/>
      <c r="EVI525" s="4"/>
      <c r="EVJ525" s="4"/>
      <c r="EVK525" s="4"/>
      <c r="EVL525" s="4"/>
      <c r="EVM525" s="4"/>
      <c r="EVN525" s="4"/>
      <c r="EVO525" s="4"/>
      <c r="EVP525" s="4"/>
      <c r="EVQ525" s="4"/>
      <c r="EVR525" s="4"/>
      <c r="EVS525" s="4"/>
      <c r="EVT525" s="4"/>
      <c r="EVU525" s="4"/>
      <c r="EVV525" s="4"/>
      <c r="EVW525" s="4"/>
      <c r="EVX525" s="4"/>
      <c r="EVY525" s="4"/>
      <c r="EVZ525" s="4"/>
      <c r="EWA525" s="4"/>
      <c r="EWB525" s="4"/>
      <c r="EWC525" s="4"/>
      <c r="EWD525" s="4"/>
      <c r="EWE525" s="4"/>
      <c r="EWF525" s="4"/>
      <c r="EWG525" s="4"/>
      <c r="EWH525" s="4"/>
      <c r="EWI525" s="4"/>
      <c r="EWJ525" s="4"/>
      <c r="EWK525" s="4"/>
      <c r="EWL525" s="4"/>
      <c r="EWM525" s="4"/>
      <c r="EWN525" s="4"/>
      <c r="EWO525" s="4"/>
      <c r="EWP525" s="4"/>
      <c r="EWQ525" s="4"/>
      <c r="EWR525" s="4"/>
      <c r="EWS525" s="4"/>
      <c r="EWT525" s="4"/>
      <c r="EWU525" s="4"/>
      <c r="EWV525" s="4"/>
      <c r="EWW525" s="4"/>
      <c r="EWX525" s="4"/>
      <c r="EWY525" s="4"/>
      <c r="EWZ525" s="4"/>
      <c r="EXA525" s="4"/>
      <c r="EXB525" s="4"/>
      <c r="EXC525" s="4"/>
      <c r="EXD525" s="4"/>
      <c r="EXE525" s="4"/>
      <c r="EXF525" s="4"/>
      <c r="EXG525" s="4"/>
      <c r="EXH525" s="4"/>
      <c r="EXI525" s="4"/>
      <c r="EXJ525" s="4"/>
      <c r="EXK525" s="4"/>
      <c r="EXL525" s="4"/>
      <c r="EXM525" s="4"/>
      <c r="EXN525" s="4"/>
      <c r="EXO525" s="4"/>
      <c r="EXP525" s="4"/>
      <c r="EXQ525" s="4"/>
      <c r="EXR525" s="4"/>
      <c r="EXS525" s="4"/>
      <c r="EXT525" s="4"/>
      <c r="EXU525" s="4"/>
      <c r="EXV525" s="4"/>
      <c r="EXW525" s="4"/>
      <c r="EXX525" s="4"/>
      <c r="EXY525" s="4"/>
      <c r="EXZ525" s="4"/>
      <c r="EYA525" s="4"/>
      <c r="EYB525" s="4"/>
      <c r="EYC525" s="4"/>
      <c r="EYD525" s="4"/>
      <c r="EYE525" s="4"/>
      <c r="EYF525" s="4"/>
      <c r="EYG525" s="4"/>
      <c r="EYH525" s="4"/>
      <c r="EYI525" s="4"/>
      <c r="EYJ525" s="4"/>
      <c r="EYK525" s="4"/>
      <c r="EYL525" s="4"/>
      <c r="EYM525" s="4"/>
      <c r="EYN525" s="4"/>
      <c r="EYO525" s="4"/>
      <c r="EYP525" s="4"/>
      <c r="EYQ525" s="4"/>
      <c r="EYR525" s="4"/>
      <c r="EYS525" s="4"/>
      <c r="EYT525" s="4"/>
      <c r="EYU525" s="4"/>
      <c r="EYV525" s="4"/>
      <c r="EYW525" s="4"/>
      <c r="EYX525" s="4"/>
      <c r="EYY525" s="4"/>
      <c r="EYZ525" s="4"/>
      <c r="EZA525" s="4"/>
      <c r="EZB525" s="4"/>
      <c r="EZC525" s="4"/>
      <c r="EZD525" s="4"/>
      <c r="EZE525" s="4"/>
      <c r="EZF525" s="4"/>
      <c r="EZG525" s="4"/>
      <c r="EZH525" s="4"/>
      <c r="EZI525" s="4"/>
      <c r="EZJ525" s="4"/>
      <c r="EZK525" s="4"/>
      <c r="EZL525" s="4"/>
      <c r="EZM525" s="4"/>
      <c r="EZN525" s="4"/>
      <c r="EZO525" s="4"/>
      <c r="EZP525" s="4"/>
      <c r="EZQ525" s="4"/>
      <c r="EZR525" s="4"/>
      <c r="EZS525" s="4"/>
      <c r="EZT525" s="4"/>
      <c r="EZU525" s="4"/>
      <c r="EZV525" s="4"/>
      <c r="EZW525" s="4"/>
      <c r="EZX525" s="4"/>
      <c r="EZY525" s="4"/>
      <c r="EZZ525" s="4"/>
      <c r="FAA525" s="4"/>
      <c r="FAB525" s="4"/>
      <c r="FAC525" s="4"/>
      <c r="FAD525" s="4"/>
      <c r="FAE525" s="4"/>
      <c r="FAF525" s="4"/>
      <c r="FAG525" s="4"/>
      <c r="FAH525" s="4"/>
      <c r="FAI525" s="4"/>
      <c r="FAJ525" s="4"/>
      <c r="FAK525" s="4"/>
      <c r="FAL525" s="4"/>
      <c r="FAM525" s="4"/>
      <c r="FAN525" s="4"/>
      <c r="FAO525" s="4"/>
      <c r="FAP525" s="4"/>
      <c r="FAQ525" s="4"/>
      <c r="FAR525" s="4"/>
      <c r="FAS525" s="4"/>
      <c r="FAT525" s="4"/>
      <c r="FAU525" s="4"/>
      <c r="FAV525" s="4"/>
      <c r="FAW525" s="4"/>
      <c r="FAX525" s="4"/>
      <c r="FAY525" s="4"/>
      <c r="FAZ525" s="4"/>
      <c r="FBA525" s="4"/>
      <c r="FBB525" s="4"/>
      <c r="FBC525" s="4"/>
      <c r="FBD525" s="4"/>
      <c r="FBE525" s="4"/>
      <c r="FBF525" s="4"/>
      <c r="FBG525" s="4"/>
      <c r="FBH525" s="4"/>
      <c r="FBI525" s="4"/>
      <c r="FBJ525" s="4"/>
      <c r="FBK525" s="4"/>
      <c r="FBL525" s="4"/>
      <c r="FBM525" s="4"/>
      <c r="FBN525" s="4"/>
      <c r="FBO525" s="4"/>
      <c r="FBP525" s="4"/>
      <c r="FBQ525" s="4"/>
      <c r="FBR525" s="4"/>
      <c r="FBS525" s="4"/>
      <c r="FBT525" s="4"/>
      <c r="FBU525" s="4"/>
      <c r="FBV525" s="4"/>
      <c r="FBW525" s="4"/>
      <c r="FBX525" s="4"/>
      <c r="FBY525" s="4"/>
      <c r="FBZ525" s="4"/>
      <c r="FCA525" s="4"/>
      <c r="FCB525" s="4"/>
      <c r="FCC525" s="4"/>
      <c r="FCD525" s="4"/>
      <c r="FCE525" s="4"/>
      <c r="FCF525" s="4"/>
      <c r="FCG525" s="4"/>
      <c r="FCH525" s="4"/>
      <c r="FCI525" s="4"/>
      <c r="FCJ525" s="4"/>
      <c r="FCK525" s="4"/>
      <c r="FCL525" s="4"/>
      <c r="FCM525" s="4"/>
      <c r="FCN525" s="4"/>
      <c r="FCO525" s="4"/>
      <c r="FCP525" s="4"/>
      <c r="FCQ525" s="4"/>
      <c r="FCR525" s="4"/>
      <c r="FCS525" s="4"/>
      <c r="FCT525" s="4"/>
      <c r="FCU525" s="4"/>
      <c r="FCV525" s="4"/>
      <c r="FCW525" s="4"/>
      <c r="FCX525" s="4"/>
      <c r="FCY525" s="4"/>
      <c r="FCZ525" s="4"/>
      <c r="FDA525" s="4"/>
      <c r="FDB525" s="4"/>
      <c r="FDC525" s="4"/>
      <c r="FDD525" s="4"/>
      <c r="FDE525" s="4"/>
      <c r="FDF525" s="4"/>
      <c r="FDG525" s="4"/>
      <c r="FDH525" s="4"/>
      <c r="FDI525" s="4"/>
      <c r="FDJ525" s="4"/>
      <c r="FDK525" s="4"/>
      <c r="FDL525" s="4"/>
      <c r="FDM525" s="4"/>
      <c r="FDN525" s="4"/>
      <c r="FDO525" s="4"/>
      <c r="FDP525" s="4"/>
      <c r="FDQ525" s="4"/>
      <c r="FDR525" s="4"/>
      <c r="FDS525" s="4"/>
      <c r="FDT525" s="4"/>
      <c r="FDU525" s="4"/>
      <c r="FDV525" s="4"/>
      <c r="FDW525" s="4"/>
      <c r="FDX525" s="4"/>
      <c r="FDY525" s="4"/>
      <c r="FDZ525" s="4"/>
      <c r="FEA525" s="4"/>
      <c r="FEB525" s="4"/>
      <c r="FEC525" s="4"/>
      <c r="FED525" s="4"/>
      <c r="FEE525" s="4"/>
      <c r="FEF525" s="4"/>
      <c r="FEG525" s="4"/>
      <c r="FEH525" s="4"/>
      <c r="FEI525" s="4"/>
      <c r="FEJ525" s="4"/>
      <c r="FEK525" s="4"/>
      <c r="FEL525" s="4"/>
      <c r="FEM525" s="4"/>
      <c r="FEN525" s="4"/>
      <c r="FEO525" s="4"/>
      <c r="FEP525" s="4"/>
      <c r="FEQ525" s="4"/>
      <c r="FER525" s="4"/>
      <c r="FES525" s="4"/>
      <c r="FET525" s="4"/>
      <c r="FEU525" s="4"/>
      <c r="FEV525" s="4"/>
      <c r="FEW525" s="4"/>
      <c r="FEX525" s="4"/>
      <c r="FEY525" s="4"/>
      <c r="FEZ525" s="4"/>
      <c r="FFA525" s="4"/>
      <c r="FFB525" s="4"/>
      <c r="FFC525" s="4"/>
      <c r="FFD525" s="4"/>
      <c r="FFE525" s="4"/>
      <c r="FFF525" s="4"/>
      <c r="FFG525" s="4"/>
      <c r="FFH525" s="4"/>
      <c r="FFI525" s="4"/>
      <c r="FFJ525" s="4"/>
      <c r="FFK525" s="4"/>
      <c r="FFL525" s="4"/>
      <c r="FFM525" s="4"/>
      <c r="FFN525" s="4"/>
      <c r="FFO525" s="4"/>
      <c r="FFP525" s="4"/>
      <c r="FFQ525" s="4"/>
      <c r="FFR525" s="4"/>
      <c r="FFS525" s="4"/>
      <c r="FFT525" s="4"/>
      <c r="FFU525" s="4"/>
      <c r="FFV525" s="4"/>
      <c r="FFW525" s="4"/>
      <c r="FFX525" s="4"/>
      <c r="FFY525" s="4"/>
      <c r="FFZ525" s="4"/>
      <c r="FGA525" s="4"/>
      <c r="FGB525" s="4"/>
      <c r="FGC525" s="4"/>
      <c r="FGD525" s="4"/>
      <c r="FGE525" s="4"/>
      <c r="FGF525" s="4"/>
      <c r="FGG525" s="4"/>
      <c r="FGH525" s="4"/>
      <c r="FGI525" s="4"/>
      <c r="FGJ525" s="4"/>
      <c r="FGK525" s="4"/>
      <c r="FGL525" s="4"/>
      <c r="FGM525" s="4"/>
      <c r="FGN525" s="4"/>
      <c r="FGO525" s="4"/>
      <c r="FGP525" s="4"/>
      <c r="FGQ525" s="4"/>
      <c r="FGR525" s="4"/>
      <c r="FGS525" s="4"/>
      <c r="FGT525" s="4"/>
      <c r="FGU525" s="4"/>
      <c r="FGV525" s="4"/>
      <c r="FGW525" s="4"/>
      <c r="FGX525" s="4"/>
      <c r="FGY525" s="4"/>
      <c r="FGZ525" s="4"/>
      <c r="FHA525" s="4"/>
      <c r="FHB525" s="4"/>
      <c r="FHC525" s="4"/>
      <c r="FHD525" s="4"/>
      <c r="FHE525" s="4"/>
      <c r="FHF525" s="4"/>
      <c r="FHG525" s="4"/>
      <c r="FHH525" s="4"/>
      <c r="FHI525" s="4"/>
      <c r="FHJ525" s="4"/>
      <c r="FHK525" s="4"/>
      <c r="FHL525" s="4"/>
      <c r="FHM525" s="4"/>
      <c r="FHN525" s="4"/>
      <c r="FHO525" s="4"/>
      <c r="FHP525" s="4"/>
      <c r="FHQ525" s="4"/>
      <c r="FHR525" s="4"/>
      <c r="FHS525" s="4"/>
      <c r="FHT525" s="4"/>
      <c r="FHU525" s="4"/>
      <c r="FHV525" s="4"/>
      <c r="FHW525" s="4"/>
      <c r="FHX525" s="4"/>
      <c r="FHY525" s="4"/>
      <c r="FHZ525" s="4"/>
      <c r="FIA525" s="4"/>
      <c r="FIB525" s="4"/>
      <c r="FIC525" s="4"/>
      <c r="FID525" s="4"/>
      <c r="FIE525" s="4"/>
      <c r="FIF525" s="4"/>
      <c r="FIG525" s="4"/>
      <c r="FIH525" s="4"/>
      <c r="FII525" s="4"/>
      <c r="FIJ525" s="4"/>
      <c r="FIK525" s="4"/>
      <c r="FIL525" s="4"/>
      <c r="FIM525" s="4"/>
      <c r="FIN525" s="4"/>
      <c r="FIO525" s="4"/>
      <c r="FIP525" s="4"/>
      <c r="FIQ525" s="4"/>
      <c r="FIR525" s="4"/>
      <c r="FIS525" s="4"/>
      <c r="FIT525" s="4"/>
      <c r="FIU525" s="4"/>
      <c r="FIV525" s="4"/>
      <c r="FIW525" s="4"/>
      <c r="FIX525" s="4"/>
      <c r="FIY525" s="4"/>
      <c r="FIZ525" s="4"/>
      <c r="FJA525" s="4"/>
      <c r="FJB525" s="4"/>
      <c r="FJC525" s="4"/>
      <c r="FJD525" s="4"/>
      <c r="FJE525" s="4"/>
      <c r="FJF525" s="4"/>
      <c r="FJG525" s="4"/>
      <c r="FJH525" s="4"/>
      <c r="FJI525" s="4"/>
      <c r="FJJ525" s="4"/>
      <c r="FJK525" s="4"/>
      <c r="FJL525" s="4"/>
      <c r="FJM525" s="4"/>
      <c r="FJN525" s="4"/>
      <c r="FJO525" s="4"/>
      <c r="FJP525" s="4"/>
      <c r="FJQ525" s="4"/>
      <c r="FJR525" s="4"/>
      <c r="FJS525" s="4"/>
      <c r="FJT525" s="4"/>
      <c r="FJU525" s="4"/>
      <c r="FJV525" s="4"/>
      <c r="FJW525" s="4"/>
      <c r="FJX525" s="4"/>
      <c r="FJY525" s="4"/>
      <c r="FJZ525" s="4"/>
      <c r="FKA525" s="4"/>
      <c r="FKB525" s="4"/>
      <c r="FKC525" s="4"/>
      <c r="FKD525" s="4"/>
      <c r="FKE525" s="4"/>
      <c r="FKF525" s="4"/>
      <c r="FKG525" s="4"/>
      <c r="FKH525" s="4"/>
      <c r="FKI525" s="4"/>
      <c r="FKJ525" s="4"/>
      <c r="FKK525" s="4"/>
      <c r="FKL525" s="4"/>
      <c r="FKM525" s="4"/>
      <c r="FKN525" s="4"/>
      <c r="FKO525" s="4"/>
      <c r="FKP525" s="4"/>
      <c r="FKQ525" s="4"/>
      <c r="FKR525" s="4"/>
      <c r="FKS525" s="4"/>
      <c r="FKT525" s="4"/>
      <c r="FKU525" s="4"/>
      <c r="FKV525" s="4"/>
      <c r="FKW525" s="4"/>
      <c r="FKX525" s="4"/>
      <c r="FKY525" s="4"/>
      <c r="FKZ525" s="4"/>
      <c r="FLA525" s="4"/>
      <c r="FLB525" s="4"/>
      <c r="FLC525" s="4"/>
      <c r="FLD525" s="4"/>
      <c r="FLE525" s="4"/>
      <c r="FLF525" s="4"/>
      <c r="FLG525" s="4"/>
      <c r="FLH525" s="4"/>
      <c r="FLI525" s="4"/>
      <c r="FLJ525" s="4"/>
      <c r="FLK525" s="4"/>
      <c r="FLL525" s="4"/>
      <c r="FLM525" s="4"/>
      <c r="FLN525" s="4"/>
      <c r="FLO525" s="4"/>
      <c r="FLP525" s="4"/>
      <c r="FLQ525" s="4"/>
      <c r="FLR525" s="4"/>
      <c r="FLS525" s="4"/>
      <c r="FLT525" s="4"/>
      <c r="FLU525" s="4"/>
      <c r="FLV525" s="4"/>
      <c r="FLW525" s="4"/>
      <c r="FLX525" s="4"/>
      <c r="FLY525" s="4"/>
      <c r="FLZ525" s="4"/>
      <c r="FMA525" s="4"/>
      <c r="FMB525" s="4"/>
      <c r="FMC525" s="4"/>
      <c r="FMD525" s="4"/>
      <c r="FME525" s="4"/>
      <c r="FMF525" s="4"/>
      <c r="FMG525" s="4"/>
      <c r="FMH525" s="4"/>
      <c r="FMI525" s="4"/>
      <c r="FMJ525" s="4"/>
      <c r="FMK525" s="4"/>
      <c r="FML525" s="4"/>
      <c r="FMM525" s="4"/>
      <c r="FMN525" s="4"/>
      <c r="FMO525" s="4"/>
      <c r="FMP525" s="4"/>
      <c r="FMQ525" s="4"/>
      <c r="FMR525" s="4"/>
      <c r="FMS525" s="4"/>
      <c r="FMT525" s="4"/>
      <c r="FMU525" s="4"/>
      <c r="FMV525" s="4"/>
      <c r="FMW525" s="4"/>
      <c r="FMX525" s="4"/>
      <c r="FMY525" s="4"/>
      <c r="FMZ525" s="4"/>
      <c r="FNA525" s="4"/>
      <c r="FNB525" s="4"/>
      <c r="FNC525" s="4"/>
      <c r="FND525" s="4"/>
      <c r="FNE525" s="4"/>
      <c r="FNF525" s="4"/>
      <c r="FNG525" s="4"/>
      <c r="FNH525" s="4"/>
      <c r="FNI525" s="4"/>
      <c r="FNJ525" s="4"/>
      <c r="FNK525" s="4"/>
      <c r="FNL525" s="4"/>
      <c r="FNM525" s="4"/>
      <c r="FNN525" s="4"/>
      <c r="FNO525" s="4"/>
      <c r="FNP525" s="4"/>
      <c r="FNQ525" s="4"/>
      <c r="FNR525" s="4"/>
      <c r="FNS525" s="4"/>
      <c r="FNT525" s="4"/>
      <c r="FNU525" s="4"/>
      <c r="FNV525" s="4"/>
      <c r="FNW525" s="4"/>
      <c r="FNX525" s="4"/>
      <c r="FNY525" s="4"/>
      <c r="FNZ525" s="4"/>
      <c r="FOA525" s="4"/>
      <c r="FOB525" s="4"/>
      <c r="FOC525" s="4"/>
      <c r="FOD525" s="4"/>
      <c r="FOE525" s="4"/>
      <c r="FOF525" s="4"/>
      <c r="FOG525" s="4"/>
      <c r="FOH525" s="4"/>
      <c r="FOI525" s="4"/>
      <c r="FOJ525" s="4"/>
      <c r="FOK525" s="4"/>
      <c r="FOL525" s="4"/>
      <c r="FOM525" s="4"/>
      <c r="FON525" s="4"/>
      <c r="FOO525" s="4"/>
      <c r="FOP525" s="4"/>
      <c r="FOQ525" s="4"/>
      <c r="FOR525" s="4"/>
      <c r="FOS525" s="4"/>
      <c r="FOT525" s="4"/>
      <c r="FOU525" s="4"/>
      <c r="FOV525" s="4"/>
      <c r="FOW525" s="4"/>
      <c r="FOX525" s="4"/>
      <c r="FOY525" s="4"/>
      <c r="FOZ525" s="4"/>
      <c r="FPA525" s="4"/>
      <c r="FPB525" s="4"/>
      <c r="FPC525" s="4"/>
      <c r="FPD525" s="4"/>
      <c r="FPE525" s="4"/>
      <c r="FPF525" s="4"/>
      <c r="FPG525" s="4"/>
      <c r="FPH525" s="4"/>
      <c r="FPI525" s="4"/>
      <c r="FPJ525" s="4"/>
      <c r="FPK525" s="4"/>
      <c r="FPL525" s="4"/>
      <c r="FPM525" s="4"/>
      <c r="FPN525" s="4"/>
      <c r="FPO525" s="4"/>
      <c r="FPP525" s="4"/>
      <c r="FPQ525" s="4"/>
      <c r="FPR525" s="4"/>
      <c r="FPS525" s="4"/>
      <c r="FPT525" s="4"/>
      <c r="FPU525" s="4"/>
      <c r="FPV525" s="4"/>
      <c r="FPW525" s="4"/>
      <c r="FPX525" s="4"/>
      <c r="FPY525" s="4"/>
      <c r="FPZ525" s="4"/>
      <c r="FQA525" s="4"/>
      <c r="FQB525" s="4"/>
      <c r="FQC525" s="4"/>
      <c r="FQD525" s="4"/>
      <c r="FQE525" s="4"/>
      <c r="FQF525" s="4"/>
      <c r="FQG525" s="4"/>
      <c r="FQH525" s="4"/>
      <c r="FQI525" s="4"/>
      <c r="FQJ525" s="4"/>
      <c r="FQK525" s="4"/>
      <c r="FQL525" s="4"/>
      <c r="FQM525" s="4"/>
      <c r="FQN525" s="4"/>
      <c r="FQO525" s="4"/>
      <c r="FQP525" s="4"/>
      <c r="FQQ525" s="4"/>
      <c r="FQR525" s="4"/>
      <c r="FQS525" s="4"/>
      <c r="FQT525" s="4"/>
      <c r="FQU525" s="4"/>
      <c r="FQV525" s="4"/>
      <c r="FQW525" s="4"/>
      <c r="FQX525" s="4"/>
      <c r="FQY525" s="4"/>
      <c r="FQZ525" s="4"/>
      <c r="FRA525" s="4"/>
      <c r="FRB525" s="4"/>
      <c r="FRC525" s="4"/>
      <c r="FRD525" s="4"/>
      <c r="FRE525" s="4"/>
      <c r="FRF525" s="4"/>
      <c r="FRG525" s="4"/>
      <c r="FRH525" s="4"/>
      <c r="FRI525" s="4"/>
      <c r="FRJ525" s="4"/>
      <c r="FRK525" s="4"/>
      <c r="FRL525" s="4"/>
      <c r="FRM525" s="4"/>
      <c r="FRN525" s="4"/>
      <c r="FRO525" s="4"/>
      <c r="FRP525" s="4"/>
      <c r="FRQ525" s="4"/>
      <c r="FRR525" s="4"/>
      <c r="FRS525" s="4"/>
      <c r="FRT525" s="4"/>
      <c r="FRU525" s="4"/>
      <c r="FRV525" s="4"/>
      <c r="FRW525" s="4"/>
      <c r="FRX525" s="4"/>
      <c r="FRY525" s="4"/>
      <c r="FRZ525" s="4"/>
      <c r="FSA525" s="4"/>
      <c r="FSB525" s="4"/>
      <c r="FSC525" s="4"/>
      <c r="FSD525" s="4"/>
      <c r="FSE525" s="4"/>
      <c r="FSF525" s="4"/>
      <c r="FSG525" s="4"/>
      <c r="FSH525" s="4"/>
      <c r="FSI525" s="4"/>
      <c r="FSJ525" s="4"/>
      <c r="FSK525" s="4"/>
      <c r="FSL525" s="4"/>
      <c r="FSM525" s="4"/>
      <c r="FSN525" s="4"/>
      <c r="FSO525" s="4"/>
      <c r="FSP525" s="4"/>
      <c r="FSQ525" s="4"/>
      <c r="FSR525" s="4"/>
      <c r="FSS525" s="4"/>
      <c r="FST525" s="4"/>
      <c r="FSU525" s="4"/>
      <c r="FSV525" s="4"/>
      <c r="FSW525" s="4"/>
      <c r="FSX525" s="4"/>
      <c r="FSY525" s="4"/>
      <c r="FSZ525" s="4"/>
      <c r="FTA525" s="4"/>
      <c r="FTB525" s="4"/>
      <c r="FTC525" s="4"/>
      <c r="FTD525" s="4"/>
      <c r="FTE525" s="4"/>
      <c r="FTF525" s="4"/>
      <c r="FTG525" s="4"/>
      <c r="FTH525" s="4"/>
      <c r="FTI525" s="4"/>
      <c r="FTJ525" s="4"/>
      <c r="FTK525" s="4"/>
      <c r="FTL525" s="4"/>
      <c r="FTM525" s="4"/>
      <c r="FTN525" s="4"/>
      <c r="FTO525" s="4"/>
      <c r="FTP525" s="4"/>
      <c r="FTQ525" s="4"/>
      <c r="FTR525" s="4"/>
      <c r="FTS525" s="4"/>
      <c r="FTT525" s="4"/>
      <c r="FTU525" s="4"/>
      <c r="FTV525" s="4"/>
      <c r="FTW525" s="4"/>
      <c r="FTX525" s="4"/>
      <c r="FTY525" s="4"/>
      <c r="FTZ525" s="4"/>
      <c r="FUA525" s="4"/>
      <c r="FUB525" s="4"/>
      <c r="FUC525" s="4"/>
      <c r="FUD525" s="4"/>
      <c r="FUE525" s="4"/>
      <c r="FUF525" s="4"/>
      <c r="FUG525" s="4"/>
      <c r="FUH525" s="4"/>
      <c r="FUI525" s="4"/>
      <c r="FUJ525" s="4"/>
      <c r="FUK525" s="4"/>
      <c r="FUL525" s="4"/>
      <c r="FUM525" s="4"/>
      <c r="FUN525" s="4"/>
      <c r="FUO525" s="4"/>
      <c r="FUP525" s="4"/>
      <c r="FUQ525" s="4"/>
      <c r="FUR525" s="4"/>
      <c r="FUS525" s="4"/>
      <c r="FUT525" s="4"/>
      <c r="FUU525" s="4"/>
      <c r="FUV525" s="4"/>
      <c r="FUW525" s="4"/>
      <c r="FUX525" s="4"/>
      <c r="FUY525" s="4"/>
      <c r="FUZ525" s="4"/>
      <c r="FVA525" s="4"/>
      <c r="FVB525" s="4"/>
      <c r="FVC525" s="4"/>
      <c r="FVD525" s="4"/>
      <c r="FVE525" s="4"/>
      <c r="FVF525" s="4"/>
      <c r="FVG525" s="4"/>
      <c r="FVH525" s="4"/>
      <c r="FVI525" s="4"/>
      <c r="FVJ525" s="4"/>
      <c r="FVK525" s="4"/>
      <c r="FVL525" s="4"/>
      <c r="FVM525" s="4"/>
      <c r="FVN525" s="4"/>
      <c r="FVO525" s="4"/>
      <c r="FVP525" s="4"/>
      <c r="FVQ525" s="4"/>
      <c r="FVR525" s="4"/>
      <c r="FVS525" s="4"/>
      <c r="FVT525" s="4"/>
      <c r="FVU525" s="4"/>
      <c r="FVV525" s="4"/>
      <c r="FVW525" s="4"/>
      <c r="FVX525" s="4"/>
      <c r="FVY525" s="4"/>
      <c r="FVZ525" s="4"/>
      <c r="FWA525" s="4"/>
      <c r="FWB525" s="4"/>
      <c r="FWC525" s="4"/>
      <c r="FWD525" s="4"/>
      <c r="FWE525" s="4"/>
      <c r="FWF525" s="4"/>
      <c r="FWG525" s="4"/>
      <c r="FWH525" s="4"/>
      <c r="FWI525" s="4"/>
      <c r="FWJ525" s="4"/>
      <c r="FWK525" s="4"/>
      <c r="FWL525" s="4"/>
      <c r="FWM525" s="4"/>
      <c r="FWN525" s="4"/>
      <c r="FWO525" s="4"/>
      <c r="FWP525" s="4"/>
      <c r="FWQ525" s="4"/>
      <c r="FWR525" s="4"/>
      <c r="FWS525" s="4"/>
      <c r="FWT525" s="4"/>
      <c r="FWU525" s="4"/>
      <c r="FWV525" s="4"/>
      <c r="FWW525" s="4"/>
      <c r="FWX525" s="4"/>
      <c r="FWY525" s="4"/>
      <c r="FWZ525" s="4"/>
      <c r="FXA525" s="4"/>
      <c r="FXB525" s="4"/>
      <c r="FXC525" s="4"/>
      <c r="FXD525" s="4"/>
      <c r="FXE525" s="4"/>
      <c r="FXF525" s="4"/>
      <c r="FXG525" s="4"/>
      <c r="FXH525" s="4"/>
      <c r="FXI525" s="4"/>
      <c r="FXJ525" s="4"/>
      <c r="FXK525" s="4"/>
      <c r="FXL525" s="4"/>
      <c r="FXM525" s="4"/>
      <c r="FXN525" s="4"/>
      <c r="FXO525" s="4"/>
      <c r="FXP525" s="4"/>
      <c r="FXQ525" s="4"/>
      <c r="FXR525" s="4"/>
      <c r="FXS525" s="4"/>
      <c r="FXT525" s="4"/>
      <c r="FXU525" s="4"/>
      <c r="FXV525" s="4"/>
      <c r="FXW525" s="4"/>
      <c r="FXX525" s="4"/>
      <c r="FXY525" s="4"/>
      <c r="FXZ525" s="4"/>
      <c r="FYA525" s="4"/>
      <c r="FYB525" s="4"/>
      <c r="FYC525" s="4"/>
      <c r="FYD525" s="4"/>
      <c r="FYE525" s="4"/>
      <c r="FYF525" s="4"/>
      <c r="FYG525" s="4"/>
      <c r="FYH525" s="4"/>
      <c r="FYI525" s="4"/>
      <c r="FYJ525" s="4"/>
      <c r="FYK525" s="4"/>
      <c r="FYL525" s="4"/>
      <c r="FYM525" s="4"/>
      <c r="FYN525" s="4"/>
      <c r="FYO525" s="4"/>
      <c r="FYP525" s="4"/>
      <c r="FYQ525" s="4"/>
      <c r="FYR525" s="4"/>
      <c r="FYS525" s="4"/>
      <c r="FYT525" s="4"/>
      <c r="FYU525" s="4"/>
      <c r="FYV525" s="4"/>
      <c r="FYW525" s="4"/>
      <c r="FYX525" s="4"/>
      <c r="FYY525" s="4"/>
      <c r="FYZ525" s="4"/>
      <c r="FZA525" s="4"/>
      <c r="FZB525" s="4"/>
      <c r="FZC525" s="4"/>
      <c r="FZD525" s="4"/>
      <c r="FZE525" s="4"/>
      <c r="FZF525" s="4"/>
      <c r="FZG525" s="4"/>
      <c r="FZH525" s="4"/>
      <c r="FZI525" s="4"/>
      <c r="FZJ525" s="4"/>
      <c r="FZK525" s="4"/>
      <c r="FZL525" s="4"/>
      <c r="FZM525" s="4"/>
      <c r="FZN525" s="4"/>
      <c r="FZO525" s="4"/>
      <c r="FZP525" s="4"/>
      <c r="FZQ525" s="4"/>
      <c r="FZR525" s="4"/>
      <c r="FZS525" s="4"/>
      <c r="FZT525" s="4"/>
      <c r="FZU525" s="4"/>
      <c r="FZV525" s="4"/>
      <c r="FZW525" s="4"/>
      <c r="FZX525" s="4"/>
      <c r="FZY525" s="4"/>
      <c r="FZZ525" s="4"/>
      <c r="GAA525" s="4"/>
      <c r="GAB525" s="4"/>
      <c r="GAC525" s="4"/>
      <c r="GAD525" s="4"/>
      <c r="GAE525" s="4"/>
      <c r="GAF525" s="4"/>
      <c r="GAG525" s="4"/>
      <c r="GAH525" s="4"/>
      <c r="GAI525" s="4"/>
      <c r="GAJ525" s="4"/>
      <c r="GAK525" s="4"/>
      <c r="GAL525" s="4"/>
      <c r="GAM525" s="4"/>
      <c r="GAN525" s="4"/>
      <c r="GAO525" s="4"/>
      <c r="GAP525" s="4"/>
      <c r="GAQ525" s="4"/>
      <c r="GAR525" s="4"/>
      <c r="GAS525" s="4"/>
      <c r="GAT525" s="4"/>
      <c r="GAU525" s="4"/>
      <c r="GAV525" s="4"/>
      <c r="GAW525" s="4"/>
      <c r="GAX525" s="4"/>
      <c r="GAY525" s="4"/>
      <c r="GAZ525" s="4"/>
      <c r="GBA525" s="4"/>
      <c r="GBB525" s="4"/>
      <c r="GBC525" s="4"/>
      <c r="GBD525" s="4"/>
      <c r="GBE525" s="4"/>
      <c r="GBF525" s="4"/>
      <c r="GBG525" s="4"/>
      <c r="GBH525" s="4"/>
      <c r="GBI525" s="4"/>
      <c r="GBJ525" s="4"/>
      <c r="GBK525" s="4"/>
      <c r="GBL525" s="4"/>
      <c r="GBM525" s="4"/>
      <c r="GBN525" s="4"/>
      <c r="GBO525" s="4"/>
      <c r="GBP525" s="4"/>
      <c r="GBQ525" s="4"/>
      <c r="GBR525" s="4"/>
      <c r="GBS525" s="4"/>
      <c r="GBT525" s="4"/>
      <c r="GBU525" s="4"/>
      <c r="GBV525" s="4"/>
      <c r="GBW525" s="4"/>
      <c r="GBX525" s="4"/>
      <c r="GBY525" s="4"/>
      <c r="GBZ525" s="4"/>
      <c r="GCA525" s="4"/>
      <c r="GCB525" s="4"/>
      <c r="GCC525" s="4"/>
      <c r="GCD525" s="4"/>
      <c r="GCE525" s="4"/>
      <c r="GCF525" s="4"/>
      <c r="GCG525" s="4"/>
      <c r="GCH525" s="4"/>
      <c r="GCI525" s="4"/>
      <c r="GCJ525" s="4"/>
      <c r="GCK525" s="4"/>
      <c r="GCL525" s="4"/>
      <c r="GCM525" s="4"/>
      <c r="GCN525" s="4"/>
      <c r="GCO525" s="4"/>
      <c r="GCP525" s="4"/>
      <c r="GCQ525" s="4"/>
      <c r="GCR525" s="4"/>
      <c r="GCS525" s="4"/>
      <c r="GCT525" s="4"/>
      <c r="GCU525" s="4"/>
      <c r="GCV525" s="4"/>
      <c r="GCW525" s="4"/>
      <c r="GCX525" s="4"/>
      <c r="GCY525" s="4"/>
      <c r="GCZ525" s="4"/>
      <c r="GDA525" s="4"/>
      <c r="GDB525" s="4"/>
      <c r="GDC525" s="4"/>
      <c r="GDD525" s="4"/>
      <c r="GDE525" s="4"/>
      <c r="GDF525" s="4"/>
      <c r="GDG525" s="4"/>
      <c r="GDH525" s="4"/>
      <c r="GDI525" s="4"/>
      <c r="GDJ525" s="4"/>
      <c r="GDK525" s="4"/>
      <c r="GDL525" s="4"/>
      <c r="GDM525" s="4"/>
      <c r="GDN525" s="4"/>
      <c r="GDO525" s="4"/>
      <c r="GDP525" s="4"/>
      <c r="GDQ525" s="4"/>
      <c r="GDR525" s="4"/>
      <c r="GDS525" s="4"/>
      <c r="GDT525" s="4"/>
      <c r="GDU525" s="4"/>
      <c r="GDV525" s="4"/>
      <c r="GDW525" s="4"/>
      <c r="GDX525" s="4"/>
      <c r="GDY525" s="4"/>
      <c r="GDZ525" s="4"/>
      <c r="GEA525" s="4"/>
      <c r="GEB525" s="4"/>
      <c r="GEC525" s="4"/>
      <c r="GED525" s="4"/>
      <c r="GEE525" s="4"/>
      <c r="GEF525" s="4"/>
      <c r="GEG525" s="4"/>
      <c r="GEH525" s="4"/>
      <c r="GEI525" s="4"/>
      <c r="GEJ525" s="4"/>
      <c r="GEK525" s="4"/>
      <c r="GEL525" s="4"/>
      <c r="GEM525" s="4"/>
      <c r="GEN525" s="4"/>
      <c r="GEO525" s="4"/>
      <c r="GEP525" s="4"/>
      <c r="GEQ525" s="4"/>
      <c r="GER525" s="4"/>
      <c r="GES525" s="4"/>
      <c r="GET525" s="4"/>
      <c r="GEU525" s="4"/>
      <c r="GEV525" s="4"/>
      <c r="GEW525" s="4"/>
      <c r="GEX525" s="4"/>
      <c r="GEY525" s="4"/>
      <c r="GEZ525" s="4"/>
      <c r="GFA525" s="4"/>
      <c r="GFB525" s="4"/>
      <c r="GFC525" s="4"/>
      <c r="GFD525" s="4"/>
      <c r="GFE525" s="4"/>
      <c r="GFF525" s="4"/>
      <c r="GFG525" s="4"/>
      <c r="GFH525" s="4"/>
      <c r="GFI525" s="4"/>
      <c r="GFJ525" s="4"/>
      <c r="GFK525" s="4"/>
      <c r="GFL525" s="4"/>
      <c r="GFM525" s="4"/>
      <c r="GFN525" s="4"/>
      <c r="GFO525" s="4"/>
      <c r="GFP525" s="4"/>
      <c r="GFQ525" s="4"/>
      <c r="GFR525" s="4"/>
      <c r="GFS525" s="4"/>
      <c r="GFT525" s="4"/>
      <c r="GFU525" s="4"/>
      <c r="GFV525" s="4"/>
      <c r="GFW525" s="4"/>
      <c r="GFX525" s="4"/>
      <c r="GFY525" s="4"/>
      <c r="GFZ525" s="4"/>
      <c r="GGA525" s="4"/>
      <c r="GGB525" s="4"/>
      <c r="GGC525" s="4"/>
      <c r="GGD525" s="4"/>
      <c r="GGE525" s="4"/>
      <c r="GGF525" s="4"/>
      <c r="GGG525" s="4"/>
      <c r="GGH525" s="4"/>
      <c r="GGI525" s="4"/>
      <c r="GGJ525" s="4"/>
      <c r="GGK525" s="4"/>
      <c r="GGL525" s="4"/>
      <c r="GGM525" s="4"/>
      <c r="GGN525" s="4"/>
      <c r="GGO525" s="4"/>
      <c r="GGP525" s="4"/>
      <c r="GGQ525" s="4"/>
      <c r="GGR525" s="4"/>
      <c r="GGS525" s="4"/>
      <c r="GGT525" s="4"/>
      <c r="GGU525" s="4"/>
      <c r="GGV525" s="4"/>
      <c r="GGW525" s="4"/>
      <c r="GGX525" s="4"/>
      <c r="GGY525" s="4"/>
      <c r="GGZ525" s="4"/>
      <c r="GHA525" s="4"/>
      <c r="GHB525" s="4"/>
      <c r="GHC525" s="4"/>
      <c r="GHD525" s="4"/>
      <c r="GHE525" s="4"/>
      <c r="GHF525" s="4"/>
      <c r="GHG525" s="4"/>
      <c r="GHH525" s="4"/>
      <c r="GHI525" s="4"/>
      <c r="GHJ525" s="4"/>
      <c r="GHK525" s="4"/>
      <c r="GHL525" s="4"/>
      <c r="GHM525" s="4"/>
      <c r="GHN525" s="4"/>
      <c r="GHO525" s="4"/>
      <c r="GHP525" s="4"/>
      <c r="GHQ525" s="4"/>
      <c r="GHR525" s="4"/>
      <c r="GHS525" s="4"/>
      <c r="GHT525" s="4"/>
      <c r="GHU525" s="4"/>
      <c r="GHV525" s="4"/>
      <c r="GHW525" s="4"/>
      <c r="GHX525" s="4"/>
      <c r="GHY525" s="4"/>
      <c r="GHZ525" s="4"/>
      <c r="GIA525" s="4"/>
      <c r="GIB525" s="4"/>
      <c r="GIC525" s="4"/>
      <c r="GID525" s="4"/>
      <c r="GIE525" s="4"/>
      <c r="GIF525" s="4"/>
      <c r="GIG525" s="4"/>
      <c r="GIH525" s="4"/>
      <c r="GII525" s="4"/>
      <c r="GIJ525" s="4"/>
      <c r="GIK525" s="4"/>
      <c r="GIL525" s="4"/>
      <c r="GIM525" s="4"/>
      <c r="GIN525" s="4"/>
      <c r="GIO525" s="4"/>
      <c r="GIP525" s="4"/>
      <c r="GIQ525" s="4"/>
      <c r="GIR525" s="4"/>
      <c r="GIS525" s="4"/>
      <c r="GIT525" s="4"/>
      <c r="GIU525" s="4"/>
      <c r="GIV525" s="4"/>
      <c r="GIW525" s="4"/>
      <c r="GIX525" s="4"/>
      <c r="GIY525" s="4"/>
      <c r="GIZ525" s="4"/>
      <c r="GJA525" s="4"/>
      <c r="GJB525" s="4"/>
      <c r="GJC525" s="4"/>
      <c r="GJD525" s="4"/>
      <c r="GJE525" s="4"/>
      <c r="GJF525" s="4"/>
      <c r="GJG525" s="4"/>
      <c r="GJH525" s="4"/>
      <c r="GJI525" s="4"/>
      <c r="GJJ525" s="4"/>
      <c r="GJK525" s="4"/>
      <c r="GJL525" s="4"/>
      <c r="GJM525" s="4"/>
      <c r="GJN525" s="4"/>
      <c r="GJO525" s="4"/>
      <c r="GJP525" s="4"/>
      <c r="GJQ525" s="4"/>
      <c r="GJR525" s="4"/>
      <c r="GJS525" s="4"/>
      <c r="GJT525" s="4"/>
      <c r="GJU525" s="4"/>
      <c r="GJV525" s="4"/>
      <c r="GJW525" s="4"/>
      <c r="GJX525" s="4"/>
      <c r="GJY525" s="4"/>
      <c r="GJZ525" s="4"/>
      <c r="GKA525" s="4"/>
      <c r="GKB525" s="4"/>
      <c r="GKC525" s="4"/>
      <c r="GKD525" s="4"/>
      <c r="GKE525" s="4"/>
      <c r="GKF525" s="4"/>
      <c r="GKG525" s="4"/>
      <c r="GKH525" s="4"/>
      <c r="GKI525" s="4"/>
      <c r="GKJ525" s="4"/>
      <c r="GKK525" s="4"/>
      <c r="GKL525" s="4"/>
      <c r="GKM525" s="4"/>
      <c r="GKN525" s="4"/>
      <c r="GKO525" s="4"/>
      <c r="GKP525" s="4"/>
      <c r="GKQ525" s="4"/>
      <c r="GKR525" s="4"/>
      <c r="GKS525" s="4"/>
      <c r="GKT525" s="4"/>
      <c r="GKU525" s="4"/>
      <c r="GKV525" s="4"/>
      <c r="GKW525" s="4"/>
      <c r="GKX525" s="4"/>
      <c r="GKY525" s="4"/>
      <c r="GKZ525" s="4"/>
      <c r="GLA525" s="4"/>
      <c r="GLB525" s="4"/>
      <c r="GLC525" s="4"/>
      <c r="GLD525" s="4"/>
      <c r="GLE525" s="4"/>
      <c r="GLF525" s="4"/>
      <c r="GLG525" s="4"/>
      <c r="GLH525" s="4"/>
      <c r="GLI525" s="4"/>
      <c r="GLJ525" s="4"/>
      <c r="GLK525" s="4"/>
      <c r="GLL525" s="4"/>
      <c r="GLM525" s="4"/>
      <c r="GLN525" s="4"/>
      <c r="GLO525" s="4"/>
      <c r="GLP525" s="4"/>
      <c r="GLQ525" s="4"/>
      <c r="GLR525" s="4"/>
      <c r="GLS525" s="4"/>
      <c r="GLT525" s="4"/>
      <c r="GLU525" s="4"/>
      <c r="GLV525" s="4"/>
      <c r="GLW525" s="4"/>
      <c r="GLX525" s="4"/>
      <c r="GLY525" s="4"/>
      <c r="GLZ525" s="4"/>
      <c r="GMA525" s="4"/>
      <c r="GMB525" s="4"/>
      <c r="GMC525" s="4"/>
      <c r="GMD525" s="4"/>
      <c r="GME525" s="4"/>
      <c r="GMF525" s="4"/>
      <c r="GMG525" s="4"/>
      <c r="GMH525" s="4"/>
      <c r="GMI525" s="4"/>
      <c r="GMJ525" s="4"/>
      <c r="GMK525" s="4"/>
      <c r="GML525" s="4"/>
      <c r="GMM525" s="4"/>
      <c r="GMN525" s="4"/>
      <c r="GMO525" s="4"/>
      <c r="GMP525" s="4"/>
      <c r="GMQ525" s="4"/>
      <c r="GMR525" s="4"/>
      <c r="GMS525" s="4"/>
      <c r="GMT525" s="4"/>
      <c r="GMU525" s="4"/>
      <c r="GMV525" s="4"/>
      <c r="GMW525" s="4"/>
      <c r="GMX525" s="4"/>
      <c r="GMY525" s="4"/>
      <c r="GMZ525" s="4"/>
      <c r="GNA525" s="4"/>
      <c r="GNB525" s="4"/>
      <c r="GNC525" s="4"/>
      <c r="GND525" s="4"/>
      <c r="GNE525" s="4"/>
      <c r="GNF525" s="4"/>
      <c r="GNG525" s="4"/>
      <c r="GNH525" s="4"/>
      <c r="GNI525" s="4"/>
      <c r="GNJ525" s="4"/>
      <c r="GNK525" s="4"/>
      <c r="GNL525" s="4"/>
      <c r="GNM525" s="4"/>
      <c r="GNN525" s="4"/>
      <c r="GNO525" s="4"/>
      <c r="GNP525" s="4"/>
      <c r="GNQ525" s="4"/>
      <c r="GNR525" s="4"/>
      <c r="GNS525" s="4"/>
      <c r="GNT525" s="4"/>
      <c r="GNU525" s="4"/>
      <c r="GNV525" s="4"/>
      <c r="GNW525" s="4"/>
      <c r="GNX525" s="4"/>
      <c r="GNY525" s="4"/>
      <c r="GNZ525" s="4"/>
      <c r="GOA525" s="4"/>
      <c r="GOB525" s="4"/>
      <c r="GOC525" s="4"/>
      <c r="GOD525" s="4"/>
      <c r="GOE525" s="4"/>
      <c r="GOF525" s="4"/>
      <c r="GOG525" s="4"/>
      <c r="GOH525" s="4"/>
      <c r="GOI525" s="4"/>
      <c r="GOJ525" s="4"/>
      <c r="GOK525" s="4"/>
      <c r="GOL525" s="4"/>
      <c r="GOM525" s="4"/>
      <c r="GON525" s="4"/>
      <c r="GOO525" s="4"/>
      <c r="GOP525" s="4"/>
      <c r="GOQ525" s="4"/>
      <c r="GOR525" s="4"/>
      <c r="GOS525" s="4"/>
      <c r="GOT525" s="4"/>
      <c r="GOU525" s="4"/>
      <c r="GOV525" s="4"/>
      <c r="GOW525" s="4"/>
      <c r="GOX525" s="4"/>
      <c r="GOY525" s="4"/>
      <c r="GOZ525" s="4"/>
      <c r="GPA525" s="4"/>
      <c r="GPB525" s="4"/>
      <c r="GPC525" s="4"/>
      <c r="GPD525" s="4"/>
      <c r="GPE525" s="4"/>
      <c r="GPF525" s="4"/>
      <c r="GPG525" s="4"/>
      <c r="GPH525" s="4"/>
      <c r="GPI525" s="4"/>
      <c r="GPJ525" s="4"/>
      <c r="GPK525" s="4"/>
      <c r="GPL525" s="4"/>
      <c r="GPM525" s="4"/>
      <c r="GPN525" s="4"/>
      <c r="GPO525" s="4"/>
      <c r="GPP525" s="4"/>
      <c r="GPQ525" s="4"/>
      <c r="GPR525" s="4"/>
      <c r="GPS525" s="4"/>
      <c r="GPT525" s="4"/>
      <c r="GPU525" s="4"/>
      <c r="GPV525" s="4"/>
      <c r="GPW525" s="4"/>
      <c r="GPX525" s="4"/>
      <c r="GPY525" s="4"/>
      <c r="GPZ525" s="4"/>
      <c r="GQA525" s="4"/>
      <c r="GQB525" s="4"/>
      <c r="GQC525" s="4"/>
      <c r="GQD525" s="4"/>
      <c r="GQE525" s="4"/>
      <c r="GQF525" s="4"/>
      <c r="GQG525" s="4"/>
      <c r="GQH525" s="4"/>
      <c r="GQI525" s="4"/>
      <c r="GQJ525" s="4"/>
      <c r="GQK525" s="4"/>
      <c r="GQL525" s="4"/>
      <c r="GQM525" s="4"/>
      <c r="GQN525" s="4"/>
      <c r="GQO525" s="4"/>
      <c r="GQP525" s="4"/>
      <c r="GQQ525" s="4"/>
      <c r="GQR525" s="4"/>
      <c r="GQS525" s="4"/>
      <c r="GQT525" s="4"/>
      <c r="GQU525" s="4"/>
      <c r="GQV525" s="4"/>
      <c r="GQW525" s="4"/>
      <c r="GQX525" s="4"/>
      <c r="GQY525" s="4"/>
      <c r="GQZ525" s="4"/>
      <c r="GRA525" s="4"/>
      <c r="GRB525" s="4"/>
      <c r="GRC525" s="4"/>
      <c r="GRD525" s="4"/>
      <c r="GRE525" s="4"/>
      <c r="GRF525" s="4"/>
      <c r="GRG525" s="4"/>
      <c r="GRH525" s="4"/>
      <c r="GRI525" s="4"/>
      <c r="GRJ525" s="4"/>
      <c r="GRK525" s="4"/>
      <c r="GRL525" s="4"/>
      <c r="GRM525" s="4"/>
      <c r="GRN525" s="4"/>
      <c r="GRO525" s="4"/>
      <c r="GRP525" s="4"/>
      <c r="GRQ525" s="4"/>
      <c r="GRR525" s="4"/>
      <c r="GRS525" s="4"/>
      <c r="GRT525" s="4"/>
      <c r="GRU525" s="4"/>
      <c r="GRV525" s="4"/>
      <c r="GRW525" s="4"/>
      <c r="GRX525" s="4"/>
      <c r="GRY525" s="4"/>
      <c r="GRZ525" s="4"/>
      <c r="GSA525" s="4"/>
      <c r="GSB525" s="4"/>
      <c r="GSC525" s="4"/>
      <c r="GSD525" s="4"/>
      <c r="GSE525" s="4"/>
      <c r="GSF525" s="4"/>
      <c r="GSG525" s="4"/>
      <c r="GSH525" s="4"/>
      <c r="GSI525" s="4"/>
      <c r="GSJ525" s="4"/>
      <c r="GSK525" s="4"/>
      <c r="GSL525" s="4"/>
      <c r="GSM525" s="4"/>
      <c r="GSN525" s="4"/>
      <c r="GSO525" s="4"/>
      <c r="GSP525" s="4"/>
      <c r="GSQ525" s="4"/>
      <c r="GSR525" s="4"/>
      <c r="GSS525" s="4"/>
      <c r="GST525" s="4"/>
      <c r="GSU525" s="4"/>
      <c r="GSV525" s="4"/>
      <c r="GSW525" s="4"/>
      <c r="GSX525" s="4"/>
      <c r="GSY525" s="4"/>
      <c r="GSZ525" s="4"/>
      <c r="GTA525" s="4"/>
      <c r="GTB525" s="4"/>
      <c r="GTC525" s="4"/>
      <c r="GTD525" s="4"/>
      <c r="GTE525" s="4"/>
      <c r="GTF525" s="4"/>
      <c r="GTG525" s="4"/>
      <c r="GTH525" s="4"/>
      <c r="GTI525" s="4"/>
      <c r="GTJ525" s="4"/>
      <c r="GTK525" s="4"/>
      <c r="GTL525" s="4"/>
      <c r="GTM525" s="4"/>
      <c r="GTN525" s="4"/>
      <c r="GTO525" s="4"/>
      <c r="GTP525" s="4"/>
      <c r="GTQ525" s="4"/>
      <c r="GTR525" s="4"/>
      <c r="GTS525" s="4"/>
      <c r="GTT525" s="4"/>
      <c r="GTU525" s="4"/>
      <c r="GTV525" s="4"/>
      <c r="GTW525" s="4"/>
      <c r="GTX525" s="4"/>
      <c r="GTY525" s="4"/>
      <c r="GTZ525" s="4"/>
      <c r="GUA525" s="4"/>
      <c r="GUB525" s="4"/>
      <c r="GUC525" s="4"/>
      <c r="GUD525" s="4"/>
      <c r="GUE525" s="4"/>
      <c r="GUF525" s="4"/>
      <c r="GUG525" s="4"/>
      <c r="GUH525" s="4"/>
      <c r="GUI525" s="4"/>
      <c r="GUJ525" s="4"/>
      <c r="GUK525" s="4"/>
      <c r="GUL525" s="4"/>
      <c r="GUM525" s="4"/>
      <c r="GUN525" s="4"/>
      <c r="GUO525" s="4"/>
      <c r="GUP525" s="4"/>
      <c r="GUQ525" s="4"/>
      <c r="GUR525" s="4"/>
      <c r="GUS525" s="4"/>
      <c r="GUT525" s="4"/>
      <c r="GUU525" s="4"/>
      <c r="GUV525" s="4"/>
      <c r="GUW525" s="4"/>
      <c r="GUX525" s="4"/>
      <c r="GUY525" s="4"/>
      <c r="GUZ525" s="4"/>
      <c r="GVA525" s="4"/>
      <c r="GVB525" s="4"/>
      <c r="GVC525" s="4"/>
      <c r="GVD525" s="4"/>
      <c r="GVE525" s="4"/>
      <c r="GVF525" s="4"/>
      <c r="GVG525" s="4"/>
      <c r="GVH525" s="4"/>
      <c r="GVI525" s="4"/>
      <c r="GVJ525" s="4"/>
      <c r="GVK525" s="4"/>
      <c r="GVL525" s="4"/>
      <c r="GVM525" s="4"/>
      <c r="GVN525" s="4"/>
      <c r="GVO525" s="4"/>
      <c r="GVP525" s="4"/>
      <c r="GVQ525" s="4"/>
      <c r="GVR525" s="4"/>
      <c r="GVS525" s="4"/>
      <c r="GVT525" s="4"/>
      <c r="GVU525" s="4"/>
      <c r="GVV525" s="4"/>
      <c r="GVW525" s="4"/>
      <c r="GVX525" s="4"/>
      <c r="GVY525" s="4"/>
      <c r="GVZ525" s="4"/>
      <c r="GWA525" s="4"/>
      <c r="GWB525" s="4"/>
      <c r="GWC525" s="4"/>
      <c r="GWD525" s="4"/>
      <c r="GWE525" s="4"/>
      <c r="GWF525" s="4"/>
      <c r="GWG525" s="4"/>
      <c r="GWH525" s="4"/>
      <c r="GWI525" s="4"/>
      <c r="GWJ525" s="4"/>
      <c r="GWK525" s="4"/>
      <c r="GWL525" s="4"/>
      <c r="GWM525" s="4"/>
      <c r="GWN525" s="4"/>
      <c r="GWO525" s="4"/>
      <c r="GWP525" s="4"/>
      <c r="GWQ525" s="4"/>
      <c r="GWR525" s="4"/>
      <c r="GWS525" s="4"/>
      <c r="GWT525" s="4"/>
      <c r="GWU525" s="4"/>
      <c r="GWV525" s="4"/>
      <c r="GWW525" s="4"/>
      <c r="GWX525" s="4"/>
      <c r="GWY525" s="4"/>
      <c r="GWZ525" s="4"/>
      <c r="GXA525" s="4"/>
      <c r="GXB525" s="4"/>
      <c r="GXC525" s="4"/>
      <c r="GXD525" s="4"/>
      <c r="GXE525" s="4"/>
      <c r="GXF525" s="4"/>
      <c r="GXG525" s="4"/>
      <c r="GXH525" s="4"/>
      <c r="GXI525" s="4"/>
      <c r="GXJ525" s="4"/>
      <c r="GXK525" s="4"/>
      <c r="GXL525" s="4"/>
      <c r="GXM525" s="4"/>
      <c r="GXN525" s="4"/>
      <c r="GXO525" s="4"/>
      <c r="GXP525" s="4"/>
      <c r="GXQ525" s="4"/>
      <c r="GXR525" s="4"/>
      <c r="GXS525" s="4"/>
      <c r="GXT525" s="4"/>
      <c r="GXU525" s="4"/>
      <c r="GXV525" s="4"/>
      <c r="GXW525" s="4"/>
      <c r="GXX525" s="4"/>
      <c r="GXY525" s="4"/>
      <c r="GXZ525" s="4"/>
      <c r="GYA525" s="4"/>
      <c r="GYB525" s="4"/>
      <c r="GYC525" s="4"/>
      <c r="GYD525" s="4"/>
      <c r="GYE525" s="4"/>
      <c r="GYF525" s="4"/>
      <c r="GYG525" s="4"/>
      <c r="GYH525" s="4"/>
      <c r="GYI525" s="4"/>
      <c r="GYJ525" s="4"/>
      <c r="GYK525" s="4"/>
      <c r="GYL525" s="4"/>
      <c r="GYM525" s="4"/>
      <c r="GYN525" s="4"/>
      <c r="GYO525" s="4"/>
      <c r="GYP525" s="4"/>
      <c r="GYQ525" s="4"/>
      <c r="GYR525" s="4"/>
      <c r="GYS525" s="4"/>
      <c r="GYT525" s="4"/>
      <c r="GYU525" s="4"/>
      <c r="GYV525" s="4"/>
      <c r="GYW525" s="4"/>
      <c r="GYX525" s="4"/>
      <c r="GYY525" s="4"/>
      <c r="GYZ525" s="4"/>
      <c r="GZA525" s="4"/>
      <c r="GZB525" s="4"/>
      <c r="GZC525" s="4"/>
      <c r="GZD525" s="4"/>
      <c r="GZE525" s="4"/>
      <c r="GZF525" s="4"/>
      <c r="GZG525" s="4"/>
      <c r="GZH525" s="4"/>
      <c r="GZI525" s="4"/>
      <c r="GZJ525" s="4"/>
      <c r="GZK525" s="4"/>
      <c r="GZL525" s="4"/>
      <c r="GZM525" s="4"/>
      <c r="GZN525" s="4"/>
      <c r="GZO525" s="4"/>
      <c r="GZP525" s="4"/>
      <c r="GZQ525" s="4"/>
      <c r="GZR525" s="4"/>
      <c r="GZS525" s="4"/>
      <c r="GZT525" s="4"/>
      <c r="GZU525" s="4"/>
      <c r="GZV525" s="4"/>
      <c r="GZW525" s="4"/>
      <c r="GZX525" s="4"/>
      <c r="GZY525" s="4"/>
      <c r="GZZ525" s="4"/>
      <c r="HAA525" s="4"/>
      <c r="HAB525" s="4"/>
      <c r="HAC525" s="4"/>
      <c r="HAD525" s="4"/>
      <c r="HAE525" s="4"/>
      <c r="HAF525" s="4"/>
      <c r="HAG525" s="4"/>
      <c r="HAH525" s="4"/>
      <c r="HAI525" s="4"/>
      <c r="HAJ525" s="4"/>
      <c r="HAK525" s="4"/>
      <c r="HAL525" s="4"/>
      <c r="HAM525" s="4"/>
      <c r="HAN525" s="4"/>
      <c r="HAO525" s="4"/>
      <c r="HAP525" s="4"/>
      <c r="HAQ525" s="4"/>
      <c r="HAR525" s="4"/>
      <c r="HAS525" s="4"/>
      <c r="HAT525" s="4"/>
      <c r="HAU525" s="4"/>
      <c r="HAV525" s="4"/>
      <c r="HAW525" s="4"/>
      <c r="HAX525" s="4"/>
      <c r="HAY525" s="4"/>
      <c r="HAZ525" s="4"/>
      <c r="HBA525" s="4"/>
      <c r="HBB525" s="4"/>
      <c r="HBC525" s="4"/>
      <c r="HBD525" s="4"/>
      <c r="HBE525" s="4"/>
      <c r="HBF525" s="4"/>
      <c r="HBG525" s="4"/>
      <c r="HBH525" s="4"/>
      <c r="HBI525" s="4"/>
      <c r="HBJ525" s="4"/>
      <c r="HBK525" s="4"/>
      <c r="HBL525" s="4"/>
      <c r="HBM525" s="4"/>
      <c r="HBN525" s="4"/>
      <c r="HBO525" s="4"/>
      <c r="HBP525" s="4"/>
      <c r="HBQ525" s="4"/>
      <c r="HBR525" s="4"/>
      <c r="HBS525" s="4"/>
      <c r="HBT525" s="4"/>
      <c r="HBU525" s="4"/>
      <c r="HBV525" s="4"/>
      <c r="HBW525" s="4"/>
      <c r="HBX525" s="4"/>
      <c r="HBY525" s="4"/>
      <c r="HBZ525" s="4"/>
      <c r="HCA525" s="4"/>
      <c r="HCB525" s="4"/>
      <c r="HCC525" s="4"/>
      <c r="HCD525" s="4"/>
      <c r="HCE525" s="4"/>
      <c r="HCF525" s="4"/>
      <c r="HCG525" s="4"/>
      <c r="HCH525" s="4"/>
      <c r="HCI525" s="4"/>
      <c r="HCJ525" s="4"/>
      <c r="HCK525" s="4"/>
      <c r="HCL525" s="4"/>
      <c r="HCM525" s="4"/>
      <c r="HCN525" s="4"/>
      <c r="HCO525" s="4"/>
      <c r="HCP525" s="4"/>
      <c r="HCQ525" s="4"/>
      <c r="HCR525" s="4"/>
      <c r="HCS525" s="4"/>
      <c r="HCT525" s="4"/>
      <c r="HCU525" s="4"/>
      <c r="HCV525" s="4"/>
      <c r="HCW525" s="4"/>
      <c r="HCX525" s="4"/>
      <c r="HCY525" s="4"/>
      <c r="HCZ525" s="4"/>
      <c r="HDA525" s="4"/>
      <c r="HDB525" s="4"/>
      <c r="HDC525" s="4"/>
      <c r="HDD525" s="4"/>
      <c r="HDE525" s="4"/>
      <c r="HDF525" s="4"/>
      <c r="HDG525" s="4"/>
      <c r="HDH525" s="4"/>
      <c r="HDI525" s="4"/>
      <c r="HDJ525" s="4"/>
      <c r="HDK525" s="4"/>
      <c r="HDL525" s="4"/>
      <c r="HDM525" s="4"/>
      <c r="HDN525" s="4"/>
      <c r="HDO525" s="4"/>
      <c r="HDP525" s="4"/>
      <c r="HDQ525" s="4"/>
      <c r="HDR525" s="4"/>
      <c r="HDS525" s="4"/>
      <c r="HDT525" s="4"/>
      <c r="HDU525" s="4"/>
      <c r="HDV525" s="4"/>
      <c r="HDW525" s="4"/>
      <c r="HDX525" s="4"/>
      <c r="HDY525" s="4"/>
      <c r="HDZ525" s="4"/>
      <c r="HEA525" s="4"/>
      <c r="HEB525" s="4"/>
      <c r="HEC525" s="4"/>
      <c r="HED525" s="4"/>
      <c r="HEE525" s="4"/>
      <c r="HEF525" s="4"/>
      <c r="HEG525" s="4"/>
      <c r="HEH525" s="4"/>
      <c r="HEI525" s="4"/>
      <c r="HEJ525" s="4"/>
      <c r="HEK525" s="4"/>
      <c r="HEL525" s="4"/>
      <c r="HEM525" s="4"/>
      <c r="HEN525" s="4"/>
      <c r="HEO525" s="4"/>
      <c r="HEP525" s="4"/>
      <c r="HEQ525" s="4"/>
      <c r="HER525" s="4"/>
      <c r="HES525" s="4"/>
      <c r="HET525" s="4"/>
      <c r="HEU525" s="4"/>
      <c r="HEV525" s="4"/>
      <c r="HEW525" s="4"/>
      <c r="HEX525" s="4"/>
      <c r="HEY525" s="4"/>
      <c r="HEZ525" s="4"/>
      <c r="HFA525" s="4"/>
      <c r="HFB525" s="4"/>
      <c r="HFC525" s="4"/>
      <c r="HFD525" s="4"/>
      <c r="HFE525" s="4"/>
      <c r="HFF525" s="4"/>
      <c r="HFG525" s="4"/>
      <c r="HFH525" s="4"/>
      <c r="HFI525" s="4"/>
      <c r="HFJ525" s="4"/>
      <c r="HFK525" s="4"/>
      <c r="HFL525" s="4"/>
      <c r="HFM525" s="4"/>
      <c r="HFN525" s="4"/>
      <c r="HFO525" s="4"/>
      <c r="HFP525" s="4"/>
      <c r="HFQ525" s="4"/>
      <c r="HFR525" s="4"/>
      <c r="HFS525" s="4"/>
      <c r="HFT525" s="4"/>
      <c r="HFU525" s="4"/>
      <c r="HFV525" s="4"/>
      <c r="HFW525" s="4"/>
      <c r="HFX525" s="4"/>
      <c r="HFY525" s="4"/>
      <c r="HFZ525" s="4"/>
      <c r="HGA525" s="4"/>
      <c r="HGB525" s="4"/>
      <c r="HGC525" s="4"/>
      <c r="HGD525" s="4"/>
      <c r="HGE525" s="4"/>
      <c r="HGF525" s="4"/>
      <c r="HGG525" s="4"/>
      <c r="HGH525" s="4"/>
      <c r="HGI525" s="4"/>
      <c r="HGJ525" s="4"/>
      <c r="HGK525" s="4"/>
      <c r="HGL525" s="4"/>
      <c r="HGM525" s="4"/>
      <c r="HGN525" s="4"/>
      <c r="HGO525" s="4"/>
      <c r="HGP525" s="4"/>
      <c r="HGQ525" s="4"/>
      <c r="HGR525" s="4"/>
      <c r="HGS525" s="4"/>
      <c r="HGT525" s="4"/>
      <c r="HGU525" s="4"/>
      <c r="HGV525" s="4"/>
      <c r="HGW525" s="4"/>
      <c r="HGX525" s="4"/>
      <c r="HGY525" s="4"/>
      <c r="HGZ525" s="4"/>
      <c r="HHA525" s="4"/>
      <c r="HHB525" s="4"/>
      <c r="HHC525" s="4"/>
      <c r="HHD525" s="4"/>
      <c r="HHE525" s="4"/>
      <c r="HHF525" s="4"/>
      <c r="HHG525" s="4"/>
      <c r="HHH525" s="4"/>
      <c r="HHI525" s="4"/>
      <c r="HHJ525" s="4"/>
      <c r="HHK525" s="4"/>
      <c r="HHL525" s="4"/>
      <c r="HHM525" s="4"/>
      <c r="HHN525" s="4"/>
      <c r="HHO525" s="4"/>
      <c r="HHP525" s="4"/>
      <c r="HHQ525" s="4"/>
      <c r="HHR525" s="4"/>
      <c r="HHS525" s="4"/>
      <c r="HHT525" s="4"/>
      <c r="HHU525" s="4"/>
      <c r="HHV525" s="4"/>
      <c r="HHW525" s="4"/>
      <c r="HHX525" s="4"/>
      <c r="HHY525" s="4"/>
      <c r="HHZ525" s="4"/>
      <c r="HIA525" s="4"/>
      <c r="HIB525" s="4"/>
      <c r="HIC525" s="4"/>
      <c r="HID525" s="4"/>
      <c r="HIE525" s="4"/>
      <c r="HIF525" s="4"/>
      <c r="HIG525" s="4"/>
      <c r="HIH525" s="4"/>
      <c r="HII525" s="4"/>
      <c r="HIJ525" s="4"/>
      <c r="HIK525" s="4"/>
      <c r="HIL525" s="4"/>
      <c r="HIM525" s="4"/>
      <c r="HIN525" s="4"/>
      <c r="HIO525" s="4"/>
      <c r="HIP525" s="4"/>
      <c r="HIQ525" s="4"/>
      <c r="HIR525" s="4"/>
      <c r="HIS525" s="4"/>
      <c r="HIT525" s="4"/>
      <c r="HIU525" s="4"/>
      <c r="HIV525" s="4"/>
      <c r="HIW525" s="4"/>
      <c r="HIX525" s="4"/>
      <c r="HIY525" s="4"/>
      <c r="HIZ525" s="4"/>
      <c r="HJA525" s="4"/>
      <c r="HJB525" s="4"/>
      <c r="HJC525" s="4"/>
      <c r="HJD525" s="4"/>
      <c r="HJE525" s="4"/>
      <c r="HJF525" s="4"/>
      <c r="HJG525" s="4"/>
      <c r="HJH525" s="4"/>
      <c r="HJI525" s="4"/>
      <c r="HJJ525" s="4"/>
      <c r="HJK525" s="4"/>
      <c r="HJL525" s="4"/>
      <c r="HJM525" s="4"/>
      <c r="HJN525" s="4"/>
      <c r="HJO525" s="4"/>
      <c r="HJP525" s="4"/>
      <c r="HJQ525" s="4"/>
      <c r="HJR525" s="4"/>
      <c r="HJS525" s="4"/>
      <c r="HJT525" s="4"/>
      <c r="HJU525" s="4"/>
      <c r="HJV525" s="4"/>
      <c r="HJW525" s="4"/>
      <c r="HJX525" s="4"/>
      <c r="HJY525" s="4"/>
      <c r="HJZ525" s="4"/>
      <c r="HKA525" s="4"/>
      <c r="HKB525" s="4"/>
      <c r="HKC525" s="4"/>
      <c r="HKD525" s="4"/>
      <c r="HKE525" s="4"/>
      <c r="HKF525" s="4"/>
      <c r="HKG525" s="4"/>
      <c r="HKH525" s="4"/>
      <c r="HKI525" s="4"/>
      <c r="HKJ525" s="4"/>
      <c r="HKK525" s="4"/>
      <c r="HKL525" s="4"/>
      <c r="HKM525" s="4"/>
      <c r="HKN525" s="4"/>
      <c r="HKO525" s="4"/>
      <c r="HKP525" s="4"/>
      <c r="HKQ525" s="4"/>
      <c r="HKR525" s="4"/>
      <c r="HKS525" s="4"/>
      <c r="HKT525" s="4"/>
      <c r="HKU525" s="4"/>
      <c r="HKV525" s="4"/>
      <c r="HKW525" s="4"/>
      <c r="HKX525" s="4"/>
      <c r="HKY525" s="4"/>
      <c r="HKZ525" s="4"/>
      <c r="HLA525" s="4"/>
      <c r="HLB525" s="4"/>
      <c r="HLC525" s="4"/>
      <c r="HLD525" s="4"/>
      <c r="HLE525" s="4"/>
      <c r="HLF525" s="4"/>
      <c r="HLG525" s="4"/>
      <c r="HLH525" s="4"/>
      <c r="HLI525" s="4"/>
      <c r="HLJ525" s="4"/>
      <c r="HLK525" s="4"/>
      <c r="HLL525" s="4"/>
      <c r="HLM525" s="4"/>
      <c r="HLN525" s="4"/>
      <c r="HLO525" s="4"/>
      <c r="HLP525" s="4"/>
      <c r="HLQ525" s="4"/>
      <c r="HLR525" s="4"/>
      <c r="HLS525" s="4"/>
      <c r="HLT525" s="4"/>
      <c r="HLU525" s="4"/>
      <c r="HLV525" s="4"/>
      <c r="HLW525" s="4"/>
      <c r="HLX525" s="4"/>
      <c r="HLY525" s="4"/>
      <c r="HLZ525" s="4"/>
      <c r="HMA525" s="4"/>
      <c r="HMB525" s="4"/>
      <c r="HMC525" s="4"/>
      <c r="HMD525" s="4"/>
      <c r="HME525" s="4"/>
      <c r="HMF525" s="4"/>
      <c r="HMG525" s="4"/>
      <c r="HMH525" s="4"/>
      <c r="HMI525" s="4"/>
      <c r="HMJ525" s="4"/>
      <c r="HMK525" s="4"/>
      <c r="HML525" s="4"/>
      <c r="HMM525" s="4"/>
      <c r="HMN525" s="4"/>
      <c r="HMO525" s="4"/>
      <c r="HMP525" s="4"/>
      <c r="HMQ525" s="4"/>
      <c r="HMR525" s="4"/>
      <c r="HMS525" s="4"/>
      <c r="HMT525" s="4"/>
      <c r="HMU525" s="4"/>
      <c r="HMV525" s="4"/>
      <c r="HMW525" s="4"/>
      <c r="HMX525" s="4"/>
      <c r="HMY525" s="4"/>
      <c r="HMZ525" s="4"/>
      <c r="HNA525" s="4"/>
      <c r="HNB525" s="4"/>
      <c r="HNC525" s="4"/>
      <c r="HND525" s="4"/>
      <c r="HNE525" s="4"/>
      <c r="HNF525" s="4"/>
      <c r="HNG525" s="4"/>
      <c r="HNH525" s="4"/>
      <c r="HNI525" s="4"/>
      <c r="HNJ525" s="4"/>
      <c r="HNK525" s="4"/>
      <c r="HNL525" s="4"/>
      <c r="HNM525" s="4"/>
      <c r="HNN525" s="4"/>
      <c r="HNO525" s="4"/>
      <c r="HNP525" s="4"/>
      <c r="HNQ525" s="4"/>
      <c r="HNR525" s="4"/>
      <c r="HNS525" s="4"/>
      <c r="HNT525" s="4"/>
      <c r="HNU525" s="4"/>
      <c r="HNV525" s="4"/>
      <c r="HNW525" s="4"/>
      <c r="HNX525" s="4"/>
      <c r="HNY525" s="4"/>
      <c r="HNZ525" s="4"/>
      <c r="HOA525" s="4"/>
      <c r="HOB525" s="4"/>
      <c r="HOC525" s="4"/>
      <c r="HOD525" s="4"/>
      <c r="HOE525" s="4"/>
      <c r="HOF525" s="4"/>
      <c r="HOG525" s="4"/>
      <c r="HOH525" s="4"/>
      <c r="HOI525" s="4"/>
      <c r="HOJ525" s="4"/>
      <c r="HOK525" s="4"/>
      <c r="HOL525" s="4"/>
      <c r="HOM525" s="4"/>
      <c r="HON525" s="4"/>
      <c r="HOO525" s="4"/>
      <c r="HOP525" s="4"/>
      <c r="HOQ525" s="4"/>
      <c r="HOR525" s="4"/>
      <c r="HOS525" s="4"/>
      <c r="HOT525" s="4"/>
      <c r="HOU525" s="4"/>
      <c r="HOV525" s="4"/>
      <c r="HOW525" s="4"/>
      <c r="HOX525" s="4"/>
      <c r="HOY525" s="4"/>
      <c r="HOZ525" s="4"/>
      <c r="HPA525" s="4"/>
      <c r="HPB525" s="4"/>
      <c r="HPC525" s="4"/>
      <c r="HPD525" s="4"/>
      <c r="HPE525" s="4"/>
      <c r="HPF525" s="4"/>
      <c r="HPG525" s="4"/>
      <c r="HPH525" s="4"/>
      <c r="HPI525" s="4"/>
      <c r="HPJ525" s="4"/>
      <c r="HPK525" s="4"/>
      <c r="HPL525" s="4"/>
      <c r="HPM525" s="4"/>
      <c r="HPN525" s="4"/>
      <c r="HPO525" s="4"/>
      <c r="HPP525" s="4"/>
      <c r="HPQ525" s="4"/>
      <c r="HPR525" s="4"/>
      <c r="HPS525" s="4"/>
      <c r="HPT525" s="4"/>
      <c r="HPU525" s="4"/>
      <c r="HPV525" s="4"/>
      <c r="HPW525" s="4"/>
      <c r="HPX525" s="4"/>
      <c r="HPY525" s="4"/>
      <c r="HPZ525" s="4"/>
      <c r="HQA525" s="4"/>
      <c r="HQB525" s="4"/>
      <c r="HQC525" s="4"/>
      <c r="HQD525" s="4"/>
      <c r="HQE525" s="4"/>
      <c r="HQF525" s="4"/>
      <c r="HQG525" s="4"/>
      <c r="HQH525" s="4"/>
      <c r="HQI525" s="4"/>
      <c r="HQJ525" s="4"/>
      <c r="HQK525" s="4"/>
      <c r="HQL525" s="4"/>
      <c r="HQM525" s="4"/>
      <c r="HQN525" s="4"/>
      <c r="HQO525" s="4"/>
      <c r="HQP525" s="4"/>
      <c r="HQQ525" s="4"/>
      <c r="HQR525" s="4"/>
      <c r="HQS525" s="4"/>
      <c r="HQT525" s="4"/>
      <c r="HQU525" s="4"/>
      <c r="HQV525" s="4"/>
      <c r="HQW525" s="4"/>
      <c r="HQX525" s="4"/>
      <c r="HQY525" s="4"/>
      <c r="HQZ525" s="4"/>
      <c r="HRA525" s="4"/>
      <c r="HRB525" s="4"/>
      <c r="HRC525" s="4"/>
      <c r="HRD525" s="4"/>
      <c r="HRE525" s="4"/>
      <c r="HRF525" s="4"/>
      <c r="HRG525" s="4"/>
      <c r="HRH525" s="4"/>
      <c r="HRI525" s="4"/>
      <c r="HRJ525" s="4"/>
      <c r="HRK525" s="4"/>
      <c r="HRL525" s="4"/>
      <c r="HRM525" s="4"/>
      <c r="HRN525" s="4"/>
      <c r="HRO525" s="4"/>
      <c r="HRP525" s="4"/>
      <c r="HRQ525" s="4"/>
      <c r="HRR525" s="4"/>
      <c r="HRS525" s="4"/>
      <c r="HRT525" s="4"/>
      <c r="HRU525" s="4"/>
      <c r="HRV525" s="4"/>
      <c r="HRW525" s="4"/>
      <c r="HRX525" s="4"/>
      <c r="HRY525" s="4"/>
      <c r="HRZ525" s="4"/>
      <c r="HSA525" s="4"/>
      <c r="HSB525" s="4"/>
      <c r="HSC525" s="4"/>
      <c r="HSD525" s="4"/>
      <c r="HSE525" s="4"/>
      <c r="HSF525" s="4"/>
      <c r="HSG525" s="4"/>
      <c r="HSH525" s="4"/>
      <c r="HSI525" s="4"/>
      <c r="HSJ525" s="4"/>
      <c r="HSK525" s="4"/>
      <c r="HSL525" s="4"/>
      <c r="HSM525" s="4"/>
      <c r="HSN525" s="4"/>
      <c r="HSO525" s="4"/>
      <c r="HSP525" s="4"/>
      <c r="HSQ525" s="4"/>
      <c r="HSR525" s="4"/>
      <c r="HSS525" s="4"/>
      <c r="HST525" s="4"/>
      <c r="HSU525" s="4"/>
      <c r="HSV525" s="4"/>
      <c r="HSW525" s="4"/>
      <c r="HSX525" s="4"/>
      <c r="HSY525" s="4"/>
      <c r="HSZ525" s="4"/>
      <c r="HTA525" s="4"/>
      <c r="HTB525" s="4"/>
      <c r="HTC525" s="4"/>
      <c r="HTD525" s="4"/>
      <c r="HTE525" s="4"/>
      <c r="HTF525" s="4"/>
      <c r="HTG525" s="4"/>
      <c r="HTH525" s="4"/>
      <c r="HTI525" s="4"/>
      <c r="HTJ525" s="4"/>
      <c r="HTK525" s="4"/>
      <c r="HTL525" s="4"/>
      <c r="HTM525" s="4"/>
      <c r="HTN525" s="4"/>
      <c r="HTO525" s="4"/>
      <c r="HTP525" s="4"/>
      <c r="HTQ525" s="4"/>
      <c r="HTR525" s="4"/>
      <c r="HTS525" s="4"/>
      <c r="HTT525" s="4"/>
      <c r="HTU525" s="4"/>
      <c r="HTV525" s="4"/>
      <c r="HTW525" s="4"/>
      <c r="HTX525" s="4"/>
      <c r="HTY525" s="4"/>
      <c r="HTZ525" s="4"/>
      <c r="HUA525" s="4"/>
      <c r="HUB525" s="4"/>
      <c r="HUC525" s="4"/>
      <c r="HUD525" s="4"/>
      <c r="HUE525" s="4"/>
      <c r="HUF525" s="4"/>
      <c r="HUG525" s="4"/>
      <c r="HUH525" s="4"/>
      <c r="HUI525" s="4"/>
      <c r="HUJ525" s="4"/>
      <c r="HUK525" s="4"/>
      <c r="HUL525" s="4"/>
      <c r="HUM525" s="4"/>
      <c r="HUN525" s="4"/>
      <c r="HUO525" s="4"/>
      <c r="HUP525" s="4"/>
      <c r="HUQ525" s="4"/>
      <c r="HUR525" s="4"/>
      <c r="HUS525" s="4"/>
      <c r="HUT525" s="4"/>
      <c r="HUU525" s="4"/>
      <c r="HUV525" s="4"/>
      <c r="HUW525" s="4"/>
      <c r="HUX525" s="4"/>
      <c r="HUY525" s="4"/>
      <c r="HUZ525" s="4"/>
      <c r="HVA525" s="4"/>
      <c r="HVB525" s="4"/>
      <c r="HVC525" s="4"/>
      <c r="HVD525" s="4"/>
      <c r="HVE525" s="4"/>
      <c r="HVF525" s="4"/>
      <c r="HVG525" s="4"/>
      <c r="HVH525" s="4"/>
      <c r="HVI525" s="4"/>
      <c r="HVJ525" s="4"/>
      <c r="HVK525" s="4"/>
      <c r="HVL525" s="4"/>
      <c r="HVM525" s="4"/>
      <c r="HVN525" s="4"/>
      <c r="HVO525" s="4"/>
      <c r="HVP525" s="4"/>
      <c r="HVQ525" s="4"/>
      <c r="HVR525" s="4"/>
      <c r="HVS525" s="4"/>
      <c r="HVT525" s="4"/>
      <c r="HVU525" s="4"/>
      <c r="HVV525" s="4"/>
      <c r="HVW525" s="4"/>
      <c r="HVX525" s="4"/>
      <c r="HVY525" s="4"/>
      <c r="HVZ525" s="4"/>
      <c r="HWA525" s="4"/>
      <c r="HWB525" s="4"/>
      <c r="HWC525" s="4"/>
      <c r="HWD525" s="4"/>
      <c r="HWE525" s="4"/>
      <c r="HWF525" s="4"/>
      <c r="HWG525" s="4"/>
      <c r="HWH525" s="4"/>
      <c r="HWI525" s="4"/>
      <c r="HWJ525" s="4"/>
      <c r="HWK525" s="4"/>
      <c r="HWL525" s="4"/>
      <c r="HWM525" s="4"/>
      <c r="HWN525" s="4"/>
      <c r="HWO525" s="4"/>
      <c r="HWP525" s="4"/>
      <c r="HWQ525" s="4"/>
      <c r="HWR525" s="4"/>
      <c r="HWS525" s="4"/>
      <c r="HWT525" s="4"/>
      <c r="HWU525" s="4"/>
      <c r="HWV525" s="4"/>
      <c r="HWW525" s="4"/>
      <c r="HWX525" s="4"/>
      <c r="HWY525" s="4"/>
      <c r="HWZ525" s="4"/>
      <c r="HXA525" s="4"/>
      <c r="HXB525" s="4"/>
      <c r="HXC525" s="4"/>
      <c r="HXD525" s="4"/>
      <c r="HXE525" s="4"/>
      <c r="HXF525" s="4"/>
      <c r="HXG525" s="4"/>
      <c r="HXH525" s="4"/>
      <c r="HXI525" s="4"/>
      <c r="HXJ525" s="4"/>
      <c r="HXK525" s="4"/>
      <c r="HXL525" s="4"/>
      <c r="HXM525" s="4"/>
      <c r="HXN525" s="4"/>
      <c r="HXO525" s="4"/>
      <c r="HXP525" s="4"/>
      <c r="HXQ525" s="4"/>
      <c r="HXR525" s="4"/>
      <c r="HXS525" s="4"/>
      <c r="HXT525" s="4"/>
      <c r="HXU525" s="4"/>
      <c r="HXV525" s="4"/>
      <c r="HXW525" s="4"/>
      <c r="HXX525" s="4"/>
      <c r="HXY525" s="4"/>
      <c r="HXZ525" s="4"/>
      <c r="HYA525" s="4"/>
      <c r="HYB525" s="4"/>
      <c r="HYC525" s="4"/>
      <c r="HYD525" s="4"/>
      <c r="HYE525" s="4"/>
      <c r="HYF525" s="4"/>
      <c r="HYG525" s="4"/>
      <c r="HYH525" s="4"/>
      <c r="HYI525" s="4"/>
      <c r="HYJ525" s="4"/>
      <c r="HYK525" s="4"/>
      <c r="HYL525" s="4"/>
      <c r="HYM525" s="4"/>
      <c r="HYN525" s="4"/>
      <c r="HYO525" s="4"/>
      <c r="HYP525" s="4"/>
      <c r="HYQ525" s="4"/>
      <c r="HYR525" s="4"/>
      <c r="HYS525" s="4"/>
      <c r="HYT525" s="4"/>
      <c r="HYU525" s="4"/>
      <c r="HYV525" s="4"/>
      <c r="HYW525" s="4"/>
      <c r="HYX525" s="4"/>
      <c r="HYY525" s="4"/>
      <c r="HYZ525" s="4"/>
      <c r="HZA525" s="4"/>
      <c r="HZB525" s="4"/>
      <c r="HZC525" s="4"/>
      <c r="HZD525" s="4"/>
      <c r="HZE525" s="4"/>
      <c r="HZF525" s="4"/>
      <c r="HZG525" s="4"/>
      <c r="HZH525" s="4"/>
      <c r="HZI525" s="4"/>
      <c r="HZJ525" s="4"/>
      <c r="HZK525" s="4"/>
      <c r="HZL525" s="4"/>
      <c r="HZM525" s="4"/>
      <c r="HZN525" s="4"/>
      <c r="HZO525" s="4"/>
      <c r="HZP525" s="4"/>
      <c r="HZQ525" s="4"/>
      <c r="HZR525" s="4"/>
      <c r="HZS525" s="4"/>
      <c r="HZT525" s="4"/>
      <c r="HZU525" s="4"/>
      <c r="HZV525" s="4"/>
      <c r="HZW525" s="4"/>
      <c r="HZX525" s="4"/>
      <c r="HZY525" s="4"/>
      <c r="HZZ525" s="4"/>
      <c r="IAA525" s="4"/>
      <c r="IAB525" s="4"/>
      <c r="IAC525" s="4"/>
      <c r="IAD525" s="4"/>
      <c r="IAE525" s="4"/>
      <c r="IAF525" s="4"/>
      <c r="IAG525" s="4"/>
      <c r="IAH525" s="4"/>
      <c r="IAI525" s="4"/>
      <c r="IAJ525" s="4"/>
      <c r="IAK525" s="4"/>
      <c r="IAL525" s="4"/>
      <c r="IAM525" s="4"/>
      <c r="IAN525" s="4"/>
      <c r="IAO525" s="4"/>
      <c r="IAP525" s="4"/>
      <c r="IAQ525" s="4"/>
      <c r="IAR525" s="4"/>
      <c r="IAS525" s="4"/>
      <c r="IAT525" s="4"/>
      <c r="IAU525" s="4"/>
      <c r="IAV525" s="4"/>
      <c r="IAW525" s="4"/>
      <c r="IAX525" s="4"/>
      <c r="IAY525" s="4"/>
      <c r="IAZ525" s="4"/>
      <c r="IBA525" s="4"/>
      <c r="IBB525" s="4"/>
      <c r="IBC525" s="4"/>
      <c r="IBD525" s="4"/>
      <c r="IBE525" s="4"/>
      <c r="IBF525" s="4"/>
      <c r="IBG525" s="4"/>
      <c r="IBH525" s="4"/>
      <c r="IBI525" s="4"/>
      <c r="IBJ525" s="4"/>
      <c r="IBK525" s="4"/>
      <c r="IBL525" s="4"/>
      <c r="IBM525" s="4"/>
      <c r="IBN525" s="4"/>
      <c r="IBO525" s="4"/>
      <c r="IBP525" s="4"/>
      <c r="IBQ525" s="4"/>
      <c r="IBR525" s="4"/>
      <c r="IBS525" s="4"/>
      <c r="IBT525" s="4"/>
      <c r="IBU525" s="4"/>
      <c r="IBV525" s="4"/>
      <c r="IBW525" s="4"/>
      <c r="IBX525" s="4"/>
      <c r="IBY525" s="4"/>
      <c r="IBZ525" s="4"/>
      <c r="ICA525" s="4"/>
      <c r="ICB525" s="4"/>
      <c r="ICC525" s="4"/>
      <c r="ICD525" s="4"/>
      <c r="ICE525" s="4"/>
      <c r="ICF525" s="4"/>
      <c r="ICG525" s="4"/>
      <c r="ICH525" s="4"/>
      <c r="ICI525" s="4"/>
      <c r="ICJ525" s="4"/>
      <c r="ICK525" s="4"/>
      <c r="ICL525" s="4"/>
      <c r="ICM525" s="4"/>
      <c r="ICN525" s="4"/>
      <c r="ICO525" s="4"/>
      <c r="ICP525" s="4"/>
      <c r="ICQ525" s="4"/>
      <c r="ICR525" s="4"/>
      <c r="ICS525" s="4"/>
      <c r="ICT525" s="4"/>
      <c r="ICU525" s="4"/>
      <c r="ICV525" s="4"/>
      <c r="ICW525" s="4"/>
      <c r="ICX525" s="4"/>
      <c r="ICY525" s="4"/>
      <c r="ICZ525" s="4"/>
      <c r="IDA525" s="4"/>
      <c r="IDB525" s="4"/>
      <c r="IDC525" s="4"/>
      <c r="IDD525" s="4"/>
      <c r="IDE525" s="4"/>
      <c r="IDF525" s="4"/>
      <c r="IDG525" s="4"/>
      <c r="IDH525" s="4"/>
      <c r="IDI525" s="4"/>
      <c r="IDJ525" s="4"/>
      <c r="IDK525" s="4"/>
      <c r="IDL525" s="4"/>
      <c r="IDM525" s="4"/>
      <c r="IDN525" s="4"/>
      <c r="IDO525" s="4"/>
      <c r="IDP525" s="4"/>
      <c r="IDQ525" s="4"/>
      <c r="IDR525" s="4"/>
      <c r="IDS525" s="4"/>
      <c r="IDT525" s="4"/>
      <c r="IDU525" s="4"/>
      <c r="IDV525" s="4"/>
      <c r="IDW525" s="4"/>
      <c r="IDX525" s="4"/>
      <c r="IDY525" s="4"/>
      <c r="IDZ525" s="4"/>
      <c r="IEA525" s="4"/>
      <c r="IEB525" s="4"/>
      <c r="IEC525" s="4"/>
      <c r="IED525" s="4"/>
      <c r="IEE525" s="4"/>
      <c r="IEF525" s="4"/>
      <c r="IEG525" s="4"/>
      <c r="IEH525" s="4"/>
      <c r="IEI525" s="4"/>
      <c r="IEJ525" s="4"/>
      <c r="IEK525" s="4"/>
      <c r="IEL525" s="4"/>
      <c r="IEM525" s="4"/>
      <c r="IEN525" s="4"/>
      <c r="IEO525" s="4"/>
      <c r="IEP525" s="4"/>
      <c r="IEQ525" s="4"/>
      <c r="IER525" s="4"/>
      <c r="IES525" s="4"/>
      <c r="IET525" s="4"/>
      <c r="IEU525" s="4"/>
      <c r="IEV525" s="4"/>
      <c r="IEW525" s="4"/>
      <c r="IEX525" s="4"/>
      <c r="IEY525" s="4"/>
      <c r="IEZ525" s="4"/>
      <c r="IFA525" s="4"/>
      <c r="IFB525" s="4"/>
      <c r="IFC525" s="4"/>
      <c r="IFD525" s="4"/>
      <c r="IFE525" s="4"/>
      <c r="IFF525" s="4"/>
      <c r="IFG525" s="4"/>
      <c r="IFH525" s="4"/>
      <c r="IFI525" s="4"/>
      <c r="IFJ525" s="4"/>
      <c r="IFK525" s="4"/>
      <c r="IFL525" s="4"/>
      <c r="IFM525" s="4"/>
      <c r="IFN525" s="4"/>
      <c r="IFO525" s="4"/>
      <c r="IFP525" s="4"/>
      <c r="IFQ525" s="4"/>
      <c r="IFR525" s="4"/>
      <c r="IFS525" s="4"/>
      <c r="IFT525" s="4"/>
      <c r="IFU525" s="4"/>
      <c r="IFV525" s="4"/>
      <c r="IFW525" s="4"/>
      <c r="IFX525" s="4"/>
      <c r="IFY525" s="4"/>
      <c r="IFZ525" s="4"/>
      <c r="IGA525" s="4"/>
      <c r="IGB525" s="4"/>
      <c r="IGC525" s="4"/>
      <c r="IGD525" s="4"/>
      <c r="IGE525" s="4"/>
      <c r="IGF525" s="4"/>
      <c r="IGG525" s="4"/>
      <c r="IGH525" s="4"/>
      <c r="IGI525" s="4"/>
      <c r="IGJ525" s="4"/>
      <c r="IGK525" s="4"/>
      <c r="IGL525" s="4"/>
      <c r="IGM525" s="4"/>
      <c r="IGN525" s="4"/>
      <c r="IGO525" s="4"/>
      <c r="IGP525" s="4"/>
      <c r="IGQ525" s="4"/>
      <c r="IGR525" s="4"/>
      <c r="IGS525" s="4"/>
      <c r="IGT525" s="4"/>
      <c r="IGU525" s="4"/>
      <c r="IGV525" s="4"/>
      <c r="IGW525" s="4"/>
      <c r="IGX525" s="4"/>
      <c r="IGY525" s="4"/>
      <c r="IGZ525" s="4"/>
      <c r="IHA525" s="4"/>
      <c r="IHB525" s="4"/>
      <c r="IHC525" s="4"/>
      <c r="IHD525" s="4"/>
      <c r="IHE525" s="4"/>
      <c r="IHF525" s="4"/>
      <c r="IHG525" s="4"/>
      <c r="IHH525" s="4"/>
      <c r="IHI525" s="4"/>
      <c r="IHJ525" s="4"/>
      <c r="IHK525" s="4"/>
      <c r="IHL525" s="4"/>
      <c r="IHM525" s="4"/>
      <c r="IHN525" s="4"/>
      <c r="IHO525" s="4"/>
      <c r="IHP525" s="4"/>
      <c r="IHQ525" s="4"/>
      <c r="IHR525" s="4"/>
      <c r="IHS525" s="4"/>
      <c r="IHT525" s="4"/>
      <c r="IHU525" s="4"/>
      <c r="IHV525" s="4"/>
      <c r="IHW525" s="4"/>
      <c r="IHX525" s="4"/>
      <c r="IHY525" s="4"/>
      <c r="IHZ525" s="4"/>
      <c r="IIA525" s="4"/>
      <c r="IIB525" s="4"/>
      <c r="IIC525" s="4"/>
      <c r="IID525" s="4"/>
      <c r="IIE525" s="4"/>
      <c r="IIF525" s="4"/>
      <c r="IIG525" s="4"/>
      <c r="IIH525" s="4"/>
      <c r="III525" s="4"/>
      <c r="IIJ525" s="4"/>
      <c r="IIK525" s="4"/>
      <c r="IIL525" s="4"/>
      <c r="IIM525" s="4"/>
      <c r="IIN525" s="4"/>
      <c r="IIO525" s="4"/>
      <c r="IIP525" s="4"/>
      <c r="IIQ525" s="4"/>
      <c r="IIR525" s="4"/>
      <c r="IIS525" s="4"/>
      <c r="IIT525" s="4"/>
      <c r="IIU525" s="4"/>
      <c r="IIV525" s="4"/>
      <c r="IIW525" s="4"/>
      <c r="IIX525" s="4"/>
      <c r="IIY525" s="4"/>
      <c r="IIZ525" s="4"/>
      <c r="IJA525" s="4"/>
      <c r="IJB525" s="4"/>
      <c r="IJC525" s="4"/>
      <c r="IJD525" s="4"/>
      <c r="IJE525" s="4"/>
      <c r="IJF525" s="4"/>
      <c r="IJG525" s="4"/>
      <c r="IJH525" s="4"/>
      <c r="IJI525" s="4"/>
      <c r="IJJ525" s="4"/>
      <c r="IJK525" s="4"/>
      <c r="IJL525" s="4"/>
      <c r="IJM525" s="4"/>
      <c r="IJN525" s="4"/>
      <c r="IJO525" s="4"/>
      <c r="IJP525" s="4"/>
      <c r="IJQ525" s="4"/>
      <c r="IJR525" s="4"/>
      <c r="IJS525" s="4"/>
      <c r="IJT525" s="4"/>
      <c r="IJU525" s="4"/>
      <c r="IJV525" s="4"/>
      <c r="IJW525" s="4"/>
      <c r="IJX525" s="4"/>
      <c r="IJY525" s="4"/>
      <c r="IJZ525" s="4"/>
      <c r="IKA525" s="4"/>
      <c r="IKB525" s="4"/>
      <c r="IKC525" s="4"/>
      <c r="IKD525" s="4"/>
      <c r="IKE525" s="4"/>
      <c r="IKF525" s="4"/>
      <c r="IKG525" s="4"/>
      <c r="IKH525" s="4"/>
      <c r="IKI525" s="4"/>
      <c r="IKJ525" s="4"/>
      <c r="IKK525" s="4"/>
      <c r="IKL525" s="4"/>
      <c r="IKM525" s="4"/>
      <c r="IKN525" s="4"/>
      <c r="IKO525" s="4"/>
      <c r="IKP525" s="4"/>
      <c r="IKQ525" s="4"/>
      <c r="IKR525" s="4"/>
      <c r="IKS525" s="4"/>
      <c r="IKT525" s="4"/>
      <c r="IKU525" s="4"/>
      <c r="IKV525" s="4"/>
      <c r="IKW525" s="4"/>
      <c r="IKX525" s="4"/>
      <c r="IKY525" s="4"/>
      <c r="IKZ525" s="4"/>
      <c r="ILA525" s="4"/>
      <c r="ILB525" s="4"/>
      <c r="ILC525" s="4"/>
      <c r="ILD525" s="4"/>
      <c r="ILE525" s="4"/>
      <c r="ILF525" s="4"/>
      <c r="ILG525" s="4"/>
      <c r="ILH525" s="4"/>
      <c r="ILI525" s="4"/>
      <c r="ILJ525" s="4"/>
      <c r="ILK525" s="4"/>
      <c r="ILL525" s="4"/>
      <c r="ILM525" s="4"/>
      <c r="ILN525" s="4"/>
      <c r="ILO525" s="4"/>
      <c r="ILP525" s="4"/>
      <c r="ILQ525" s="4"/>
      <c r="ILR525" s="4"/>
      <c r="ILS525" s="4"/>
      <c r="ILT525" s="4"/>
      <c r="ILU525" s="4"/>
      <c r="ILV525" s="4"/>
      <c r="ILW525" s="4"/>
      <c r="ILX525" s="4"/>
      <c r="ILY525" s="4"/>
      <c r="ILZ525" s="4"/>
      <c r="IMA525" s="4"/>
      <c r="IMB525" s="4"/>
      <c r="IMC525" s="4"/>
      <c r="IMD525" s="4"/>
      <c r="IME525" s="4"/>
      <c r="IMF525" s="4"/>
      <c r="IMG525" s="4"/>
      <c r="IMH525" s="4"/>
      <c r="IMI525" s="4"/>
      <c r="IMJ525" s="4"/>
      <c r="IMK525" s="4"/>
      <c r="IML525" s="4"/>
      <c r="IMM525" s="4"/>
      <c r="IMN525" s="4"/>
      <c r="IMO525" s="4"/>
      <c r="IMP525" s="4"/>
      <c r="IMQ525" s="4"/>
      <c r="IMR525" s="4"/>
      <c r="IMS525" s="4"/>
      <c r="IMT525" s="4"/>
      <c r="IMU525" s="4"/>
      <c r="IMV525" s="4"/>
      <c r="IMW525" s="4"/>
      <c r="IMX525" s="4"/>
      <c r="IMY525" s="4"/>
      <c r="IMZ525" s="4"/>
      <c r="INA525" s="4"/>
      <c r="INB525" s="4"/>
      <c r="INC525" s="4"/>
      <c r="IND525" s="4"/>
      <c r="INE525" s="4"/>
      <c r="INF525" s="4"/>
      <c r="ING525" s="4"/>
      <c r="INH525" s="4"/>
      <c r="INI525" s="4"/>
      <c r="INJ525" s="4"/>
      <c r="INK525" s="4"/>
      <c r="INL525" s="4"/>
      <c r="INM525" s="4"/>
      <c r="INN525" s="4"/>
      <c r="INO525" s="4"/>
      <c r="INP525" s="4"/>
      <c r="INQ525" s="4"/>
      <c r="INR525" s="4"/>
      <c r="INS525" s="4"/>
      <c r="INT525" s="4"/>
      <c r="INU525" s="4"/>
      <c r="INV525" s="4"/>
      <c r="INW525" s="4"/>
      <c r="INX525" s="4"/>
      <c r="INY525" s="4"/>
      <c r="INZ525" s="4"/>
      <c r="IOA525" s="4"/>
      <c r="IOB525" s="4"/>
      <c r="IOC525" s="4"/>
      <c r="IOD525" s="4"/>
      <c r="IOE525" s="4"/>
      <c r="IOF525" s="4"/>
      <c r="IOG525" s="4"/>
      <c r="IOH525" s="4"/>
      <c r="IOI525" s="4"/>
      <c r="IOJ525" s="4"/>
      <c r="IOK525" s="4"/>
      <c r="IOL525" s="4"/>
      <c r="IOM525" s="4"/>
      <c r="ION525" s="4"/>
      <c r="IOO525" s="4"/>
      <c r="IOP525" s="4"/>
      <c r="IOQ525" s="4"/>
      <c r="IOR525" s="4"/>
      <c r="IOS525" s="4"/>
      <c r="IOT525" s="4"/>
      <c r="IOU525" s="4"/>
      <c r="IOV525" s="4"/>
      <c r="IOW525" s="4"/>
      <c r="IOX525" s="4"/>
      <c r="IOY525" s="4"/>
      <c r="IOZ525" s="4"/>
      <c r="IPA525" s="4"/>
      <c r="IPB525" s="4"/>
      <c r="IPC525" s="4"/>
      <c r="IPD525" s="4"/>
      <c r="IPE525" s="4"/>
      <c r="IPF525" s="4"/>
      <c r="IPG525" s="4"/>
      <c r="IPH525" s="4"/>
      <c r="IPI525" s="4"/>
      <c r="IPJ525" s="4"/>
      <c r="IPK525" s="4"/>
      <c r="IPL525" s="4"/>
      <c r="IPM525" s="4"/>
      <c r="IPN525" s="4"/>
      <c r="IPO525" s="4"/>
      <c r="IPP525" s="4"/>
      <c r="IPQ525" s="4"/>
      <c r="IPR525" s="4"/>
      <c r="IPS525" s="4"/>
      <c r="IPT525" s="4"/>
      <c r="IPU525" s="4"/>
      <c r="IPV525" s="4"/>
      <c r="IPW525" s="4"/>
      <c r="IPX525" s="4"/>
      <c r="IPY525" s="4"/>
      <c r="IPZ525" s="4"/>
      <c r="IQA525" s="4"/>
      <c r="IQB525" s="4"/>
      <c r="IQC525" s="4"/>
      <c r="IQD525" s="4"/>
      <c r="IQE525" s="4"/>
      <c r="IQF525" s="4"/>
      <c r="IQG525" s="4"/>
      <c r="IQH525" s="4"/>
      <c r="IQI525" s="4"/>
      <c r="IQJ525" s="4"/>
      <c r="IQK525" s="4"/>
      <c r="IQL525" s="4"/>
      <c r="IQM525" s="4"/>
      <c r="IQN525" s="4"/>
      <c r="IQO525" s="4"/>
      <c r="IQP525" s="4"/>
      <c r="IQQ525" s="4"/>
      <c r="IQR525" s="4"/>
      <c r="IQS525" s="4"/>
      <c r="IQT525" s="4"/>
      <c r="IQU525" s="4"/>
      <c r="IQV525" s="4"/>
      <c r="IQW525" s="4"/>
      <c r="IQX525" s="4"/>
      <c r="IQY525" s="4"/>
      <c r="IQZ525" s="4"/>
      <c r="IRA525" s="4"/>
      <c r="IRB525" s="4"/>
      <c r="IRC525" s="4"/>
      <c r="IRD525" s="4"/>
      <c r="IRE525" s="4"/>
      <c r="IRF525" s="4"/>
      <c r="IRG525" s="4"/>
      <c r="IRH525" s="4"/>
      <c r="IRI525" s="4"/>
      <c r="IRJ525" s="4"/>
      <c r="IRK525" s="4"/>
      <c r="IRL525" s="4"/>
      <c r="IRM525" s="4"/>
      <c r="IRN525" s="4"/>
      <c r="IRO525" s="4"/>
      <c r="IRP525" s="4"/>
      <c r="IRQ525" s="4"/>
      <c r="IRR525" s="4"/>
      <c r="IRS525" s="4"/>
      <c r="IRT525" s="4"/>
      <c r="IRU525" s="4"/>
      <c r="IRV525" s="4"/>
      <c r="IRW525" s="4"/>
      <c r="IRX525" s="4"/>
      <c r="IRY525" s="4"/>
      <c r="IRZ525" s="4"/>
      <c r="ISA525" s="4"/>
      <c r="ISB525" s="4"/>
      <c r="ISC525" s="4"/>
      <c r="ISD525" s="4"/>
      <c r="ISE525" s="4"/>
      <c r="ISF525" s="4"/>
      <c r="ISG525" s="4"/>
      <c r="ISH525" s="4"/>
      <c r="ISI525" s="4"/>
      <c r="ISJ525" s="4"/>
      <c r="ISK525" s="4"/>
      <c r="ISL525" s="4"/>
      <c r="ISM525" s="4"/>
      <c r="ISN525" s="4"/>
      <c r="ISO525" s="4"/>
      <c r="ISP525" s="4"/>
      <c r="ISQ525" s="4"/>
      <c r="ISR525" s="4"/>
      <c r="ISS525" s="4"/>
      <c r="IST525" s="4"/>
      <c r="ISU525" s="4"/>
      <c r="ISV525" s="4"/>
      <c r="ISW525" s="4"/>
      <c r="ISX525" s="4"/>
      <c r="ISY525" s="4"/>
      <c r="ISZ525" s="4"/>
      <c r="ITA525" s="4"/>
      <c r="ITB525" s="4"/>
      <c r="ITC525" s="4"/>
      <c r="ITD525" s="4"/>
      <c r="ITE525" s="4"/>
      <c r="ITF525" s="4"/>
      <c r="ITG525" s="4"/>
      <c r="ITH525" s="4"/>
      <c r="ITI525" s="4"/>
      <c r="ITJ525" s="4"/>
      <c r="ITK525" s="4"/>
      <c r="ITL525" s="4"/>
      <c r="ITM525" s="4"/>
      <c r="ITN525" s="4"/>
      <c r="ITO525" s="4"/>
      <c r="ITP525" s="4"/>
      <c r="ITQ525" s="4"/>
      <c r="ITR525" s="4"/>
      <c r="ITS525" s="4"/>
      <c r="ITT525" s="4"/>
      <c r="ITU525" s="4"/>
      <c r="ITV525" s="4"/>
      <c r="ITW525" s="4"/>
      <c r="ITX525" s="4"/>
      <c r="ITY525" s="4"/>
      <c r="ITZ525" s="4"/>
      <c r="IUA525" s="4"/>
      <c r="IUB525" s="4"/>
      <c r="IUC525" s="4"/>
      <c r="IUD525" s="4"/>
      <c r="IUE525" s="4"/>
      <c r="IUF525" s="4"/>
      <c r="IUG525" s="4"/>
      <c r="IUH525" s="4"/>
      <c r="IUI525" s="4"/>
      <c r="IUJ525" s="4"/>
      <c r="IUK525" s="4"/>
      <c r="IUL525" s="4"/>
      <c r="IUM525" s="4"/>
      <c r="IUN525" s="4"/>
      <c r="IUO525" s="4"/>
      <c r="IUP525" s="4"/>
      <c r="IUQ525" s="4"/>
      <c r="IUR525" s="4"/>
      <c r="IUS525" s="4"/>
      <c r="IUT525" s="4"/>
      <c r="IUU525" s="4"/>
      <c r="IUV525" s="4"/>
      <c r="IUW525" s="4"/>
      <c r="IUX525" s="4"/>
      <c r="IUY525" s="4"/>
      <c r="IUZ525" s="4"/>
      <c r="IVA525" s="4"/>
      <c r="IVB525" s="4"/>
      <c r="IVC525" s="4"/>
      <c r="IVD525" s="4"/>
      <c r="IVE525" s="4"/>
      <c r="IVF525" s="4"/>
      <c r="IVG525" s="4"/>
      <c r="IVH525" s="4"/>
      <c r="IVI525" s="4"/>
      <c r="IVJ525" s="4"/>
      <c r="IVK525" s="4"/>
      <c r="IVL525" s="4"/>
      <c r="IVM525" s="4"/>
      <c r="IVN525" s="4"/>
      <c r="IVO525" s="4"/>
      <c r="IVP525" s="4"/>
      <c r="IVQ525" s="4"/>
      <c r="IVR525" s="4"/>
      <c r="IVS525" s="4"/>
      <c r="IVT525" s="4"/>
      <c r="IVU525" s="4"/>
      <c r="IVV525" s="4"/>
      <c r="IVW525" s="4"/>
      <c r="IVX525" s="4"/>
      <c r="IVY525" s="4"/>
      <c r="IVZ525" s="4"/>
      <c r="IWA525" s="4"/>
      <c r="IWB525" s="4"/>
      <c r="IWC525" s="4"/>
      <c r="IWD525" s="4"/>
      <c r="IWE525" s="4"/>
      <c r="IWF525" s="4"/>
      <c r="IWG525" s="4"/>
      <c r="IWH525" s="4"/>
      <c r="IWI525" s="4"/>
      <c r="IWJ525" s="4"/>
      <c r="IWK525" s="4"/>
      <c r="IWL525" s="4"/>
      <c r="IWM525" s="4"/>
      <c r="IWN525" s="4"/>
      <c r="IWO525" s="4"/>
      <c r="IWP525" s="4"/>
      <c r="IWQ525" s="4"/>
      <c r="IWR525" s="4"/>
      <c r="IWS525" s="4"/>
      <c r="IWT525" s="4"/>
      <c r="IWU525" s="4"/>
      <c r="IWV525" s="4"/>
      <c r="IWW525" s="4"/>
      <c r="IWX525" s="4"/>
      <c r="IWY525" s="4"/>
      <c r="IWZ525" s="4"/>
      <c r="IXA525" s="4"/>
      <c r="IXB525" s="4"/>
      <c r="IXC525" s="4"/>
      <c r="IXD525" s="4"/>
      <c r="IXE525" s="4"/>
      <c r="IXF525" s="4"/>
      <c r="IXG525" s="4"/>
      <c r="IXH525" s="4"/>
      <c r="IXI525" s="4"/>
      <c r="IXJ525" s="4"/>
      <c r="IXK525" s="4"/>
      <c r="IXL525" s="4"/>
      <c r="IXM525" s="4"/>
      <c r="IXN525" s="4"/>
      <c r="IXO525" s="4"/>
      <c r="IXP525" s="4"/>
      <c r="IXQ525" s="4"/>
      <c r="IXR525" s="4"/>
      <c r="IXS525" s="4"/>
      <c r="IXT525" s="4"/>
      <c r="IXU525" s="4"/>
      <c r="IXV525" s="4"/>
      <c r="IXW525" s="4"/>
      <c r="IXX525" s="4"/>
      <c r="IXY525" s="4"/>
      <c r="IXZ525" s="4"/>
      <c r="IYA525" s="4"/>
      <c r="IYB525" s="4"/>
      <c r="IYC525" s="4"/>
      <c r="IYD525" s="4"/>
      <c r="IYE525" s="4"/>
      <c r="IYF525" s="4"/>
      <c r="IYG525" s="4"/>
      <c r="IYH525" s="4"/>
      <c r="IYI525" s="4"/>
      <c r="IYJ525" s="4"/>
      <c r="IYK525" s="4"/>
      <c r="IYL525" s="4"/>
      <c r="IYM525" s="4"/>
      <c r="IYN525" s="4"/>
      <c r="IYO525" s="4"/>
      <c r="IYP525" s="4"/>
      <c r="IYQ525" s="4"/>
      <c r="IYR525" s="4"/>
      <c r="IYS525" s="4"/>
      <c r="IYT525" s="4"/>
      <c r="IYU525" s="4"/>
      <c r="IYV525" s="4"/>
      <c r="IYW525" s="4"/>
      <c r="IYX525" s="4"/>
      <c r="IYY525" s="4"/>
      <c r="IYZ525" s="4"/>
      <c r="IZA525" s="4"/>
      <c r="IZB525" s="4"/>
      <c r="IZC525" s="4"/>
      <c r="IZD525" s="4"/>
      <c r="IZE525" s="4"/>
      <c r="IZF525" s="4"/>
      <c r="IZG525" s="4"/>
      <c r="IZH525" s="4"/>
      <c r="IZI525" s="4"/>
      <c r="IZJ525" s="4"/>
      <c r="IZK525" s="4"/>
      <c r="IZL525" s="4"/>
      <c r="IZM525" s="4"/>
      <c r="IZN525" s="4"/>
      <c r="IZO525" s="4"/>
      <c r="IZP525" s="4"/>
      <c r="IZQ525" s="4"/>
      <c r="IZR525" s="4"/>
      <c r="IZS525" s="4"/>
      <c r="IZT525" s="4"/>
      <c r="IZU525" s="4"/>
      <c r="IZV525" s="4"/>
      <c r="IZW525" s="4"/>
      <c r="IZX525" s="4"/>
      <c r="IZY525" s="4"/>
      <c r="IZZ525" s="4"/>
      <c r="JAA525" s="4"/>
      <c r="JAB525" s="4"/>
      <c r="JAC525" s="4"/>
      <c r="JAD525" s="4"/>
      <c r="JAE525" s="4"/>
      <c r="JAF525" s="4"/>
      <c r="JAG525" s="4"/>
      <c r="JAH525" s="4"/>
      <c r="JAI525" s="4"/>
      <c r="JAJ525" s="4"/>
      <c r="JAK525" s="4"/>
      <c r="JAL525" s="4"/>
      <c r="JAM525" s="4"/>
      <c r="JAN525" s="4"/>
      <c r="JAO525" s="4"/>
      <c r="JAP525" s="4"/>
      <c r="JAQ525" s="4"/>
      <c r="JAR525" s="4"/>
      <c r="JAS525" s="4"/>
      <c r="JAT525" s="4"/>
      <c r="JAU525" s="4"/>
      <c r="JAV525" s="4"/>
      <c r="JAW525" s="4"/>
      <c r="JAX525" s="4"/>
      <c r="JAY525" s="4"/>
      <c r="JAZ525" s="4"/>
      <c r="JBA525" s="4"/>
      <c r="JBB525" s="4"/>
      <c r="JBC525" s="4"/>
      <c r="JBD525" s="4"/>
      <c r="JBE525" s="4"/>
      <c r="JBF525" s="4"/>
      <c r="JBG525" s="4"/>
      <c r="JBH525" s="4"/>
      <c r="JBI525" s="4"/>
      <c r="JBJ525" s="4"/>
      <c r="JBK525" s="4"/>
      <c r="JBL525" s="4"/>
      <c r="JBM525" s="4"/>
      <c r="JBN525" s="4"/>
      <c r="JBO525" s="4"/>
      <c r="JBP525" s="4"/>
      <c r="JBQ525" s="4"/>
      <c r="JBR525" s="4"/>
      <c r="JBS525" s="4"/>
      <c r="JBT525" s="4"/>
      <c r="JBU525" s="4"/>
      <c r="JBV525" s="4"/>
      <c r="JBW525" s="4"/>
      <c r="JBX525" s="4"/>
      <c r="JBY525" s="4"/>
      <c r="JBZ525" s="4"/>
      <c r="JCA525" s="4"/>
      <c r="JCB525" s="4"/>
      <c r="JCC525" s="4"/>
      <c r="JCD525" s="4"/>
      <c r="JCE525" s="4"/>
      <c r="JCF525" s="4"/>
      <c r="JCG525" s="4"/>
      <c r="JCH525" s="4"/>
      <c r="JCI525" s="4"/>
      <c r="JCJ525" s="4"/>
      <c r="JCK525" s="4"/>
      <c r="JCL525" s="4"/>
      <c r="JCM525" s="4"/>
      <c r="JCN525" s="4"/>
      <c r="JCO525" s="4"/>
      <c r="JCP525" s="4"/>
      <c r="JCQ525" s="4"/>
      <c r="JCR525" s="4"/>
      <c r="JCS525" s="4"/>
      <c r="JCT525" s="4"/>
      <c r="JCU525" s="4"/>
      <c r="JCV525" s="4"/>
      <c r="JCW525" s="4"/>
      <c r="JCX525" s="4"/>
      <c r="JCY525" s="4"/>
      <c r="JCZ525" s="4"/>
      <c r="JDA525" s="4"/>
      <c r="JDB525" s="4"/>
      <c r="JDC525" s="4"/>
      <c r="JDD525" s="4"/>
      <c r="JDE525" s="4"/>
      <c r="JDF525" s="4"/>
      <c r="JDG525" s="4"/>
      <c r="JDH525" s="4"/>
      <c r="JDI525" s="4"/>
      <c r="JDJ525" s="4"/>
      <c r="JDK525" s="4"/>
      <c r="JDL525" s="4"/>
      <c r="JDM525" s="4"/>
      <c r="JDN525" s="4"/>
      <c r="JDO525" s="4"/>
      <c r="JDP525" s="4"/>
      <c r="JDQ525" s="4"/>
      <c r="JDR525" s="4"/>
      <c r="JDS525" s="4"/>
      <c r="JDT525" s="4"/>
      <c r="JDU525" s="4"/>
      <c r="JDV525" s="4"/>
      <c r="JDW525" s="4"/>
      <c r="JDX525" s="4"/>
      <c r="JDY525" s="4"/>
      <c r="JDZ525" s="4"/>
      <c r="JEA525" s="4"/>
      <c r="JEB525" s="4"/>
      <c r="JEC525" s="4"/>
      <c r="JED525" s="4"/>
      <c r="JEE525" s="4"/>
      <c r="JEF525" s="4"/>
      <c r="JEG525" s="4"/>
      <c r="JEH525" s="4"/>
      <c r="JEI525" s="4"/>
      <c r="JEJ525" s="4"/>
      <c r="JEK525" s="4"/>
      <c r="JEL525" s="4"/>
      <c r="JEM525" s="4"/>
      <c r="JEN525" s="4"/>
      <c r="JEO525" s="4"/>
      <c r="JEP525" s="4"/>
      <c r="JEQ525" s="4"/>
      <c r="JER525" s="4"/>
      <c r="JES525" s="4"/>
      <c r="JET525" s="4"/>
      <c r="JEU525" s="4"/>
      <c r="JEV525" s="4"/>
      <c r="JEW525" s="4"/>
      <c r="JEX525" s="4"/>
      <c r="JEY525" s="4"/>
      <c r="JEZ525" s="4"/>
      <c r="JFA525" s="4"/>
      <c r="JFB525" s="4"/>
      <c r="JFC525" s="4"/>
      <c r="JFD525" s="4"/>
      <c r="JFE525" s="4"/>
      <c r="JFF525" s="4"/>
      <c r="JFG525" s="4"/>
      <c r="JFH525" s="4"/>
      <c r="JFI525" s="4"/>
      <c r="JFJ525" s="4"/>
      <c r="JFK525" s="4"/>
      <c r="JFL525" s="4"/>
      <c r="JFM525" s="4"/>
      <c r="JFN525" s="4"/>
      <c r="JFO525" s="4"/>
      <c r="JFP525" s="4"/>
      <c r="JFQ525" s="4"/>
      <c r="JFR525" s="4"/>
      <c r="JFS525" s="4"/>
      <c r="JFT525" s="4"/>
      <c r="JFU525" s="4"/>
      <c r="JFV525" s="4"/>
      <c r="JFW525" s="4"/>
      <c r="JFX525" s="4"/>
      <c r="JFY525" s="4"/>
      <c r="JFZ525" s="4"/>
      <c r="JGA525" s="4"/>
      <c r="JGB525" s="4"/>
      <c r="JGC525" s="4"/>
      <c r="JGD525" s="4"/>
      <c r="JGE525" s="4"/>
      <c r="JGF525" s="4"/>
      <c r="JGG525" s="4"/>
      <c r="JGH525" s="4"/>
      <c r="JGI525" s="4"/>
      <c r="JGJ525" s="4"/>
      <c r="JGK525" s="4"/>
      <c r="JGL525" s="4"/>
      <c r="JGM525" s="4"/>
      <c r="JGN525" s="4"/>
      <c r="JGO525" s="4"/>
      <c r="JGP525" s="4"/>
      <c r="JGQ525" s="4"/>
      <c r="JGR525" s="4"/>
      <c r="JGS525" s="4"/>
      <c r="JGT525" s="4"/>
      <c r="JGU525" s="4"/>
      <c r="JGV525" s="4"/>
      <c r="JGW525" s="4"/>
      <c r="JGX525" s="4"/>
      <c r="JGY525" s="4"/>
      <c r="JGZ525" s="4"/>
      <c r="JHA525" s="4"/>
      <c r="JHB525" s="4"/>
      <c r="JHC525" s="4"/>
      <c r="JHD525" s="4"/>
      <c r="JHE525" s="4"/>
      <c r="JHF525" s="4"/>
      <c r="JHG525" s="4"/>
      <c r="JHH525" s="4"/>
      <c r="JHI525" s="4"/>
      <c r="JHJ525" s="4"/>
      <c r="JHK525" s="4"/>
      <c r="JHL525" s="4"/>
      <c r="JHM525" s="4"/>
      <c r="JHN525" s="4"/>
      <c r="JHO525" s="4"/>
      <c r="JHP525" s="4"/>
      <c r="JHQ525" s="4"/>
      <c r="JHR525" s="4"/>
      <c r="JHS525" s="4"/>
      <c r="JHT525" s="4"/>
      <c r="JHU525" s="4"/>
      <c r="JHV525" s="4"/>
      <c r="JHW525" s="4"/>
      <c r="JHX525" s="4"/>
      <c r="JHY525" s="4"/>
      <c r="JHZ525" s="4"/>
      <c r="JIA525" s="4"/>
      <c r="JIB525" s="4"/>
      <c r="JIC525" s="4"/>
      <c r="JID525" s="4"/>
      <c r="JIE525" s="4"/>
      <c r="JIF525" s="4"/>
      <c r="JIG525" s="4"/>
      <c r="JIH525" s="4"/>
      <c r="JII525" s="4"/>
      <c r="JIJ525" s="4"/>
      <c r="JIK525" s="4"/>
      <c r="JIL525" s="4"/>
      <c r="JIM525" s="4"/>
      <c r="JIN525" s="4"/>
      <c r="JIO525" s="4"/>
      <c r="JIP525" s="4"/>
      <c r="JIQ525" s="4"/>
      <c r="JIR525" s="4"/>
      <c r="JIS525" s="4"/>
      <c r="JIT525" s="4"/>
      <c r="JIU525" s="4"/>
      <c r="JIV525" s="4"/>
      <c r="JIW525" s="4"/>
      <c r="JIX525" s="4"/>
      <c r="JIY525" s="4"/>
      <c r="JIZ525" s="4"/>
      <c r="JJA525" s="4"/>
      <c r="JJB525" s="4"/>
      <c r="JJC525" s="4"/>
      <c r="JJD525" s="4"/>
      <c r="JJE525" s="4"/>
      <c r="JJF525" s="4"/>
      <c r="JJG525" s="4"/>
      <c r="JJH525" s="4"/>
      <c r="JJI525" s="4"/>
      <c r="JJJ525" s="4"/>
      <c r="JJK525" s="4"/>
      <c r="JJL525" s="4"/>
      <c r="JJM525" s="4"/>
      <c r="JJN525" s="4"/>
      <c r="JJO525" s="4"/>
      <c r="JJP525" s="4"/>
      <c r="JJQ525" s="4"/>
      <c r="JJR525" s="4"/>
      <c r="JJS525" s="4"/>
      <c r="JJT525" s="4"/>
      <c r="JJU525" s="4"/>
      <c r="JJV525" s="4"/>
      <c r="JJW525" s="4"/>
      <c r="JJX525" s="4"/>
      <c r="JJY525" s="4"/>
      <c r="JJZ525" s="4"/>
      <c r="JKA525" s="4"/>
      <c r="JKB525" s="4"/>
      <c r="JKC525" s="4"/>
      <c r="JKD525" s="4"/>
      <c r="JKE525" s="4"/>
      <c r="JKF525" s="4"/>
      <c r="JKG525" s="4"/>
      <c r="JKH525" s="4"/>
      <c r="JKI525" s="4"/>
      <c r="JKJ525" s="4"/>
      <c r="JKK525" s="4"/>
      <c r="JKL525" s="4"/>
      <c r="JKM525" s="4"/>
      <c r="JKN525" s="4"/>
      <c r="JKO525" s="4"/>
      <c r="JKP525" s="4"/>
      <c r="JKQ525" s="4"/>
      <c r="JKR525" s="4"/>
      <c r="JKS525" s="4"/>
      <c r="JKT525" s="4"/>
      <c r="JKU525" s="4"/>
      <c r="JKV525" s="4"/>
      <c r="JKW525" s="4"/>
      <c r="JKX525" s="4"/>
      <c r="JKY525" s="4"/>
      <c r="JKZ525" s="4"/>
      <c r="JLA525" s="4"/>
      <c r="JLB525" s="4"/>
      <c r="JLC525" s="4"/>
      <c r="JLD525" s="4"/>
      <c r="JLE525" s="4"/>
      <c r="JLF525" s="4"/>
      <c r="JLG525" s="4"/>
      <c r="JLH525" s="4"/>
      <c r="JLI525" s="4"/>
      <c r="JLJ525" s="4"/>
      <c r="JLK525" s="4"/>
      <c r="JLL525" s="4"/>
      <c r="JLM525" s="4"/>
      <c r="JLN525" s="4"/>
      <c r="JLO525" s="4"/>
      <c r="JLP525" s="4"/>
      <c r="JLQ525" s="4"/>
      <c r="JLR525" s="4"/>
      <c r="JLS525" s="4"/>
      <c r="JLT525" s="4"/>
      <c r="JLU525" s="4"/>
      <c r="JLV525" s="4"/>
      <c r="JLW525" s="4"/>
      <c r="JLX525" s="4"/>
      <c r="JLY525" s="4"/>
      <c r="JLZ525" s="4"/>
      <c r="JMA525" s="4"/>
      <c r="JMB525" s="4"/>
      <c r="JMC525" s="4"/>
      <c r="JMD525" s="4"/>
      <c r="JME525" s="4"/>
      <c r="JMF525" s="4"/>
      <c r="JMG525" s="4"/>
      <c r="JMH525" s="4"/>
      <c r="JMI525" s="4"/>
      <c r="JMJ525" s="4"/>
      <c r="JMK525" s="4"/>
      <c r="JML525" s="4"/>
      <c r="JMM525" s="4"/>
      <c r="JMN525" s="4"/>
      <c r="JMO525" s="4"/>
      <c r="JMP525" s="4"/>
      <c r="JMQ525" s="4"/>
      <c r="JMR525" s="4"/>
      <c r="JMS525" s="4"/>
      <c r="JMT525" s="4"/>
      <c r="JMU525" s="4"/>
      <c r="JMV525" s="4"/>
      <c r="JMW525" s="4"/>
      <c r="JMX525" s="4"/>
      <c r="JMY525" s="4"/>
      <c r="JMZ525" s="4"/>
      <c r="JNA525" s="4"/>
      <c r="JNB525" s="4"/>
      <c r="JNC525" s="4"/>
      <c r="JND525" s="4"/>
      <c r="JNE525" s="4"/>
      <c r="JNF525" s="4"/>
      <c r="JNG525" s="4"/>
      <c r="JNH525" s="4"/>
      <c r="JNI525" s="4"/>
      <c r="JNJ525" s="4"/>
      <c r="JNK525" s="4"/>
      <c r="JNL525" s="4"/>
      <c r="JNM525" s="4"/>
      <c r="JNN525" s="4"/>
      <c r="JNO525" s="4"/>
      <c r="JNP525" s="4"/>
      <c r="JNQ525" s="4"/>
      <c r="JNR525" s="4"/>
      <c r="JNS525" s="4"/>
      <c r="JNT525" s="4"/>
      <c r="JNU525" s="4"/>
      <c r="JNV525" s="4"/>
      <c r="JNW525" s="4"/>
      <c r="JNX525" s="4"/>
      <c r="JNY525" s="4"/>
      <c r="JNZ525" s="4"/>
      <c r="JOA525" s="4"/>
      <c r="JOB525" s="4"/>
      <c r="JOC525" s="4"/>
      <c r="JOD525" s="4"/>
      <c r="JOE525" s="4"/>
      <c r="JOF525" s="4"/>
      <c r="JOG525" s="4"/>
      <c r="JOH525" s="4"/>
      <c r="JOI525" s="4"/>
      <c r="JOJ525" s="4"/>
      <c r="JOK525" s="4"/>
      <c r="JOL525" s="4"/>
      <c r="JOM525" s="4"/>
      <c r="JON525" s="4"/>
      <c r="JOO525" s="4"/>
      <c r="JOP525" s="4"/>
      <c r="JOQ525" s="4"/>
      <c r="JOR525" s="4"/>
      <c r="JOS525" s="4"/>
      <c r="JOT525" s="4"/>
      <c r="JOU525" s="4"/>
      <c r="JOV525" s="4"/>
      <c r="JOW525" s="4"/>
      <c r="JOX525" s="4"/>
      <c r="JOY525" s="4"/>
      <c r="JOZ525" s="4"/>
      <c r="JPA525" s="4"/>
      <c r="JPB525" s="4"/>
      <c r="JPC525" s="4"/>
      <c r="JPD525" s="4"/>
      <c r="JPE525" s="4"/>
      <c r="JPF525" s="4"/>
      <c r="JPG525" s="4"/>
      <c r="JPH525" s="4"/>
      <c r="JPI525" s="4"/>
      <c r="JPJ525" s="4"/>
      <c r="JPK525" s="4"/>
      <c r="JPL525" s="4"/>
      <c r="JPM525" s="4"/>
      <c r="JPN525" s="4"/>
      <c r="JPO525" s="4"/>
      <c r="JPP525" s="4"/>
      <c r="JPQ525" s="4"/>
      <c r="JPR525" s="4"/>
      <c r="JPS525" s="4"/>
      <c r="JPT525" s="4"/>
      <c r="JPU525" s="4"/>
      <c r="JPV525" s="4"/>
      <c r="JPW525" s="4"/>
      <c r="JPX525" s="4"/>
      <c r="JPY525" s="4"/>
      <c r="JPZ525" s="4"/>
      <c r="JQA525" s="4"/>
      <c r="JQB525" s="4"/>
      <c r="JQC525" s="4"/>
      <c r="JQD525" s="4"/>
      <c r="JQE525" s="4"/>
      <c r="JQF525" s="4"/>
      <c r="JQG525" s="4"/>
      <c r="JQH525" s="4"/>
      <c r="JQI525" s="4"/>
      <c r="JQJ525" s="4"/>
      <c r="JQK525" s="4"/>
      <c r="JQL525" s="4"/>
      <c r="JQM525" s="4"/>
      <c r="JQN525" s="4"/>
      <c r="JQO525" s="4"/>
      <c r="JQP525" s="4"/>
      <c r="JQQ525" s="4"/>
      <c r="JQR525" s="4"/>
      <c r="JQS525" s="4"/>
      <c r="JQT525" s="4"/>
      <c r="JQU525" s="4"/>
      <c r="JQV525" s="4"/>
      <c r="JQW525" s="4"/>
      <c r="JQX525" s="4"/>
      <c r="JQY525" s="4"/>
      <c r="JQZ525" s="4"/>
      <c r="JRA525" s="4"/>
      <c r="JRB525" s="4"/>
      <c r="JRC525" s="4"/>
      <c r="JRD525" s="4"/>
      <c r="JRE525" s="4"/>
      <c r="JRF525" s="4"/>
      <c r="JRG525" s="4"/>
      <c r="JRH525" s="4"/>
      <c r="JRI525" s="4"/>
      <c r="JRJ525" s="4"/>
      <c r="JRK525" s="4"/>
      <c r="JRL525" s="4"/>
      <c r="JRM525" s="4"/>
      <c r="JRN525" s="4"/>
      <c r="JRO525" s="4"/>
      <c r="JRP525" s="4"/>
      <c r="JRQ525" s="4"/>
      <c r="JRR525" s="4"/>
      <c r="JRS525" s="4"/>
      <c r="JRT525" s="4"/>
      <c r="JRU525" s="4"/>
      <c r="JRV525" s="4"/>
      <c r="JRW525" s="4"/>
      <c r="JRX525" s="4"/>
      <c r="JRY525" s="4"/>
      <c r="JRZ525" s="4"/>
      <c r="JSA525" s="4"/>
      <c r="JSB525" s="4"/>
      <c r="JSC525" s="4"/>
      <c r="JSD525" s="4"/>
      <c r="JSE525" s="4"/>
      <c r="JSF525" s="4"/>
      <c r="JSG525" s="4"/>
      <c r="JSH525" s="4"/>
      <c r="JSI525" s="4"/>
      <c r="JSJ525" s="4"/>
      <c r="JSK525" s="4"/>
      <c r="JSL525" s="4"/>
      <c r="JSM525" s="4"/>
      <c r="JSN525" s="4"/>
      <c r="JSO525" s="4"/>
      <c r="JSP525" s="4"/>
      <c r="JSQ525" s="4"/>
      <c r="JSR525" s="4"/>
      <c r="JSS525" s="4"/>
      <c r="JST525" s="4"/>
      <c r="JSU525" s="4"/>
      <c r="JSV525" s="4"/>
      <c r="JSW525" s="4"/>
      <c r="JSX525" s="4"/>
      <c r="JSY525" s="4"/>
      <c r="JSZ525" s="4"/>
      <c r="JTA525" s="4"/>
      <c r="JTB525" s="4"/>
      <c r="JTC525" s="4"/>
      <c r="JTD525" s="4"/>
      <c r="JTE525" s="4"/>
      <c r="JTF525" s="4"/>
      <c r="JTG525" s="4"/>
      <c r="JTH525" s="4"/>
      <c r="JTI525" s="4"/>
      <c r="JTJ525" s="4"/>
      <c r="JTK525" s="4"/>
      <c r="JTL525" s="4"/>
      <c r="JTM525" s="4"/>
      <c r="JTN525" s="4"/>
      <c r="JTO525" s="4"/>
      <c r="JTP525" s="4"/>
      <c r="JTQ525" s="4"/>
      <c r="JTR525" s="4"/>
      <c r="JTS525" s="4"/>
      <c r="JTT525" s="4"/>
      <c r="JTU525" s="4"/>
      <c r="JTV525" s="4"/>
      <c r="JTW525" s="4"/>
      <c r="JTX525" s="4"/>
      <c r="JTY525" s="4"/>
      <c r="JTZ525" s="4"/>
      <c r="JUA525" s="4"/>
      <c r="JUB525" s="4"/>
      <c r="JUC525" s="4"/>
      <c r="JUD525" s="4"/>
      <c r="JUE525" s="4"/>
      <c r="JUF525" s="4"/>
      <c r="JUG525" s="4"/>
      <c r="JUH525" s="4"/>
      <c r="JUI525" s="4"/>
      <c r="JUJ525" s="4"/>
      <c r="JUK525" s="4"/>
      <c r="JUL525" s="4"/>
      <c r="JUM525" s="4"/>
      <c r="JUN525" s="4"/>
      <c r="JUO525" s="4"/>
      <c r="JUP525" s="4"/>
      <c r="JUQ525" s="4"/>
      <c r="JUR525" s="4"/>
      <c r="JUS525" s="4"/>
      <c r="JUT525" s="4"/>
      <c r="JUU525" s="4"/>
      <c r="JUV525" s="4"/>
      <c r="JUW525" s="4"/>
      <c r="JUX525" s="4"/>
      <c r="JUY525" s="4"/>
      <c r="JUZ525" s="4"/>
      <c r="JVA525" s="4"/>
      <c r="JVB525" s="4"/>
      <c r="JVC525" s="4"/>
      <c r="JVD525" s="4"/>
      <c r="JVE525" s="4"/>
      <c r="JVF525" s="4"/>
      <c r="JVG525" s="4"/>
      <c r="JVH525" s="4"/>
      <c r="JVI525" s="4"/>
      <c r="JVJ525" s="4"/>
      <c r="JVK525" s="4"/>
      <c r="JVL525" s="4"/>
      <c r="JVM525" s="4"/>
      <c r="JVN525" s="4"/>
      <c r="JVO525" s="4"/>
      <c r="JVP525" s="4"/>
      <c r="JVQ525" s="4"/>
      <c r="JVR525" s="4"/>
      <c r="JVS525" s="4"/>
      <c r="JVT525" s="4"/>
      <c r="JVU525" s="4"/>
      <c r="JVV525" s="4"/>
      <c r="JVW525" s="4"/>
      <c r="JVX525" s="4"/>
      <c r="JVY525" s="4"/>
      <c r="JVZ525" s="4"/>
      <c r="JWA525" s="4"/>
      <c r="JWB525" s="4"/>
      <c r="JWC525" s="4"/>
      <c r="JWD525" s="4"/>
      <c r="JWE525" s="4"/>
      <c r="JWF525" s="4"/>
      <c r="JWG525" s="4"/>
      <c r="JWH525" s="4"/>
      <c r="JWI525" s="4"/>
      <c r="JWJ525" s="4"/>
      <c r="JWK525" s="4"/>
      <c r="JWL525" s="4"/>
      <c r="JWM525" s="4"/>
      <c r="JWN525" s="4"/>
      <c r="JWO525" s="4"/>
      <c r="JWP525" s="4"/>
      <c r="JWQ525" s="4"/>
      <c r="JWR525" s="4"/>
      <c r="JWS525" s="4"/>
      <c r="JWT525" s="4"/>
      <c r="JWU525" s="4"/>
      <c r="JWV525" s="4"/>
      <c r="JWW525" s="4"/>
      <c r="JWX525" s="4"/>
      <c r="JWY525" s="4"/>
      <c r="JWZ525" s="4"/>
      <c r="JXA525" s="4"/>
      <c r="JXB525" s="4"/>
      <c r="JXC525" s="4"/>
      <c r="JXD525" s="4"/>
      <c r="JXE525" s="4"/>
      <c r="JXF525" s="4"/>
      <c r="JXG525" s="4"/>
      <c r="JXH525" s="4"/>
      <c r="JXI525" s="4"/>
      <c r="JXJ525" s="4"/>
      <c r="JXK525" s="4"/>
      <c r="JXL525" s="4"/>
      <c r="JXM525" s="4"/>
      <c r="JXN525" s="4"/>
      <c r="JXO525" s="4"/>
      <c r="JXP525" s="4"/>
      <c r="JXQ525" s="4"/>
      <c r="JXR525" s="4"/>
      <c r="JXS525" s="4"/>
      <c r="JXT525" s="4"/>
      <c r="JXU525" s="4"/>
      <c r="JXV525" s="4"/>
      <c r="JXW525" s="4"/>
      <c r="JXX525" s="4"/>
      <c r="JXY525" s="4"/>
      <c r="JXZ525" s="4"/>
      <c r="JYA525" s="4"/>
      <c r="JYB525" s="4"/>
      <c r="JYC525" s="4"/>
      <c r="JYD525" s="4"/>
      <c r="JYE525" s="4"/>
      <c r="JYF525" s="4"/>
      <c r="JYG525" s="4"/>
      <c r="JYH525" s="4"/>
      <c r="JYI525" s="4"/>
      <c r="JYJ525" s="4"/>
      <c r="JYK525" s="4"/>
      <c r="JYL525" s="4"/>
      <c r="JYM525" s="4"/>
      <c r="JYN525" s="4"/>
      <c r="JYO525" s="4"/>
      <c r="JYP525" s="4"/>
      <c r="JYQ525" s="4"/>
      <c r="JYR525" s="4"/>
      <c r="JYS525" s="4"/>
      <c r="JYT525" s="4"/>
      <c r="JYU525" s="4"/>
      <c r="JYV525" s="4"/>
      <c r="JYW525" s="4"/>
      <c r="JYX525" s="4"/>
      <c r="JYY525" s="4"/>
      <c r="JYZ525" s="4"/>
      <c r="JZA525" s="4"/>
      <c r="JZB525" s="4"/>
      <c r="JZC525" s="4"/>
      <c r="JZD525" s="4"/>
      <c r="JZE525" s="4"/>
      <c r="JZF525" s="4"/>
      <c r="JZG525" s="4"/>
      <c r="JZH525" s="4"/>
      <c r="JZI525" s="4"/>
      <c r="JZJ525" s="4"/>
      <c r="JZK525" s="4"/>
      <c r="JZL525" s="4"/>
      <c r="JZM525" s="4"/>
      <c r="JZN525" s="4"/>
      <c r="JZO525" s="4"/>
      <c r="JZP525" s="4"/>
      <c r="JZQ525" s="4"/>
      <c r="JZR525" s="4"/>
      <c r="JZS525" s="4"/>
      <c r="JZT525" s="4"/>
      <c r="JZU525" s="4"/>
      <c r="JZV525" s="4"/>
      <c r="JZW525" s="4"/>
      <c r="JZX525" s="4"/>
      <c r="JZY525" s="4"/>
      <c r="JZZ525" s="4"/>
      <c r="KAA525" s="4"/>
      <c r="KAB525" s="4"/>
      <c r="KAC525" s="4"/>
      <c r="KAD525" s="4"/>
      <c r="KAE525" s="4"/>
      <c r="KAF525" s="4"/>
      <c r="KAG525" s="4"/>
      <c r="KAH525" s="4"/>
      <c r="KAI525" s="4"/>
      <c r="KAJ525" s="4"/>
      <c r="KAK525" s="4"/>
      <c r="KAL525" s="4"/>
      <c r="KAM525" s="4"/>
      <c r="KAN525" s="4"/>
      <c r="KAO525" s="4"/>
      <c r="KAP525" s="4"/>
      <c r="KAQ525" s="4"/>
      <c r="KAR525" s="4"/>
      <c r="KAS525" s="4"/>
      <c r="KAT525" s="4"/>
      <c r="KAU525" s="4"/>
      <c r="KAV525" s="4"/>
      <c r="KAW525" s="4"/>
      <c r="KAX525" s="4"/>
      <c r="KAY525" s="4"/>
      <c r="KAZ525" s="4"/>
      <c r="KBA525" s="4"/>
      <c r="KBB525" s="4"/>
      <c r="KBC525" s="4"/>
      <c r="KBD525" s="4"/>
      <c r="KBE525" s="4"/>
      <c r="KBF525" s="4"/>
      <c r="KBG525" s="4"/>
      <c r="KBH525" s="4"/>
      <c r="KBI525" s="4"/>
      <c r="KBJ525" s="4"/>
      <c r="KBK525" s="4"/>
      <c r="KBL525" s="4"/>
      <c r="KBM525" s="4"/>
      <c r="KBN525" s="4"/>
      <c r="KBO525" s="4"/>
      <c r="KBP525" s="4"/>
      <c r="KBQ525" s="4"/>
      <c r="KBR525" s="4"/>
      <c r="KBS525" s="4"/>
      <c r="KBT525" s="4"/>
      <c r="KBU525" s="4"/>
      <c r="KBV525" s="4"/>
      <c r="KBW525" s="4"/>
      <c r="KBX525" s="4"/>
      <c r="KBY525" s="4"/>
      <c r="KBZ525" s="4"/>
      <c r="KCA525" s="4"/>
      <c r="KCB525" s="4"/>
      <c r="KCC525" s="4"/>
      <c r="KCD525" s="4"/>
      <c r="KCE525" s="4"/>
      <c r="KCF525" s="4"/>
      <c r="KCG525" s="4"/>
      <c r="KCH525" s="4"/>
      <c r="KCI525" s="4"/>
      <c r="KCJ525" s="4"/>
      <c r="KCK525" s="4"/>
      <c r="KCL525" s="4"/>
      <c r="KCM525" s="4"/>
      <c r="KCN525" s="4"/>
      <c r="KCO525" s="4"/>
      <c r="KCP525" s="4"/>
      <c r="KCQ525" s="4"/>
      <c r="KCR525" s="4"/>
      <c r="KCS525" s="4"/>
      <c r="KCT525" s="4"/>
      <c r="KCU525" s="4"/>
      <c r="KCV525" s="4"/>
      <c r="KCW525" s="4"/>
      <c r="KCX525" s="4"/>
      <c r="KCY525" s="4"/>
      <c r="KCZ525" s="4"/>
      <c r="KDA525" s="4"/>
      <c r="KDB525" s="4"/>
      <c r="KDC525" s="4"/>
      <c r="KDD525" s="4"/>
      <c r="KDE525" s="4"/>
      <c r="KDF525" s="4"/>
      <c r="KDG525" s="4"/>
      <c r="KDH525" s="4"/>
      <c r="KDI525" s="4"/>
      <c r="KDJ525" s="4"/>
      <c r="KDK525" s="4"/>
      <c r="KDL525" s="4"/>
      <c r="KDM525" s="4"/>
      <c r="KDN525" s="4"/>
      <c r="KDO525" s="4"/>
      <c r="KDP525" s="4"/>
      <c r="KDQ525" s="4"/>
      <c r="KDR525" s="4"/>
      <c r="KDS525" s="4"/>
      <c r="KDT525" s="4"/>
      <c r="KDU525" s="4"/>
      <c r="KDV525" s="4"/>
      <c r="KDW525" s="4"/>
      <c r="KDX525" s="4"/>
      <c r="KDY525" s="4"/>
      <c r="KDZ525" s="4"/>
      <c r="KEA525" s="4"/>
      <c r="KEB525" s="4"/>
      <c r="KEC525" s="4"/>
      <c r="KED525" s="4"/>
      <c r="KEE525" s="4"/>
      <c r="KEF525" s="4"/>
      <c r="KEG525" s="4"/>
      <c r="KEH525" s="4"/>
      <c r="KEI525" s="4"/>
      <c r="KEJ525" s="4"/>
      <c r="KEK525" s="4"/>
      <c r="KEL525" s="4"/>
      <c r="KEM525" s="4"/>
      <c r="KEN525" s="4"/>
      <c r="KEO525" s="4"/>
      <c r="KEP525" s="4"/>
      <c r="KEQ525" s="4"/>
      <c r="KER525" s="4"/>
      <c r="KES525" s="4"/>
      <c r="KET525" s="4"/>
      <c r="KEU525" s="4"/>
      <c r="KEV525" s="4"/>
      <c r="KEW525" s="4"/>
      <c r="KEX525" s="4"/>
      <c r="KEY525" s="4"/>
      <c r="KEZ525" s="4"/>
      <c r="KFA525" s="4"/>
      <c r="KFB525" s="4"/>
      <c r="KFC525" s="4"/>
      <c r="KFD525" s="4"/>
      <c r="KFE525" s="4"/>
      <c r="KFF525" s="4"/>
      <c r="KFG525" s="4"/>
      <c r="KFH525" s="4"/>
      <c r="KFI525" s="4"/>
      <c r="KFJ525" s="4"/>
      <c r="KFK525" s="4"/>
      <c r="KFL525" s="4"/>
      <c r="KFM525" s="4"/>
      <c r="KFN525" s="4"/>
      <c r="KFO525" s="4"/>
      <c r="KFP525" s="4"/>
      <c r="KFQ525" s="4"/>
      <c r="KFR525" s="4"/>
      <c r="KFS525" s="4"/>
      <c r="KFT525" s="4"/>
      <c r="KFU525" s="4"/>
      <c r="KFV525" s="4"/>
      <c r="KFW525" s="4"/>
      <c r="KFX525" s="4"/>
      <c r="KFY525" s="4"/>
      <c r="KFZ525" s="4"/>
      <c r="KGA525" s="4"/>
      <c r="KGB525" s="4"/>
      <c r="KGC525" s="4"/>
      <c r="KGD525" s="4"/>
      <c r="KGE525" s="4"/>
      <c r="KGF525" s="4"/>
      <c r="KGG525" s="4"/>
      <c r="KGH525" s="4"/>
      <c r="KGI525" s="4"/>
      <c r="KGJ525" s="4"/>
      <c r="KGK525" s="4"/>
      <c r="KGL525" s="4"/>
      <c r="KGM525" s="4"/>
      <c r="KGN525" s="4"/>
      <c r="KGO525" s="4"/>
      <c r="KGP525" s="4"/>
      <c r="KGQ525" s="4"/>
      <c r="KGR525" s="4"/>
      <c r="KGS525" s="4"/>
      <c r="KGT525" s="4"/>
      <c r="KGU525" s="4"/>
      <c r="KGV525" s="4"/>
      <c r="KGW525" s="4"/>
      <c r="KGX525" s="4"/>
      <c r="KGY525" s="4"/>
      <c r="KGZ525" s="4"/>
      <c r="KHA525" s="4"/>
      <c r="KHB525" s="4"/>
      <c r="KHC525" s="4"/>
      <c r="KHD525" s="4"/>
      <c r="KHE525" s="4"/>
      <c r="KHF525" s="4"/>
      <c r="KHG525" s="4"/>
      <c r="KHH525" s="4"/>
      <c r="KHI525" s="4"/>
      <c r="KHJ525" s="4"/>
      <c r="KHK525" s="4"/>
      <c r="KHL525" s="4"/>
      <c r="KHM525" s="4"/>
      <c r="KHN525" s="4"/>
      <c r="KHO525" s="4"/>
      <c r="KHP525" s="4"/>
      <c r="KHQ525" s="4"/>
      <c r="KHR525" s="4"/>
      <c r="KHS525" s="4"/>
      <c r="KHT525" s="4"/>
      <c r="KHU525" s="4"/>
      <c r="KHV525" s="4"/>
      <c r="KHW525" s="4"/>
      <c r="KHX525" s="4"/>
      <c r="KHY525" s="4"/>
      <c r="KHZ525" s="4"/>
      <c r="KIA525" s="4"/>
      <c r="KIB525" s="4"/>
      <c r="KIC525" s="4"/>
      <c r="KID525" s="4"/>
      <c r="KIE525" s="4"/>
      <c r="KIF525" s="4"/>
      <c r="KIG525" s="4"/>
      <c r="KIH525" s="4"/>
      <c r="KII525" s="4"/>
      <c r="KIJ525" s="4"/>
      <c r="KIK525" s="4"/>
      <c r="KIL525" s="4"/>
      <c r="KIM525" s="4"/>
      <c r="KIN525" s="4"/>
      <c r="KIO525" s="4"/>
      <c r="KIP525" s="4"/>
      <c r="KIQ525" s="4"/>
      <c r="KIR525" s="4"/>
      <c r="KIS525" s="4"/>
      <c r="KIT525" s="4"/>
      <c r="KIU525" s="4"/>
      <c r="KIV525" s="4"/>
      <c r="KIW525" s="4"/>
      <c r="KIX525" s="4"/>
      <c r="KIY525" s="4"/>
      <c r="KIZ525" s="4"/>
      <c r="KJA525" s="4"/>
      <c r="KJB525" s="4"/>
      <c r="KJC525" s="4"/>
      <c r="KJD525" s="4"/>
      <c r="KJE525" s="4"/>
      <c r="KJF525" s="4"/>
      <c r="KJG525" s="4"/>
      <c r="KJH525" s="4"/>
      <c r="KJI525" s="4"/>
      <c r="KJJ525" s="4"/>
      <c r="KJK525" s="4"/>
      <c r="KJL525" s="4"/>
      <c r="KJM525" s="4"/>
      <c r="KJN525" s="4"/>
      <c r="KJO525" s="4"/>
      <c r="KJP525" s="4"/>
      <c r="KJQ525" s="4"/>
      <c r="KJR525" s="4"/>
      <c r="KJS525" s="4"/>
      <c r="KJT525" s="4"/>
      <c r="KJU525" s="4"/>
      <c r="KJV525" s="4"/>
      <c r="KJW525" s="4"/>
      <c r="KJX525" s="4"/>
      <c r="KJY525" s="4"/>
      <c r="KJZ525" s="4"/>
      <c r="KKA525" s="4"/>
      <c r="KKB525" s="4"/>
      <c r="KKC525" s="4"/>
      <c r="KKD525" s="4"/>
      <c r="KKE525" s="4"/>
      <c r="KKF525" s="4"/>
      <c r="KKG525" s="4"/>
      <c r="KKH525" s="4"/>
      <c r="KKI525" s="4"/>
      <c r="KKJ525" s="4"/>
      <c r="KKK525" s="4"/>
      <c r="KKL525" s="4"/>
      <c r="KKM525" s="4"/>
      <c r="KKN525" s="4"/>
      <c r="KKO525" s="4"/>
      <c r="KKP525" s="4"/>
      <c r="KKQ525" s="4"/>
      <c r="KKR525" s="4"/>
      <c r="KKS525" s="4"/>
      <c r="KKT525" s="4"/>
      <c r="KKU525" s="4"/>
      <c r="KKV525" s="4"/>
      <c r="KKW525" s="4"/>
      <c r="KKX525" s="4"/>
      <c r="KKY525" s="4"/>
      <c r="KKZ525" s="4"/>
      <c r="KLA525" s="4"/>
      <c r="KLB525" s="4"/>
      <c r="KLC525" s="4"/>
      <c r="KLD525" s="4"/>
      <c r="KLE525" s="4"/>
      <c r="KLF525" s="4"/>
      <c r="KLG525" s="4"/>
      <c r="KLH525" s="4"/>
      <c r="KLI525" s="4"/>
      <c r="KLJ525" s="4"/>
      <c r="KLK525" s="4"/>
      <c r="KLL525" s="4"/>
      <c r="KLM525" s="4"/>
      <c r="KLN525" s="4"/>
      <c r="KLO525" s="4"/>
      <c r="KLP525" s="4"/>
      <c r="KLQ525" s="4"/>
      <c r="KLR525" s="4"/>
      <c r="KLS525" s="4"/>
      <c r="KLT525" s="4"/>
      <c r="KLU525" s="4"/>
      <c r="KLV525" s="4"/>
      <c r="KLW525" s="4"/>
      <c r="KLX525" s="4"/>
      <c r="KLY525" s="4"/>
      <c r="KLZ525" s="4"/>
      <c r="KMA525" s="4"/>
      <c r="KMB525" s="4"/>
      <c r="KMC525" s="4"/>
      <c r="KMD525" s="4"/>
      <c r="KME525" s="4"/>
      <c r="KMF525" s="4"/>
      <c r="KMG525" s="4"/>
      <c r="KMH525" s="4"/>
      <c r="KMI525" s="4"/>
      <c r="KMJ525" s="4"/>
      <c r="KMK525" s="4"/>
      <c r="KML525" s="4"/>
      <c r="KMM525" s="4"/>
      <c r="KMN525" s="4"/>
      <c r="KMO525" s="4"/>
      <c r="KMP525" s="4"/>
      <c r="KMQ525" s="4"/>
      <c r="KMR525" s="4"/>
      <c r="KMS525" s="4"/>
      <c r="KMT525" s="4"/>
      <c r="KMU525" s="4"/>
      <c r="KMV525" s="4"/>
      <c r="KMW525" s="4"/>
      <c r="KMX525" s="4"/>
      <c r="KMY525" s="4"/>
      <c r="KMZ525" s="4"/>
      <c r="KNA525" s="4"/>
      <c r="KNB525" s="4"/>
      <c r="KNC525" s="4"/>
      <c r="KND525" s="4"/>
      <c r="KNE525" s="4"/>
      <c r="KNF525" s="4"/>
      <c r="KNG525" s="4"/>
      <c r="KNH525" s="4"/>
      <c r="KNI525" s="4"/>
      <c r="KNJ525" s="4"/>
      <c r="KNK525" s="4"/>
      <c r="KNL525" s="4"/>
      <c r="KNM525" s="4"/>
      <c r="KNN525" s="4"/>
      <c r="KNO525" s="4"/>
      <c r="KNP525" s="4"/>
      <c r="KNQ525" s="4"/>
      <c r="KNR525" s="4"/>
      <c r="KNS525" s="4"/>
      <c r="KNT525" s="4"/>
      <c r="KNU525" s="4"/>
      <c r="KNV525" s="4"/>
      <c r="KNW525" s="4"/>
      <c r="KNX525" s="4"/>
      <c r="KNY525" s="4"/>
      <c r="KNZ525" s="4"/>
      <c r="KOA525" s="4"/>
      <c r="KOB525" s="4"/>
      <c r="KOC525" s="4"/>
      <c r="KOD525" s="4"/>
      <c r="KOE525" s="4"/>
      <c r="KOF525" s="4"/>
      <c r="KOG525" s="4"/>
      <c r="KOH525" s="4"/>
      <c r="KOI525" s="4"/>
      <c r="KOJ525" s="4"/>
      <c r="KOK525" s="4"/>
      <c r="KOL525" s="4"/>
      <c r="KOM525" s="4"/>
      <c r="KON525" s="4"/>
      <c r="KOO525" s="4"/>
      <c r="KOP525" s="4"/>
      <c r="KOQ525" s="4"/>
      <c r="KOR525" s="4"/>
      <c r="KOS525" s="4"/>
      <c r="KOT525" s="4"/>
      <c r="KOU525" s="4"/>
      <c r="KOV525" s="4"/>
      <c r="KOW525" s="4"/>
      <c r="KOX525" s="4"/>
      <c r="KOY525" s="4"/>
      <c r="KOZ525" s="4"/>
      <c r="KPA525" s="4"/>
      <c r="KPB525" s="4"/>
      <c r="KPC525" s="4"/>
      <c r="KPD525" s="4"/>
      <c r="KPE525" s="4"/>
      <c r="KPF525" s="4"/>
      <c r="KPG525" s="4"/>
      <c r="KPH525" s="4"/>
      <c r="KPI525" s="4"/>
      <c r="KPJ525" s="4"/>
      <c r="KPK525" s="4"/>
      <c r="KPL525" s="4"/>
      <c r="KPM525" s="4"/>
      <c r="KPN525" s="4"/>
      <c r="KPO525" s="4"/>
      <c r="KPP525" s="4"/>
      <c r="KPQ525" s="4"/>
      <c r="KPR525" s="4"/>
      <c r="KPS525" s="4"/>
      <c r="KPT525" s="4"/>
      <c r="KPU525" s="4"/>
      <c r="KPV525" s="4"/>
      <c r="KPW525" s="4"/>
      <c r="KPX525" s="4"/>
      <c r="KPY525" s="4"/>
      <c r="KPZ525" s="4"/>
      <c r="KQA525" s="4"/>
      <c r="KQB525" s="4"/>
      <c r="KQC525" s="4"/>
      <c r="KQD525" s="4"/>
      <c r="KQE525" s="4"/>
      <c r="KQF525" s="4"/>
      <c r="KQG525" s="4"/>
      <c r="KQH525" s="4"/>
      <c r="KQI525" s="4"/>
      <c r="KQJ525" s="4"/>
      <c r="KQK525" s="4"/>
      <c r="KQL525" s="4"/>
      <c r="KQM525" s="4"/>
      <c r="KQN525" s="4"/>
      <c r="KQO525" s="4"/>
      <c r="KQP525" s="4"/>
      <c r="KQQ525" s="4"/>
      <c r="KQR525" s="4"/>
      <c r="KQS525" s="4"/>
      <c r="KQT525" s="4"/>
      <c r="KQU525" s="4"/>
      <c r="KQV525" s="4"/>
      <c r="KQW525" s="4"/>
      <c r="KQX525" s="4"/>
      <c r="KQY525" s="4"/>
      <c r="KQZ525" s="4"/>
      <c r="KRA525" s="4"/>
      <c r="KRB525" s="4"/>
      <c r="KRC525" s="4"/>
      <c r="KRD525" s="4"/>
      <c r="KRE525" s="4"/>
      <c r="KRF525" s="4"/>
      <c r="KRG525" s="4"/>
      <c r="KRH525" s="4"/>
      <c r="KRI525" s="4"/>
      <c r="KRJ525" s="4"/>
      <c r="KRK525" s="4"/>
      <c r="KRL525" s="4"/>
      <c r="KRM525" s="4"/>
      <c r="KRN525" s="4"/>
      <c r="KRO525" s="4"/>
      <c r="KRP525" s="4"/>
      <c r="KRQ525" s="4"/>
      <c r="KRR525" s="4"/>
      <c r="KRS525" s="4"/>
      <c r="KRT525" s="4"/>
      <c r="KRU525" s="4"/>
      <c r="KRV525" s="4"/>
      <c r="KRW525" s="4"/>
      <c r="KRX525" s="4"/>
      <c r="KRY525" s="4"/>
      <c r="KRZ525" s="4"/>
      <c r="KSA525" s="4"/>
      <c r="KSB525" s="4"/>
      <c r="KSC525" s="4"/>
      <c r="KSD525" s="4"/>
      <c r="KSE525" s="4"/>
      <c r="KSF525" s="4"/>
      <c r="KSG525" s="4"/>
      <c r="KSH525" s="4"/>
      <c r="KSI525" s="4"/>
      <c r="KSJ525" s="4"/>
      <c r="KSK525" s="4"/>
      <c r="KSL525" s="4"/>
      <c r="KSM525" s="4"/>
      <c r="KSN525" s="4"/>
      <c r="KSO525" s="4"/>
      <c r="KSP525" s="4"/>
      <c r="KSQ525" s="4"/>
      <c r="KSR525" s="4"/>
      <c r="KSS525" s="4"/>
      <c r="KST525" s="4"/>
      <c r="KSU525" s="4"/>
      <c r="KSV525" s="4"/>
      <c r="KSW525" s="4"/>
      <c r="KSX525" s="4"/>
      <c r="KSY525" s="4"/>
      <c r="KSZ525" s="4"/>
      <c r="KTA525" s="4"/>
      <c r="KTB525" s="4"/>
      <c r="KTC525" s="4"/>
      <c r="KTD525" s="4"/>
      <c r="KTE525" s="4"/>
      <c r="KTF525" s="4"/>
      <c r="KTG525" s="4"/>
      <c r="KTH525" s="4"/>
      <c r="KTI525" s="4"/>
      <c r="KTJ525" s="4"/>
      <c r="KTK525" s="4"/>
      <c r="KTL525" s="4"/>
      <c r="KTM525" s="4"/>
      <c r="KTN525" s="4"/>
      <c r="KTO525" s="4"/>
      <c r="KTP525" s="4"/>
      <c r="KTQ525" s="4"/>
      <c r="KTR525" s="4"/>
      <c r="KTS525" s="4"/>
      <c r="KTT525" s="4"/>
      <c r="KTU525" s="4"/>
      <c r="KTV525" s="4"/>
      <c r="KTW525" s="4"/>
      <c r="KTX525" s="4"/>
      <c r="KTY525" s="4"/>
      <c r="KTZ525" s="4"/>
      <c r="KUA525" s="4"/>
      <c r="KUB525" s="4"/>
      <c r="KUC525" s="4"/>
      <c r="KUD525" s="4"/>
      <c r="KUE525" s="4"/>
      <c r="KUF525" s="4"/>
      <c r="KUG525" s="4"/>
      <c r="KUH525" s="4"/>
      <c r="KUI525" s="4"/>
      <c r="KUJ525" s="4"/>
      <c r="KUK525" s="4"/>
      <c r="KUL525" s="4"/>
      <c r="KUM525" s="4"/>
      <c r="KUN525" s="4"/>
      <c r="KUO525" s="4"/>
      <c r="KUP525" s="4"/>
      <c r="KUQ525" s="4"/>
      <c r="KUR525" s="4"/>
      <c r="KUS525" s="4"/>
      <c r="KUT525" s="4"/>
      <c r="KUU525" s="4"/>
      <c r="KUV525" s="4"/>
      <c r="KUW525" s="4"/>
      <c r="KUX525" s="4"/>
      <c r="KUY525" s="4"/>
      <c r="KUZ525" s="4"/>
      <c r="KVA525" s="4"/>
      <c r="KVB525" s="4"/>
      <c r="KVC525" s="4"/>
      <c r="KVD525" s="4"/>
      <c r="KVE525" s="4"/>
      <c r="KVF525" s="4"/>
      <c r="KVG525" s="4"/>
      <c r="KVH525" s="4"/>
      <c r="KVI525" s="4"/>
      <c r="KVJ525" s="4"/>
      <c r="KVK525" s="4"/>
      <c r="KVL525" s="4"/>
      <c r="KVM525" s="4"/>
      <c r="KVN525" s="4"/>
      <c r="KVO525" s="4"/>
      <c r="KVP525" s="4"/>
      <c r="KVQ525" s="4"/>
      <c r="KVR525" s="4"/>
      <c r="KVS525" s="4"/>
      <c r="KVT525" s="4"/>
      <c r="KVU525" s="4"/>
      <c r="KVV525" s="4"/>
      <c r="KVW525" s="4"/>
      <c r="KVX525" s="4"/>
      <c r="KVY525" s="4"/>
      <c r="KVZ525" s="4"/>
      <c r="KWA525" s="4"/>
      <c r="KWB525" s="4"/>
      <c r="KWC525" s="4"/>
      <c r="KWD525" s="4"/>
      <c r="KWE525" s="4"/>
      <c r="KWF525" s="4"/>
      <c r="KWG525" s="4"/>
      <c r="KWH525" s="4"/>
      <c r="KWI525" s="4"/>
      <c r="KWJ525" s="4"/>
      <c r="KWK525" s="4"/>
      <c r="KWL525" s="4"/>
      <c r="KWM525" s="4"/>
      <c r="KWN525" s="4"/>
      <c r="KWO525" s="4"/>
      <c r="KWP525" s="4"/>
      <c r="KWQ525" s="4"/>
      <c r="KWR525" s="4"/>
      <c r="KWS525" s="4"/>
      <c r="KWT525" s="4"/>
      <c r="KWU525" s="4"/>
      <c r="KWV525" s="4"/>
      <c r="KWW525" s="4"/>
      <c r="KWX525" s="4"/>
      <c r="KWY525" s="4"/>
      <c r="KWZ525" s="4"/>
      <c r="KXA525" s="4"/>
      <c r="KXB525" s="4"/>
      <c r="KXC525" s="4"/>
      <c r="KXD525" s="4"/>
      <c r="KXE525" s="4"/>
      <c r="KXF525" s="4"/>
      <c r="KXG525" s="4"/>
      <c r="KXH525" s="4"/>
      <c r="KXI525" s="4"/>
      <c r="KXJ525" s="4"/>
      <c r="KXK525" s="4"/>
      <c r="KXL525" s="4"/>
      <c r="KXM525" s="4"/>
      <c r="KXN525" s="4"/>
      <c r="KXO525" s="4"/>
      <c r="KXP525" s="4"/>
      <c r="KXQ525" s="4"/>
      <c r="KXR525" s="4"/>
      <c r="KXS525" s="4"/>
      <c r="KXT525" s="4"/>
      <c r="KXU525" s="4"/>
      <c r="KXV525" s="4"/>
      <c r="KXW525" s="4"/>
      <c r="KXX525" s="4"/>
      <c r="KXY525" s="4"/>
      <c r="KXZ525" s="4"/>
      <c r="KYA525" s="4"/>
      <c r="KYB525" s="4"/>
      <c r="KYC525" s="4"/>
      <c r="KYD525" s="4"/>
      <c r="KYE525" s="4"/>
      <c r="KYF525" s="4"/>
      <c r="KYG525" s="4"/>
      <c r="KYH525" s="4"/>
      <c r="KYI525" s="4"/>
      <c r="KYJ525" s="4"/>
      <c r="KYK525" s="4"/>
      <c r="KYL525" s="4"/>
      <c r="KYM525" s="4"/>
      <c r="KYN525" s="4"/>
      <c r="KYO525" s="4"/>
      <c r="KYP525" s="4"/>
      <c r="KYQ525" s="4"/>
      <c r="KYR525" s="4"/>
      <c r="KYS525" s="4"/>
      <c r="KYT525" s="4"/>
      <c r="KYU525" s="4"/>
      <c r="KYV525" s="4"/>
      <c r="KYW525" s="4"/>
      <c r="KYX525" s="4"/>
      <c r="KYY525" s="4"/>
      <c r="KYZ525" s="4"/>
      <c r="KZA525" s="4"/>
      <c r="KZB525" s="4"/>
      <c r="KZC525" s="4"/>
      <c r="KZD525" s="4"/>
      <c r="KZE525" s="4"/>
      <c r="KZF525" s="4"/>
      <c r="KZG525" s="4"/>
      <c r="KZH525" s="4"/>
      <c r="KZI525" s="4"/>
      <c r="KZJ525" s="4"/>
      <c r="KZK525" s="4"/>
      <c r="KZL525" s="4"/>
      <c r="KZM525" s="4"/>
      <c r="KZN525" s="4"/>
      <c r="KZO525" s="4"/>
      <c r="KZP525" s="4"/>
      <c r="KZQ525" s="4"/>
      <c r="KZR525" s="4"/>
      <c r="KZS525" s="4"/>
      <c r="KZT525" s="4"/>
      <c r="KZU525" s="4"/>
      <c r="KZV525" s="4"/>
      <c r="KZW525" s="4"/>
      <c r="KZX525" s="4"/>
      <c r="KZY525" s="4"/>
      <c r="KZZ525" s="4"/>
      <c r="LAA525" s="4"/>
      <c r="LAB525" s="4"/>
      <c r="LAC525" s="4"/>
      <c r="LAD525" s="4"/>
      <c r="LAE525" s="4"/>
      <c r="LAF525" s="4"/>
      <c r="LAG525" s="4"/>
      <c r="LAH525" s="4"/>
      <c r="LAI525" s="4"/>
      <c r="LAJ525" s="4"/>
      <c r="LAK525" s="4"/>
      <c r="LAL525" s="4"/>
      <c r="LAM525" s="4"/>
      <c r="LAN525" s="4"/>
      <c r="LAO525" s="4"/>
      <c r="LAP525" s="4"/>
      <c r="LAQ525" s="4"/>
      <c r="LAR525" s="4"/>
      <c r="LAS525" s="4"/>
      <c r="LAT525" s="4"/>
      <c r="LAU525" s="4"/>
      <c r="LAV525" s="4"/>
      <c r="LAW525" s="4"/>
      <c r="LAX525" s="4"/>
      <c r="LAY525" s="4"/>
      <c r="LAZ525" s="4"/>
      <c r="LBA525" s="4"/>
      <c r="LBB525" s="4"/>
      <c r="LBC525" s="4"/>
      <c r="LBD525" s="4"/>
      <c r="LBE525" s="4"/>
      <c r="LBF525" s="4"/>
      <c r="LBG525" s="4"/>
      <c r="LBH525" s="4"/>
      <c r="LBI525" s="4"/>
      <c r="LBJ525" s="4"/>
      <c r="LBK525" s="4"/>
      <c r="LBL525" s="4"/>
      <c r="LBM525" s="4"/>
      <c r="LBN525" s="4"/>
      <c r="LBO525" s="4"/>
      <c r="LBP525" s="4"/>
      <c r="LBQ525" s="4"/>
      <c r="LBR525" s="4"/>
      <c r="LBS525" s="4"/>
      <c r="LBT525" s="4"/>
      <c r="LBU525" s="4"/>
      <c r="LBV525" s="4"/>
      <c r="LBW525" s="4"/>
      <c r="LBX525" s="4"/>
      <c r="LBY525" s="4"/>
      <c r="LBZ525" s="4"/>
      <c r="LCA525" s="4"/>
      <c r="LCB525" s="4"/>
      <c r="LCC525" s="4"/>
      <c r="LCD525" s="4"/>
      <c r="LCE525" s="4"/>
      <c r="LCF525" s="4"/>
      <c r="LCG525" s="4"/>
      <c r="LCH525" s="4"/>
      <c r="LCI525" s="4"/>
      <c r="LCJ525" s="4"/>
      <c r="LCK525" s="4"/>
      <c r="LCL525" s="4"/>
      <c r="LCM525" s="4"/>
      <c r="LCN525" s="4"/>
      <c r="LCO525" s="4"/>
      <c r="LCP525" s="4"/>
      <c r="LCQ525" s="4"/>
      <c r="LCR525" s="4"/>
      <c r="LCS525" s="4"/>
      <c r="LCT525" s="4"/>
      <c r="LCU525" s="4"/>
      <c r="LCV525" s="4"/>
      <c r="LCW525" s="4"/>
      <c r="LCX525" s="4"/>
      <c r="LCY525" s="4"/>
      <c r="LCZ525" s="4"/>
      <c r="LDA525" s="4"/>
      <c r="LDB525" s="4"/>
      <c r="LDC525" s="4"/>
      <c r="LDD525" s="4"/>
      <c r="LDE525" s="4"/>
      <c r="LDF525" s="4"/>
      <c r="LDG525" s="4"/>
      <c r="LDH525" s="4"/>
      <c r="LDI525" s="4"/>
      <c r="LDJ525" s="4"/>
      <c r="LDK525" s="4"/>
      <c r="LDL525" s="4"/>
      <c r="LDM525" s="4"/>
      <c r="LDN525" s="4"/>
      <c r="LDO525" s="4"/>
      <c r="LDP525" s="4"/>
      <c r="LDQ525" s="4"/>
      <c r="LDR525" s="4"/>
      <c r="LDS525" s="4"/>
      <c r="LDT525" s="4"/>
      <c r="LDU525" s="4"/>
      <c r="LDV525" s="4"/>
      <c r="LDW525" s="4"/>
      <c r="LDX525" s="4"/>
      <c r="LDY525" s="4"/>
      <c r="LDZ525" s="4"/>
      <c r="LEA525" s="4"/>
      <c r="LEB525" s="4"/>
      <c r="LEC525" s="4"/>
      <c r="LED525" s="4"/>
      <c r="LEE525" s="4"/>
      <c r="LEF525" s="4"/>
      <c r="LEG525" s="4"/>
      <c r="LEH525" s="4"/>
      <c r="LEI525" s="4"/>
      <c r="LEJ525" s="4"/>
      <c r="LEK525" s="4"/>
      <c r="LEL525" s="4"/>
      <c r="LEM525" s="4"/>
      <c r="LEN525" s="4"/>
      <c r="LEO525" s="4"/>
      <c r="LEP525" s="4"/>
      <c r="LEQ525" s="4"/>
      <c r="LER525" s="4"/>
      <c r="LES525" s="4"/>
      <c r="LET525" s="4"/>
      <c r="LEU525" s="4"/>
      <c r="LEV525" s="4"/>
      <c r="LEW525" s="4"/>
      <c r="LEX525" s="4"/>
      <c r="LEY525" s="4"/>
      <c r="LEZ525" s="4"/>
      <c r="LFA525" s="4"/>
      <c r="LFB525" s="4"/>
      <c r="LFC525" s="4"/>
      <c r="LFD525" s="4"/>
      <c r="LFE525" s="4"/>
      <c r="LFF525" s="4"/>
      <c r="LFG525" s="4"/>
      <c r="LFH525" s="4"/>
      <c r="LFI525" s="4"/>
      <c r="LFJ525" s="4"/>
      <c r="LFK525" s="4"/>
      <c r="LFL525" s="4"/>
      <c r="LFM525" s="4"/>
      <c r="LFN525" s="4"/>
      <c r="LFO525" s="4"/>
      <c r="LFP525" s="4"/>
      <c r="LFQ525" s="4"/>
      <c r="LFR525" s="4"/>
      <c r="LFS525" s="4"/>
      <c r="LFT525" s="4"/>
      <c r="LFU525" s="4"/>
      <c r="LFV525" s="4"/>
      <c r="LFW525" s="4"/>
      <c r="LFX525" s="4"/>
      <c r="LFY525" s="4"/>
      <c r="LFZ525" s="4"/>
      <c r="LGA525" s="4"/>
      <c r="LGB525" s="4"/>
      <c r="LGC525" s="4"/>
      <c r="LGD525" s="4"/>
      <c r="LGE525" s="4"/>
      <c r="LGF525" s="4"/>
      <c r="LGG525" s="4"/>
      <c r="LGH525" s="4"/>
      <c r="LGI525" s="4"/>
      <c r="LGJ525" s="4"/>
      <c r="LGK525" s="4"/>
      <c r="LGL525" s="4"/>
      <c r="LGM525" s="4"/>
      <c r="LGN525" s="4"/>
      <c r="LGO525" s="4"/>
      <c r="LGP525" s="4"/>
      <c r="LGQ525" s="4"/>
      <c r="LGR525" s="4"/>
      <c r="LGS525" s="4"/>
      <c r="LGT525" s="4"/>
      <c r="LGU525" s="4"/>
      <c r="LGV525" s="4"/>
      <c r="LGW525" s="4"/>
      <c r="LGX525" s="4"/>
      <c r="LGY525" s="4"/>
      <c r="LGZ525" s="4"/>
      <c r="LHA525" s="4"/>
      <c r="LHB525" s="4"/>
      <c r="LHC525" s="4"/>
      <c r="LHD525" s="4"/>
      <c r="LHE525" s="4"/>
      <c r="LHF525" s="4"/>
      <c r="LHG525" s="4"/>
      <c r="LHH525" s="4"/>
      <c r="LHI525" s="4"/>
      <c r="LHJ525" s="4"/>
      <c r="LHK525" s="4"/>
      <c r="LHL525" s="4"/>
      <c r="LHM525" s="4"/>
      <c r="LHN525" s="4"/>
      <c r="LHO525" s="4"/>
      <c r="LHP525" s="4"/>
      <c r="LHQ525" s="4"/>
      <c r="LHR525" s="4"/>
      <c r="LHS525" s="4"/>
      <c r="LHT525" s="4"/>
      <c r="LHU525" s="4"/>
      <c r="LHV525" s="4"/>
      <c r="LHW525" s="4"/>
      <c r="LHX525" s="4"/>
      <c r="LHY525" s="4"/>
      <c r="LHZ525" s="4"/>
      <c r="LIA525" s="4"/>
      <c r="LIB525" s="4"/>
      <c r="LIC525" s="4"/>
      <c r="LID525" s="4"/>
      <c r="LIE525" s="4"/>
      <c r="LIF525" s="4"/>
      <c r="LIG525" s="4"/>
      <c r="LIH525" s="4"/>
      <c r="LII525" s="4"/>
      <c r="LIJ525" s="4"/>
      <c r="LIK525" s="4"/>
      <c r="LIL525" s="4"/>
      <c r="LIM525" s="4"/>
      <c r="LIN525" s="4"/>
      <c r="LIO525" s="4"/>
      <c r="LIP525" s="4"/>
      <c r="LIQ525" s="4"/>
      <c r="LIR525" s="4"/>
      <c r="LIS525" s="4"/>
      <c r="LIT525" s="4"/>
      <c r="LIU525" s="4"/>
      <c r="LIV525" s="4"/>
      <c r="LIW525" s="4"/>
      <c r="LIX525" s="4"/>
      <c r="LIY525" s="4"/>
      <c r="LIZ525" s="4"/>
      <c r="LJA525" s="4"/>
      <c r="LJB525" s="4"/>
      <c r="LJC525" s="4"/>
      <c r="LJD525" s="4"/>
      <c r="LJE525" s="4"/>
      <c r="LJF525" s="4"/>
      <c r="LJG525" s="4"/>
      <c r="LJH525" s="4"/>
      <c r="LJI525" s="4"/>
      <c r="LJJ525" s="4"/>
      <c r="LJK525" s="4"/>
      <c r="LJL525" s="4"/>
      <c r="LJM525" s="4"/>
      <c r="LJN525" s="4"/>
      <c r="LJO525" s="4"/>
      <c r="LJP525" s="4"/>
      <c r="LJQ525" s="4"/>
      <c r="LJR525" s="4"/>
      <c r="LJS525" s="4"/>
      <c r="LJT525" s="4"/>
      <c r="LJU525" s="4"/>
      <c r="LJV525" s="4"/>
      <c r="LJW525" s="4"/>
      <c r="LJX525" s="4"/>
      <c r="LJY525" s="4"/>
      <c r="LJZ525" s="4"/>
      <c r="LKA525" s="4"/>
      <c r="LKB525" s="4"/>
      <c r="LKC525" s="4"/>
      <c r="LKD525" s="4"/>
      <c r="LKE525" s="4"/>
      <c r="LKF525" s="4"/>
      <c r="LKG525" s="4"/>
      <c r="LKH525" s="4"/>
      <c r="LKI525" s="4"/>
      <c r="LKJ525" s="4"/>
      <c r="LKK525" s="4"/>
      <c r="LKL525" s="4"/>
      <c r="LKM525" s="4"/>
      <c r="LKN525" s="4"/>
      <c r="LKO525" s="4"/>
      <c r="LKP525" s="4"/>
      <c r="LKQ525" s="4"/>
      <c r="LKR525" s="4"/>
      <c r="LKS525" s="4"/>
      <c r="LKT525" s="4"/>
      <c r="LKU525" s="4"/>
      <c r="LKV525" s="4"/>
      <c r="LKW525" s="4"/>
      <c r="LKX525" s="4"/>
      <c r="LKY525" s="4"/>
      <c r="LKZ525" s="4"/>
      <c r="LLA525" s="4"/>
      <c r="LLB525" s="4"/>
      <c r="LLC525" s="4"/>
      <c r="LLD525" s="4"/>
      <c r="LLE525" s="4"/>
      <c r="LLF525" s="4"/>
      <c r="LLG525" s="4"/>
      <c r="LLH525" s="4"/>
      <c r="LLI525" s="4"/>
      <c r="LLJ525" s="4"/>
      <c r="LLK525" s="4"/>
      <c r="LLL525" s="4"/>
      <c r="LLM525" s="4"/>
      <c r="LLN525" s="4"/>
      <c r="LLO525" s="4"/>
      <c r="LLP525" s="4"/>
      <c r="LLQ525" s="4"/>
      <c r="LLR525" s="4"/>
      <c r="LLS525" s="4"/>
      <c r="LLT525" s="4"/>
      <c r="LLU525" s="4"/>
      <c r="LLV525" s="4"/>
      <c r="LLW525" s="4"/>
      <c r="LLX525" s="4"/>
      <c r="LLY525" s="4"/>
      <c r="LLZ525" s="4"/>
      <c r="LMA525" s="4"/>
      <c r="LMB525" s="4"/>
      <c r="LMC525" s="4"/>
      <c r="LMD525" s="4"/>
      <c r="LME525" s="4"/>
      <c r="LMF525" s="4"/>
      <c r="LMG525" s="4"/>
      <c r="LMH525" s="4"/>
      <c r="LMI525" s="4"/>
      <c r="LMJ525" s="4"/>
      <c r="LMK525" s="4"/>
      <c r="LML525" s="4"/>
      <c r="LMM525" s="4"/>
      <c r="LMN525" s="4"/>
      <c r="LMO525" s="4"/>
      <c r="LMP525" s="4"/>
      <c r="LMQ525" s="4"/>
      <c r="LMR525" s="4"/>
      <c r="LMS525" s="4"/>
      <c r="LMT525" s="4"/>
      <c r="LMU525" s="4"/>
      <c r="LMV525" s="4"/>
      <c r="LMW525" s="4"/>
      <c r="LMX525" s="4"/>
      <c r="LMY525" s="4"/>
      <c r="LMZ525" s="4"/>
      <c r="LNA525" s="4"/>
      <c r="LNB525" s="4"/>
      <c r="LNC525" s="4"/>
      <c r="LND525" s="4"/>
      <c r="LNE525" s="4"/>
      <c r="LNF525" s="4"/>
      <c r="LNG525" s="4"/>
      <c r="LNH525" s="4"/>
      <c r="LNI525" s="4"/>
      <c r="LNJ525" s="4"/>
      <c r="LNK525" s="4"/>
      <c r="LNL525" s="4"/>
      <c r="LNM525" s="4"/>
      <c r="LNN525" s="4"/>
      <c r="LNO525" s="4"/>
      <c r="LNP525" s="4"/>
      <c r="LNQ525" s="4"/>
      <c r="LNR525" s="4"/>
      <c r="LNS525" s="4"/>
      <c r="LNT525" s="4"/>
      <c r="LNU525" s="4"/>
      <c r="LNV525" s="4"/>
      <c r="LNW525" s="4"/>
      <c r="LNX525" s="4"/>
      <c r="LNY525" s="4"/>
      <c r="LNZ525" s="4"/>
      <c r="LOA525" s="4"/>
      <c r="LOB525" s="4"/>
      <c r="LOC525" s="4"/>
      <c r="LOD525" s="4"/>
      <c r="LOE525" s="4"/>
      <c r="LOF525" s="4"/>
      <c r="LOG525" s="4"/>
      <c r="LOH525" s="4"/>
      <c r="LOI525" s="4"/>
      <c r="LOJ525" s="4"/>
      <c r="LOK525" s="4"/>
      <c r="LOL525" s="4"/>
      <c r="LOM525" s="4"/>
      <c r="LON525" s="4"/>
      <c r="LOO525" s="4"/>
      <c r="LOP525" s="4"/>
      <c r="LOQ525" s="4"/>
      <c r="LOR525" s="4"/>
      <c r="LOS525" s="4"/>
      <c r="LOT525" s="4"/>
      <c r="LOU525" s="4"/>
      <c r="LOV525" s="4"/>
      <c r="LOW525" s="4"/>
      <c r="LOX525" s="4"/>
      <c r="LOY525" s="4"/>
      <c r="LOZ525" s="4"/>
      <c r="LPA525" s="4"/>
      <c r="LPB525" s="4"/>
      <c r="LPC525" s="4"/>
      <c r="LPD525" s="4"/>
      <c r="LPE525" s="4"/>
      <c r="LPF525" s="4"/>
      <c r="LPG525" s="4"/>
      <c r="LPH525" s="4"/>
      <c r="LPI525" s="4"/>
      <c r="LPJ525" s="4"/>
      <c r="LPK525" s="4"/>
      <c r="LPL525" s="4"/>
      <c r="LPM525" s="4"/>
      <c r="LPN525" s="4"/>
      <c r="LPO525" s="4"/>
      <c r="LPP525" s="4"/>
      <c r="LPQ525" s="4"/>
      <c r="LPR525" s="4"/>
      <c r="LPS525" s="4"/>
      <c r="LPT525" s="4"/>
      <c r="LPU525" s="4"/>
      <c r="LPV525" s="4"/>
      <c r="LPW525" s="4"/>
      <c r="LPX525" s="4"/>
      <c r="LPY525" s="4"/>
      <c r="LPZ525" s="4"/>
      <c r="LQA525" s="4"/>
      <c r="LQB525" s="4"/>
      <c r="LQC525" s="4"/>
      <c r="LQD525" s="4"/>
      <c r="LQE525" s="4"/>
      <c r="LQF525" s="4"/>
      <c r="LQG525" s="4"/>
      <c r="LQH525" s="4"/>
      <c r="LQI525" s="4"/>
      <c r="LQJ525" s="4"/>
      <c r="LQK525" s="4"/>
      <c r="LQL525" s="4"/>
      <c r="LQM525" s="4"/>
      <c r="LQN525" s="4"/>
      <c r="LQO525" s="4"/>
      <c r="LQP525" s="4"/>
      <c r="LQQ525" s="4"/>
      <c r="LQR525" s="4"/>
      <c r="LQS525" s="4"/>
      <c r="LQT525" s="4"/>
      <c r="LQU525" s="4"/>
      <c r="LQV525" s="4"/>
      <c r="LQW525" s="4"/>
      <c r="LQX525" s="4"/>
      <c r="LQY525" s="4"/>
      <c r="LQZ525" s="4"/>
      <c r="LRA525" s="4"/>
      <c r="LRB525" s="4"/>
      <c r="LRC525" s="4"/>
      <c r="LRD525" s="4"/>
      <c r="LRE525" s="4"/>
      <c r="LRF525" s="4"/>
      <c r="LRG525" s="4"/>
      <c r="LRH525" s="4"/>
      <c r="LRI525" s="4"/>
      <c r="LRJ525" s="4"/>
      <c r="LRK525" s="4"/>
      <c r="LRL525" s="4"/>
      <c r="LRM525" s="4"/>
      <c r="LRN525" s="4"/>
      <c r="LRO525" s="4"/>
      <c r="LRP525" s="4"/>
      <c r="LRQ525" s="4"/>
      <c r="LRR525" s="4"/>
      <c r="LRS525" s="4"/>
      <c r="LRT525" s="4"/>
      <c r="LRU525" s="4"/>
      <c r="LRV525" s="4"/>
      <c r="LRW525" s="4"/>
      <c r="LRX525" s="4"/>
      <c r="LRY525" s="4"/>
      <c r="LRZ525" s="4"/>
      <c r="LSA525" s="4"/>
      <c r="LSB525" s="4"/>
      <c r="LSC525" s="4"/>
      <c r="LSD525" s="4"/>
      <c r="LSE525" s="4"/>
      <c r="LSF525" s="4"/>
      <c r="LSG525" s="4"/>
      <c r="LSH525" s="4"/>
      <c r="LSI525" s="4"/>
      <c r="LSJ525" s="4"/>
      <c r="LSK525" s="4"/>
      <c r="LSL525" s="4"/>
      <c r="LSM525" s="4"/>
      <c r="LSN525" s="4"/>
      <c r="LSO525" s="4"/>
      <c r="LSP525" s="4"/>
      <c r="LSQ525" s="4"/>
      <c r="LSR525" s="4"/>
      <c r="LSS525" s="4"/>
      <c r="LST525" s="4"/>
      <c r="LSU525" s="4"/>
      <c r="LSV525" s="4"/>
      <c r="LSW525" s="4"/>
      <c r="LSX525" s="4"/>
      <c r="LSY525" s="4"/>
      <c r="LSZ525" s="4"/>
      <c r="LTA525" s="4"/>
      <c r="LTB525" s="4"/>
      <c r="LTC525" s="4"/>
      <c r="LTD525" s="4"/>
      <c r="LTE525" s="4"/>
      <c r="LTF525" s="4"/>
      <c r="LTG525" s="4"/>
      <c r="LTH525" s="4"/>
      <c r="LTI525" s="4"/>
      <c r="LTJ525" s="4"/>
      <c r="LTK525" s="4"/>
      <c r="LTL525" s="4"/>
      <c r="LTM525" s="4"/>
      <c r="LTN525" s="4"/>
      <c r="LTO525" s="4"/>
      <c r="LTP525" s="4"/>
      <c r="LTQ525" s="4"/>
      <c r="LTR525" s="4"/>
      <c r="LTS525" s="4"/>
      <c r="LTT525" s="4"/>
      <c r="LTU525" s="4"/>
      <c r="LTV525" s="4"/>
      <c r="LTW525" s="4"/>
      <c r="LTX525" s="4"/>
      <c r="LTY525" s="4"/>
      <c r="LTZ525" s="4"/>
      <c r="LUA525" s="4"/>
      <c r="LUB525" s="4"/>
      <c r="LUC525" s="4"/>
      <c r="LUD525" s="4"/>
      <c r="LUE525" s="4"/>
      <c r="LUF525" s="4"/>
      <c r="LUG525" s="4"/>
      <c r="LUH525" s="4"/>
      <c r="LUI525" s="4"/>
      <c r="LUJ525" s="4"/>
      <c r="LUK525" s="4"/>
      <c r="LUL525" s="4"/>
      <c r="LUM525" s="4"/>
      <c r="LUN525" s="4"/>
      <c r="LUO525" s="4"/>
      <c r="LUP525" s="4"/>
      <c r="LUQ525" s="4"/>
      <c r="LUR525" s="4"/>
      <c r="LUS525" s="4"/>
      <c r="LUT525" s="4"/>
      <c r="LUU525" s="4"/>
      <c r="LUV525" s="4"/>
      <c r="LUW525" s="4"/>
      <c r="LUX525" s="4"/>
      <c r="LUY525" s="4"/>
      <c r="LUZ525" s="4"/>
      <c r="LVA525" s="4"/>
      <c r="LVB525" s="4"/>
      <c r="LVC525" s="4"/>
      <c r="LVD525" s="4"/>
      <c r="LVE525" s="4"/>
      <c r="LVF525" s="4"/>
      <c r="LVG525" s="4"/>
      <c r="LVH525" s="4"/>
      <c r="LVI525" s="4"/>
      <c r="LVJ525" s="4"/>
      <c r="LVK525" s="4"/>
      <c r="LVL525" s="4"/>
      <c r="LVM525" s="4"/>
      <c r="LVN525" s="4"/>
      <c r="LVO525" s="4"/>
      <c r="LVP525" s="4"/>
      <c r="LVQ525" s="4"/>
      <c r="LVR525" s="4"/>
      <c r="LVS525" s="4"/>
      <c r="LVT525" s="4"/>
      <c r="LVU525" s="4"/>
      <c r="LVV525" s="4"/>
      <c r="LVW525" s="4"/>
      <c r="LVX525" s="4"/>
      <c r="LVY525" s="4"/>
      <c r="LVZ525" s="4"/>
      <c r="LWA525" s="4"/>
      <c r="LWB525" s="4"/>
      <c r="LWC525" s="4"/>
      <c r="LWD525" s="4"/>
      <c r="LWE525" s="4"/>
      <c r="LWF525" s="4"/>
      <c r="LWG525" s="4"/>
      <c r="LWH525" s="4"/>
      <c r="LWI525" s="4"/>
      <c r="LWJ525" s="4"/>
      <c r="LWK525" s="4"/>
      <c r="LWL525" s="4"/>
      <c r="LWM525" s="4"/>
      <c r="LWN525" s="4"/>
      <c r="LWO525" s="4"/>
      <c r="LWP525" s="4"/>
      <c r="LWQ525" s="4"/>
      <c r="LWR525" s="4"/>
      <c r="LWS525" s="4"/>
      <c r="LWT525" s="4"/>
      <c r="LWU525" s="4"/>
      <c r="LWV525" s="4"/>
      <c r="LWW525" s="4"/>
      <c r="LWX525" s="4"/>
      <c r="LWY525" s="4"/>
      <c r="LWZ525" s="4"/>
      <c r="LXA525" s="4"/>
      <c r="LXB525" s="4"/>
      <c r="LXC525" s="4"/>
      <c r="LXD525" s="4"/>
      <c r="LXE525" s="4"/>
      <c r="LXF525" s="4"/>
      <c r="LXG525" s="4"/>
      <c r="LXH525" s="4"/>
      <c r="LXI525" s="4"/>
      <c r="LXJ525" s="4"/>
      <c r="LXK525" s="4"/>
      <c r="LXL525" s="4"/>
      <c r="LXM525" s="4"/>
      <c r="LXN525" s="4"/>
      <c r="LXO525" s="4"/>
      <c r="LXP525" s="4"/>
      <c r="LXQ525" s="4"/>
      <c r="LXR525" s="4"/>
      <c r="LXS525" s="4"/>
      <c r="LXT525" s="4"/>
      <c r="LXU525" s="4"/>
      <c r="LXV525" s="4"/>
      <c r="LXW525" s="4"/>
      <c r="LXX525" s="4"/>
      <c r="LXY525" s="4"/>
      <c r="LXZ525" s="4"/>
      <c r="LYA525" s="4"/>
      <c r="LYB525" s="4"/>
      <c r="LYC525" s="4"/>
      <c r="LYD525" s="4"/>
      <c r="LYE525" s="4"/>
      <c r="LYF525" s="4"/>
      <c r="LYG525" s="4"/>
      <c r="LYH525" s="4"/>
      <c r="LYI525" s="4"/>
      <c r="LYJ525" s="4"/>
      <c r="LYK525" s="4"/>
      <c r="LYL525" s="4"/>
      <c r="LYM525" s="4"/>
      <c r="LYN525" s="4"/>
      <c r="LYO525" s="4"/>
      <c r="LYP525" s="4"/>
      <c r="LYQ525" s="4"/>
      <c r="LYR525" s="4"/>
      <c r="LYS525" s="4"/>
      <c r="LYT525" s="4"/>
      <c r="LYU525" s="4"/>
      <c r="LYV525" s="4"/>
      <c r="LYW525" s="4"/>
      <c r="LYX525" s="4"/>
      <c r="LYY525" s="4"/>
      <c r="LYZ525" s="4"/>
      <c r="LZA525" s="4"/>
      <c r="LZB525" s="4"/>
      <c r="LZC525" s="4"/>
      <c r="LZD525" s="4"/>
      <c r="LZE525" s="4"/>
      <c r="LZF525" s="4"/>
      <c r="LZG525" s="4"/>
      <c r="LZH525" s="4"/>
      <c r="LZI525" s="4"/>
      <c r="LZJ525" s="4"/>
      <c r="LZK525" s="4"/>
      <c r="LZL525" s="4"/>
      <c r="LZM525" s="4"/>
      <c r="LZN525" s="4"/>
      <c r="LZO525" s="4"/>
      <c r="LZP525" s="4"/>
      <c r="LZQ525" s="4"/>
      <c r="LZR525" s="4"/>
      <c r="LZS525" s="4"/>
      <c r="LZT525" s="4"/>
      <c r="LZU525" s="4"/>
      <c r="LZV525" s="4"/>
      <c r="LZW525" s="4"/>
      <c r="LZX525" s="4"/>
      <c r="LZY525" s="4"/>
      <c r="LZZ525" s="4"/>
      <c r="MAA525" s="4"/>
      <c r="MAB525" s="4"/>
      <c r="MAC525" s="4"/>
      <c r="MAD525" s="4"/>
      <c r="MAE525" s="4"/>
      <c r="MAF525" s="4"/>
      <c r="MAG525" s="4"/>
      <c r="MAH525" s="4"/>
      <c r="MAI525" s="4"/>
      <c r="MAJ525" s="4"/>
      <c r="MAK525" s="4"/>
      <c r="MAL525" s="4"/>
      <c r="MAM525" s="4"/>
      <c r="MAN525" s="4"/>
      <c r="MAO525" s="4"/>
      <c r="MAP525" s="4"/>
      <c r="MAQ525" s="4"/>
      <c r="MAR525" s="4"/>
      <c r="MAS525" s="4"/>
      <c r="MAT525" s="4"/>
      <c r="MAU525" s="4"/>
      <c r="MAV525" s="4"/>
      <c r="MAW525" s="4"/>
      <c r="MAX525" s="4"/>
      <c r="MAY525" s="4"/>
      <c r="MAZ525" s="4"/>
      <c r="MBA525" s="4"/>
      <c r="MBB525" s="4"/>
      <c r="MBC525" s="4"/>
      <c r="MBD525" s="4"/>
      <c r="MBE525" s="4"/>
      <c r="MBF525" s="4"/>
      <c r="MBG525" s="4"/>
      <c r="MBH525" s="4"/>
      <c r="MBI525" s="4"/>
      <c r="MBJ525" s="4"/>
      <c r="MBK525" s="4"/>
      <c r="MBL525" s="4"/>
      <c r="MBM525" s="4"/>
      <c r="MBN525" s="4"/>
      <c r="MBO525" s="4"/>
      <c r="MBP525" s="4"/>
      <c r="MBQ525" s="4"/>
      <c r="MBR525" s="4"/>
      <c r="MBS525" s="4"/>
      <c r="MBT525" s="4"/>
      <c r="MBU525" s="4"/>
      <c r="MBV525" s="4"/>
      <c r="MBW525" s="4"/>
      <c r="MBX525" s="4"/>
      <c r="MBY525" s="4"/>
      <c r="MBZ525" s="4"/>
      <c r="MCA525" s="4"/>
      <c r="MCB525" s="4"/>
      <c r="MCC525" s="4"/>
      <c r="MCD525" s="4"/>
      <c r="MCE525" s="4"/>
      <c r="MCF525" s="4"/>
      <c r="MCG525" s="4"/>
      <c r="MCH525" s="4"/>
      <c r="MCI525" s="4"/>
      <c r="MCJ525" s="4"/>
      <c r="MCK525" s="4"/>
      <c r="MCL525" s="4"/>
      <c r="MCM525" s="4"/>
      <c r="MCN525" s="4"/>
      <c r="MCO525" s="4"/>
      <c r="MCP525" s="4"/>
      <c r="MCQ525" s="4"/>
      <c r="MCR525" s="4"/>
      <c r="MCS525" s="4"/>
      <c r="MCT525" s="4"/>
      <c r="MCU525" s="4"/>
      <c r="MCV525" s="4"/>
      <c r="MCW525" s="4"/>
      <c r="MCX525" s="4"/>
      <c r="MCY525" s="4"/>
      <c r="MCZ525" s="4"/>
      <c r="MDA525" s="4"/>
      <c r="MDB525" s="4"/>
      <c r="MDC525" s="4"/>
      <c r="MDD525" s="4"/>
      <c r="MDE525" s="4"/>
      <c r="MDF525" s="4"/>
      <c r="MDG525" s="4"/>
      <c r="MDH525" s="4"/>
      <c r="MDI525" s="4"/>
      <c r="MDJ525" s="4"/>
      <c r="MDK525" s="4"/>
      <c r="MDL525" s="4"/>
      <c r="MDM525" s="4"/>
      <c r="MDN525" s="4"/>
      <c r="MDO525" s="4"/>
      <c r="MDP525" s="4"/>
      <c r="MDQ525" s="4"/>
      <c r="MDR525" s="4"/>
      <c r="MDS525" s="4"/>
      <c r="MDT525" s="4"/>
      <c r="MDU525" s="4"/>
      <c r="MDV525" s="4"/>
      <c r="MDW525" s="4"/>
      <c r="MDX525" s="4"/>
      <c r="MDY525" s="4"/>
      <c r="MDZ525" s="4"/>
      <c r="MEA525" s="4"/>
      <c r="MEB525" s="4"/>
      <c r="MEC525" s="4"/>
      <c r="MED525" s="4"/>
      <c r="MEE525" s="4"/>
      <c r="MEF525" s="4"/>
      <c r="MEG525" s="4"/>
      <c r="MEH525" s="4"/>
      <c r="MEI525" s="4"/>
      <c r="MEJ525" s="4"/>
      <c r="MEK525" s="4"/>
      <c r="MEL525" s="4"/>
      <c r="MEM525" s="4"/>
      <c r="MEN525" s="4"/>
      <c r="MEO525" s="4"/>
      <c r="MEP525" s="4"/>
      <c r="MEQ525" s="4"/>
      <c r="MER525" s="4"/>
      <c r="MES525" s="4"/>
      <c r="MET525" s="4"/>
      <c r="MEU525" s="4"/>
      <c r="MEV525" s="4"/>
      <c r="MEW525" s="4"/>
      <c r="MEX525" s="4"/>
      <c r="MEY525" s="4"/>
      <c r="MEZ525" s="4"/>
      <c r="MFA525" s="4"/>
      <c r="MFB525" s="4"/>
      <c r="MFC525" s="4"/>
      <c r="MFD525" s="4"/>
      <c r="MFE525" s="4"/>
      <c r="MFF525" s="4"/>
      <c r="MFG525" s="4"/>
      <c r="MFH525" s="4"/>
      <c r="MFI525" s="4"/>
      <c r="MFJ525" s="4"/>
      <c r="MFK525" s="4"/>
      <c r="MFL525" s="4"/>
      <c r="MFM525" s="4"/>
      <c r="MFN525" s="4"/>
      <c r="MFO525" s="4"/>
      <c r="MFP525" s="4"/>
      <c r="MFQ525" s="4"/>
      <c r="MFR525" s="4"/>
      <c r="MFS525" s="4"/>
      <c r="MFT525" s="4"/>
      <c r="MFU525" s="4"/>
      <c r="MFV525" s="4"/>
      <c r="MFW525" s="4"/>
      <c r="MFX525" s="4"/>
      <c r="MFY525" s="4"/>
      <c r="MFZ525" s="4"/>
      <c r="MGA525" s="4"/>
      <c r="MGB525" s="4"/>
      <c r="MGC525" s="4"/>
      <c r="MGD525" s="4"/>
      <c r="MGE525" s="4"/>
      <c r="MGF525" s="4"/>
      <c r="MGG525" s="4"/>
      <c r="MGH525" s="4"/>
      <c r="MGI525" s="4"/>
      <c r="MGJ525" s="4"/>
      <c r="MGK525" s="4"/>
      <c r="MGL525" s="4"/>
      <c r="MGM525" s="4"/>
      <c r="MGN525" s="4"/>
      <c r="MGO525" s="4"/>
      <c r="MGP525" s="4"/>
      <c r="MGQ525" s="4"/>
      <c r="MGR525" s="4"/>
      <c r="MGS525" s="4"/>
      <c r="MGT525" s="4"/>
      <c r="MGU525" s="4"/>
      <c r="MGV525" s="4"/>
      <c r="MGW525" s="4"/>
      <c r="MGX525" s="4"/>
      <c r="MGY525" s="4"/>
      <c r="MGZ525" s="4"/>
      <c r="MHA525" s="4"/>
      <c r="MHB525" s="4"/>
      <c r="MHC525" s="4"/>
      <c r="MHD525" s="4"/>
      <c r="MHE525" s="4"/>
      <c r="MHF525" s="4"/>
      <c r="MHG525" s="4"/>
      <c r="MHH525" s="4"/>
      <c r="MHI525" s="4"/>
      <c r="MHJ525" s="4"/>
      <c r="MHK525" s="4"/>
      <c r="MHL525" s="4"/>
      <c r="MHM525" s="4"/>
      <c r="MHN525" s="4"/>
      <c r="MHO525" s="4"/>
      <c r="MHP525" s="4"/>
      <c r="MHQ525" s="4"/>
      <c r="MHR525" s="4"/>
      <c r="MHS525" s="4"/>
      <c r="MHT525" s="4"/>
      <c r="MHU525" s="4"/>
      <c r="MHV525" s="4"/>
      <c r="MHW525" s="4"/>
      <c r="MHX525" s="4"/>
      <c r="MHY525" s="4"/>
      <c r="MHZ525" s="4"/>
      <c r="MIA525" s="4"/>
      <c r="MIB525" s="4"/>
      <c r="MIC525" s="4"/>
      <c r="MID525" s="4"/>
      <c r="MIE525" s="4"/>
      <c r="MIF525" s="4"/>
      <c r="MIG525" s="4"/>
      <c r="MIH525" s="4"/>
      <c r="MII525" s="4"/>
      <c r="MIJ525" s="4"/>
      <c r="MIK525" s="4"/>
      <c r="MIL525" s="4"/>
      <c r="MIM525" s="4"/>
      <c r="MIN525" s="4"/>
      <c r="MIO525" s="4"/>
      <c r="MIP525" s="4"/>
      <c r="MIQ525" s="4"/>
      <c r="MIR525" s="4"/>
      <c r="MIS525" s="4"/>
      <c r="MIT525" s="4"/>
      <c r="MIU525" s="4"/>
      <c r="MIV525" s="4"/>
      <c r="MIW525" s="4"/>
      <c r="MIX525" s="4"/>
      <c r="MIY525" s="4"/>
      <c r="MIZ525" s="4"/>
      <c r="MJA525" s="4"/>
      <c r="MJB525" s="4"/>
      <c r="MJC525" s="4"/>
      <c r="MJD525" s="4"/>
      <c r="MJE525" s="4"/>
      <c r="MJF525" s="4"/>
      <c r="MJG525" s="4"/>
      <c r="MJH525" s="4"/>
      <c r="MJI525" s="4"/>
      <c r="MJJ525" s="4"/>
      <c r="MJK525" s="4"/>
      <c r="MJL525" s="4"/>
      <c r="MJM525" s="4"/>
      <c r="MJN525" s="4"/>
      <c r="MJO525" s="4"/>
      <c r="MJP525" s="4"/>
      <c r="MJQ525" s="4"/>
      <c r="MJR525" s="4"/>
      <c r="MJS525" s="4"/>
      <c r="MJT525" s="4"/>
      <c r="MJU525" s="4"/>
      <c r="MJV525" s="4"/>
      <c r="MJW525" s="4"/>
      <c r="MJX525" s="4"/>
      <c r="MJY525" s="4"/>
      <c r="MJZ525" s="4"/>
      <c r="MKA525" s="4"/>
      <c r="MKB525" s="4"/>
      <c r="MKC525" s="4"/>
      <c r="MKD525" s="4"/>
      <c r="MKE525" s="4"/>
      <c r="MKF525" s="4"/>
      <c r="MKG525" s="4"/>
      <c r="MKH525" s="4"/>
      <c r="MKI525" s="4"/>
      <c r="MKJ525" s="4"/>
      <c r="MKK525" s="4"/>
      <c r="MKL525" s="4"/>
      <c r="MKM525" s="4"/>
      <c r="MKN525" s="4"/>
      <c r="MKO525" s="4"/>
      <c r="MKP525" s="4"/>
      <c r="MKQ525" s="4"/>
      <c r="MKR525" s="4"/>
      <c r="MKS525" s="4"/>
      <c r="MKT525" s="4"/>
      <c r="MKU525" s="4"/>
      <c r="MKV525" s="4"/>
      <c r="MKW525" s="4"/>
      <c r="MKX525" s="4"/>
      <c r="MKY525" s="4"/>
      <c r="MKZ525" s="4"/>
      <c r="MLA525" s="4"/>
      <c r="MLB525" s="4"/>
      <c r="MLC525" s="4"/>
      <c r="MLD525" s="4"/>
      <c r="MLE525" s="4"/>
      <c r="MLF525" s="4"/>
      <c r="MLG525" s="4"/>
      <c r="MLH525" s="4"/>
      <c r="MLI525" s="4"/>
      <c r="MLJ525" s="4"/>
      <c r="MLK525" s="4"/>
      <c r="MLL525" s="4"/>
      <c r="MLM525" s="4"/>
      <c r="MLN525" s="4"/>
      <c r="MLO525" s="4"/>
      <c r="MLP525" s="4"/>
      <c r="MLQ525" s="4"/>
      <c r="MLR525" s="4"/>
      <c r="MLS525" s="4"/>
      <c r="MLT525" s="4"/>
      <c r="MLU525" s="4"/>
      <c r="MLV525" s="4"/>
      <c r="MLW525" s="4"/>
      <c r="MLX525" s="4"/>
      <c r="MLY525" s="4"/>
      <c r="MLZ525" s="4"/>
      <c r="MMA525" s="4"/>
      <c r="MMB525" s="4"/>
      <c r="MMC525" s="4"/>
      <c r="MMD525" s="4"/>
      <c r="MME525" s="4"/>
      <c r="MMF525" s="4"/>
      <c r="MMG525" s="4"/>
      <c r="MMH525" s="4"/>
      <c r="MMI525" s="4"/>
      <c r="MMJ525" s="4"/>
      <c r="MMK525" s="4"/>
      <c r="MML525" s="4"/>
      <c r="MMM525" s="4"/>
      <c r="MMN525" s="4"/>
      <c r="MMO525" s="4"/>
      <c r="MMP525" s="4"/>
      <c r="MMQ525" s="4"/>
      <c r="MMR525" s="4"/>
      <c r="MMS525" s="4"/>
      <c r="MMT525" s="4"/>
      <c r="MMU525" s="4"/>
      <c r="MMV525" s="4"/>
      <c r="MMW525" s="4"/>
      <c r="MMX525" s="4"/>
      <c r="MMY525" s="4"/>
      <c r="MMZ525" s="4"/>
      <c r="MNA525" s="4"/>
      <c r="MNB525" s="4"/>
      <c r="MNC525" s="4"/>
      <c r="MND525" s="4"/>
      <c r="MNE525" s="4"/>
      <c r="MNF525" s="4"/>
      <c r="MNG525" s="4"/>
      <c r="MNH525" s="4"/>
      <c r="MNI525" s="4"/>
      <c r="MNJ525" s="4"/>
      <c r="MNK525" s="4"/>
      <c r="MNL525" s="4"/>
      <c r="MNM525" s="4"/>
      <c r="MNN525" s="4"/>
      <c r="MNO525" s="4"/>
      <c r="MNP525" s="4"/>
      <c r="MNQ525" s="4"/>
      <c r="MNR525" s="4"/>
      <c r="MNS525" s="4"/>
      <c r="MNT525" s="4"/>
      <c r="MNU525" s="4"/>
      <c r="MNV525" s="4"/>
      <c r="MNW525" s="4"/>
      <c r="MNX525" s="4"/>
      <c r="MNY525" s="4"/>
      <c r="MNZ525" s="4"/>
      <c r="MOA525" s="4"/>
      <c r="MOB525" s="4"/>
      <c r="MOC525" s="4"/>
      <c r="MOD525" s="4"/>
      <c r="MOE525" s="4"/>
      <c r="MOF525" s="4"/>
      <c r="MOG525" s="4"/>
      <c r="MOH525" s="4"/>
      <c r="MOI525" s="4"/>
      <c r="MOJ525" s="4"/>
      <c r="MOK525" s="4"/>
      <c r="MOL525" s="4"/>
      <c r="MOM525" s="4"/>
      <c r="MON525" s="4"/>
      <c r="MOO525" s="4"/>
      <c r="MOP525" s="4"/>
      <c r="MOQ525" s="4"/>
      <c r="MOR525" s="4"/>
      <c r="MOS525" s="4"/>
      <c r="MOT525" s="4"/>
      <c r="MOU525" s="4"/>
      <c r="MOV525" s="4"/>
      <c r="MOW525" s="4"/>
      <c r="MOX525" s="4"/>
      <c r="MOY525" s="4"/>
      <c r="MOZ525" s="4"/>
      <c r="MPA525" s="4"/>
      <c r="MPB525" s="4"/>
      <c r="MPC525" s="4"/>
      <c r="MPD525" s="4"/>
      <c r="MPE525" s="4"/>
      <c r="MPF525" s="4"/>
      <c r="MPG525" s="4"/>
      <c r="MPH525" s="4"/>
      <c r="MPI525" s="4"/>
      <c r="MPJ525" s="4"/>
      <c r="MPK525" s="4"/>
      <c r="MPL525" s="4"/>
      <c r="MPM525" s="4"/>
      <c r="MPN525" s="4"/>
      <c r="MPO525" s="4"/>
      <c r="MPP525" s="4"/>
      <c r="MPQ525" s="4"/>
      <c r="MPR525" s="4"/>
      <c r="MPS525" s="4"/>
      <c r="MPT525" s="4"/>
      <c r="MPU525" s="4"/>
      <c r="MPV525" s="4"/>
      <c r="MPW525" s="4"/>
      <c r="MPX525" s="4"/>
      <c r="MPY525" s="4"/>
      <c r="MPZ525" s="4"/>
      <c r="MQA525" s="4"/>
      <c r="MQB525" s="4"/>
      <c r="MQC525" s="4"/>
      <c r="MQD525" s="4"/>
      <c r="MQE525" s="4"/>
      <c r="MQF525" s="4"/>
      <c r="MQG525" s="4"/>
      <c r="MQH525" s="4"/>
      <c r="MQI525" s="4"/>
      <c r="MQJ525" s="4"/>
      <c r="MQK525" s="4"/>
      <c r="MQL525" s="4"/>
      <c r="MQM525" s="4"/>
      <c r="MQN525" s="4"/>
      <c r="MQO525" s="4"/>
      <c r="MQP525" s="4"/>
      <c r="MQQ525" s="4"/>
      <c r="MQR525" s="4"/>
      <c r="MQS525" s="4"/>
      <c r="MQT525" s="4"/>
      <c r="MQU525" s="4"/>
      <c r="MQV525" s="4"/>
      <c r="MQW525" s="4"/>
      <c r="MQX525" s="4"/>
      <c r="MQY525" s="4"/>
      <c r="MQZ525" s="4"/>
      <c r="MRA525" s="4"/>
      <c r="MRB525" s="4"/>
      <c r="MRC525" s="4"/>
      <c r="MRD525" s="4"/>
      <c r="MRE525" s="4"/>
      <c r="MRF525" s="4"/>
      <c r="MRG525" s="4"/>
      <c r="MRH525" s="4"/>
      <c r="MRI525" s="4"/>
      <c r="MRJ525" s="4"/>
      <c r="MRK525" s="4"/>
      <c r="MRL525" s="4"/>
      <c r="MRM525" s="4"/>
      <c r="MRN525" s="4"/>
      <c r="MRO525" s="4"/>
      <c r="MRP525" s="4"/>
      <c r="MRQ525" s="4"/>
      <c r="MRR525" s="4"/>
      <c r="MRS525" s="4"/>
      <c r="MRT525" s="4"/>
      <c r="MRU525" s="4"/>
      <c r="MRV525" s="4"/>
      <c r="MRW525" s="4"/>
      <c r="MRX525" s="4"/>
      <c r="MRY525" s="4"/>
      <c r="MRZ525" s="4"/>
      <c r="MSA525" s="4"/>
      <c r="MSB525" s="4"/>
      <c r="MSC525" s="4"/>
      <c r="MSD525" s="4"/>
      <c r="MSE525" s="4"/>
      <c r="MSF525" s="4"/>
      <c r="MSG525" s="4"/>
      <c r="MSH525" s="4"/>
      <c r="MSI525" s="4"/>
      <c r="MSJ525" s="4"/>
      <c r="MSK525" s="4"/>
      <c r="MSL525" s="4"/>
      <c r="MSM525" s="4"/>
      <c r="MSN525" s="4"/>
      <c r="MSO525" s="4"/>
      <c r="MSP525" s="4"/>
      <c r="MSQ525" s="4"/>
      <c r="MSR525" s="4"/>
      <c r="MSS525" s="4"/>
      <c r="MST525" s="4"/>
      <c r="MSU525" s="4"/>
      <c r="MSV525" s="4"/>
      <c r="MSW525" s="4"/>
      <c r="MSX525" s="4"/>
      <c r="MSY525" s="4"/>
      <c r="MSZ525" s="4"/>
      <c r="MTA525" s="4"/>
      <c r="MTB525" s="4"/>
      <c r="MTC525" s="4"/>
      <c r="MTD525" s="4"/>
      <c r="MTE525" s="4"/>
      <c r="MTF525" s="4"/>
      <c r="MTG525" s="4"/>
      <c r="MTH525" s="4"/>
      <c r="MTI525" s="4"/>
      <c r="MTJ525" s="4"/>
      <c r="MTK525" s="4"/>
      <c r="MTL525" s="4"/>
      <c r="MTM525" s="4"/>
      <c r="MTN525" s="4"/>
      <c r="MTO525" s="4"/>
      <c r="MTP525" s="4"/>
      <c r="MTQ525" s="4"/>
      <c r="MTR525" s="4"/>
      <c r="MTS525" s="4"/>
      <c r="MTT525" s="4"/>
      <c r="MTU525" s="4"/>
      <c r="MTV525" s="4"/>
      <c r="MTW525" s="4"/>
      <c r="MTX525" s="4"/>
      <c r="MTY525" s="4"/>
      <c r="MTZ525" s="4"/>
      <c r="MUA525" s="4"/>
      <c r="MUB525" s="4"/>
      <c r="MUC525" s="4"/>
      <c r="MUD525" s="4"/>
      <c r="MUE525" s="4"/>
      <c r="MUF525" s="4"/>
      <c r="MUG525" s="4"/>
      <c r="MUH525" s="4"/>
      <c r="MUI525" s="4"/>
      <c r="MUJ525" s="4"/>
      <c r="MUK525" s="4"/>
      <c r="MUL525" s="4"/>
      <c r="MUM525" s="4"/>
      <c r="MUN525" s="4"/>
      <c r="MUO525" s="4"/>
      <c r="MUP525" s="4"/>
      <c r="MUQ525" s="4"/>
      <c r="MUR525" s="4"/>
      <c r="MUS525" s="4"/>
      <c r="MUT525" s="4"/>
      <c r="MUU525" s="4"/>
      <c r="MUV525" s="4"/>
      <c r="MUW525" s="4"/>
      <c r="MUX525" s="4"/>
      <c r="MUY525" s="4"/>
      <c r="MUZ525" s="4"/>
      <c r="MVA525" s="4"/>
      <c r="MVB525" s="4"/>
      <c r="MVC525" s="4"/>
      <c r="MVD525" s="4"/>
      <c r="MVE525" s="4"/>
      <c r="MVF525" s="4"/>
      <c r="MVG525" s="4"/>
      <c r="MVH525" s="4"/>
      <c r="MVI525" s="4"/>
      <c r="MVJ525" s="4"/>
      <c r="MVK525" s="4"/>
      <c r="MVL525" s="4"/>
      <c r="MVM525" s="4"/>
      <c r="MVN525" s="4"/>
      <c r="MVO525" s="4"/>
      <c r="MVP525" s="4"/>
      <c r="MVQ525" s="4"/>
      <c r="MVR525" s="4"/>
      <c r="MVS525" s="4"/>
      <c r="MVT525" s="4"/>
      <c r="MVU525" s="4"/>
      <c r="MVV525" s="4"/>
      <c r="MVW525" s="4"/>
      <c r="MVX525" s="4"/>
      <c r="MVY525" s="4"/>
      <c r="MVZ525" s="4"/>
      <c r="MWA525" s="4"/>
      <c r="MWB525" s="4"/>
      <c r="MWC525" s="4"/>
      <c r="MWD525" s="4"/>
      <c r="MWE525" s="4"/>
      <c r="MWF525" s="4"/>
      <c r="MWG525" s="4"/>
      <c r="MWH525" s="4"/>
      <c r="MWI525" s="4"/>
      <c r="MWJ525" s="4"/>
      <c r="MWK525" s="4"/>
      <c r="MWL525" s="4"/>
      <c r="MWM525" s="4"/>
      <c r="MWN525" s="4"/>
      <c r="MWO525" s="4"/>
      <c r="MWP525" s="4"/>
      <c r="MWQ525" s="4"/>
      <c r="MWR525" s="4"/>
      <c r="MWS525" s="4"/>
      <c r="MWT525" s="4"/>
      <c r="MWU525" s="4"/>
      <c r="MWV525" s="4"/>
      <c r="MWW525" s="4"/>
      <c r="MWX525" s="4"/>
      <c r="MWY525" s="4"/>
      <c r="MWZ525" s="4"/>
      <c r="MXA525" s="4"/>
      <c r="MXB525" s="4"/>
      <c r="MXC525" s="4"/>
      <c r="MXD525" s="4"/>
      <c r="MXE525" s="4"/>
      <c r="MXF525" s="4"/>
      <c r="MXG525" s="4"/>
      <c r="MXH525" s="4"/>
      <c r="MXI525" s="4"/>
      <c r="MXJ525" s="4"/>
      <c r="MXK525" s="4"/>
      <c r="MXL525" s="4"/>
      <c r="MXM525" s="4"/>
      <c r="MXN525" s="4"/>
      <c r="MXO525" s="4"/>
      <c r="MXP525" s="4"/>
      <c r="MXQ525" s="4"/>
      <c r="MXR525" s="4"/>
      <c r="MXS525" s="4"/>
      <c r="MXT525" s="4"/>
      <c r="MXU525" s="4"/>
      <c r="MXV525" s="4"/>
      <c r="MXW525" s="4"/>
      <c r="MXX525" s="4"/>
      <c r="MXY525" s="4"/>
      <c r="MXZ525" s="4"/>
      <c r="MYA525" s="4"/>
      <c r="MYB525" s="4"/>
      <c r="MYC525" s="4"/>
      <c r="MYD525" s="4"/>
      <c r="MYE525" s="4"/>
      <c r="MYF525" s="4"/>
      <c r="MYG525" s="4"/>
      <c r="MYH525" s="4"/>
      <c r="MYI525" s="4"/>
      <c r="MYJ525" s="4"/>
      <c r="MYK525" s="4"/>
      <c r="MYL525" s="4"/>
      <c r="MYM525" s="4"/>
      <c r="MYN525" s="4"/>
      <c r="MYO525" s="4"/>
      <c r="MYP525" s="4"/>
      <c r="MYQ525" s="4"/>
      <c r="MYR525" s="4"/>
      <c r="MYS525" s="4"/>
      <c r="MYT525" s="4"/>
      <c r="MYU525" s="4"/>
      <c r="MYV525" s="4"/>
      <c r="MYW525" s="4"/>
      <c r="MYX525" s="4"/>
      <c r="MYY525" s="4"/>
      <c r="MYZ525" s="4"/>
      <c r="MZA525" s="4"/>
      <c r="MZB525" s="4"/>
      <c r="MZC525" s="4"/>
      <c r="MZD525" s="4"/>
      <c r="MZE525" s="4"/>
      <c r="MZF525" s="4"/>
      <c r="MZG525" s="4"/>
      <c r="MZH525" s="4"/>
      <c r="MZI525" s="4"/>
      <c r="MZJ525" s="4"/>
      <c r="MZK525" s="4"/>
      <c r="MZL525" s="4"/>
      <c r="MZM525" s="4"/>
      <c r="MZN525" s="4"/>
      <c r="MZO525" s="4"/>
      <c r="MZP525" s="4"/>
      <c r="MZQ525" s="4"/>
      <c r="MZR525" s="4"/>
      <c r="MZS525" s="4"/>
      <c r="MZT525" s="4"/>
      <c r="MZU525" s="4"/>
      <c r="MZV525" s="4"/>
      <c r="MZW525" s="4"/>
      <c r="MZX525" s="4"/>
      <c r="MZY525" s="4"/>
      <c r="MZZ525" s="4"/>
      <c r="NAA525" s="4"/>
      <c r="NAB525" s="4"/>
      <c r="NAC525" s="4"/>
      <c r="NAD525" s="4"/>
      <c r="NAE525" s="4"/>
      <c r="NAF525" s="4"/>
      <c r="NAG525" s="4"/>
      <c r="NAH525" s="4"/>
      <c r="NAI525" s="4"/>
      <c r="NAJ525" s="4"/>
      <c r="NAK525" s="4"/>
      <c r="NAL525" s="4"/>
      <c r="NAM525" s="4"/>
      <c r="NAN525" s="4"/>
      <c r="NAO525" s="4"/>
      <c r="NAP525" s="4"/>
      <c r="NAQ525" s="4"/>
      <c r="NAR525" s="4"/>
      <c r="NAS525" s="4"/>
      <c r="NAT525" s="4"/>
      <c r="NAU525" s="4"/>
      <c r="NAV525" s="4"/>
      <c r="NAW525" s="4"/>
      <c r="NAX525" s="4"/>
      <c r="NAY525" s="4"/>
      <c r="NAZ525" s="4"/>
      <c r="NBA525" s="4"/>
      <c r="NBB525" s="4"/>
      <c r="NBC525" s="4"/>
      <c r="NBD525" s="4"/>
      <c r="NBE525" s="4"/>
      <c r="NBF525" s="4"/>
      <c r="NBG525" s="4"/>
      <c r="NBH525" s="4"/>
      <c r="NBI525" s="4"/>
      <c r="NBJ525" s="4"/>
      <c r="NBK525" s="4"/>
      <c r="NBL525" s="4"/>
      <c r="NBM525" s="4"/>
      <c r="NBN525" s="4"/>
      <c r="NBO525" s="4"/>
      <c r="NBP525" s="4"/>
      <c r="NBQ525" s="4"/>
      <c r="NBR525" s="4"/>
      <c r="NBS525" s="4"/>
      <c r="NBT525" s="4"/>
      <c r="NBU525" s="4"/>
      <c r="NBV525" s="4"/>
      <c r="NBW525" s="4"/>
      <c r="NBX525" s="4"/>
      <c r="NBY525" s="4"/>
      <c r="NBZ525" s="4"/>
      <c r="NCA525" s="4"/>
      <c r="NCB525" s="4"/>
      <c r="NCC525" s="4"/>
      <c r="NCD525" s="4"/>
      <c r="NCE525" s="4"/>
      <c r="NCF525" s="4"/>
      <c r="NCG525" s="4"/>
      <c r="NCH525" s="4"/>
      <c r="NCI525" s="4"/>
      <c r="NCJ525" s="4"/>
      <c r="NCK525" s="4"/>
      <c r="NCL525" s="4"/>
      <c r="NCM525" s="4"/>
      <c r="NCN525" s="4"/>
      <c r="NCO525" s="4"/>
      <c r="NCP525" s="4"/>
      <c r="NCQ525" s="4"/>
      <c r="NCR525" s="4"/>
      <c r="NCS525" s="4"/>
      <c r="NCT525" s="4"/>
      <c r="NCU525" s="4"/>
      <c r="NCV525" s="4"/>
      <c r="NCW525" s="4"/>
      <c r="NCX525" s="4"/>
      <c r="NCY525" s="4"/>
      <c r="NCZ525" s="4"/>
      <c r="NDA525" s="4"/>
      <c r="NDB525" s="4"/>
      <c r="NDC525" s="4"/>
      <c r="NDD525" s="4"/>
      <c r="NDE525" s="4"/>
      <c r="NDF525" s="4"/>
      <c r="NDG525" s="4"/>
      <c r="NDH525" s="4"/>
      <c r="NDI525" s="4"/>
      <c r="NDJ525" s="4"/>
      <c r="NDK525" s="4"/>
      <c r="NDL525" s="4"/>
      <c r="NDM525" s="4"/>
      <c r="NDN525" s="4"/>
      <c r="NDO525" s="4"/>
      <c r="NDP525" s="4"/>
      <c r="NDQ525" s="4"/>
      <c r="NDR525" s="4"/>
      <c r="NDS525" s="4"/>
      <c r="NDT525" s="4"/>
      <c r="NDU525" s="4"/>
      <c r="NDV525" s="4"/>
      <c r="NDW525" s="4"/>
      <c r="NDX525" s="4"/>
      <c r="NDY525" s="4"/>
      <c r="NDZ525" s="4"/>
      <c r="NEA525" s="4"/>
      <c r="NEB525" s="4"/>
      <c r="NEC525" s="4"/>
      <c r="NED525" s="4"/>
      <c r="NEE525" s="4"/>
      <c r="NEF525" s="4"/>
      <c r="NEG525" s="4"/>
      <c r="NEH525" s="4"/>
      <c r="NEI525" s="4"/>
      <c r="NEJ525" s="4"/>
      <c r="NEK525" s="4"/>
      <c r="NEL525" s="4"/>
      <c r="NEM525" s="4"/>
      <c r="NEN525" s="4"/>
      <c r="NEO525" s="4"/>
      <c r="NEP525" s="4"/>
      <c r="NEQ525" s="4"/>
      <c r="NER525" s="4"/>
      <c r="NES525" s="4"/>
      <c r="NET525" s="4"/>
      <c r="NEU525" s="4"/>
      <c r="NEV525" s="4"/>
      <c r="NEW525" s="4"/>
      <c r="NEX525" s="4"/>
      <c r="NEY525" s="4"/>
      <c r="NEZ525" s="4"/>
      <c r="NFA525" s="4"/>
      <c r="NFB525" s="4"/>
      <c r="NFC525" s="4"/>
      <c r="NFD525" s="4"/>
      <c r="NFE525" s="4"/>
      <c r="NFF525" s="4"/>
      <c r="NFG525" s="4"/>
      <c r="NFH525" s="4"/>
      <c r="NFI525" s="4"/>
      <c r="NFJ525" s="4"/>
      <c r="NFK525" s="4"/>
      <c r="NFL525" s="4"/>
      <c r="NFM525" s="4"/>
      <c r="NFN525" s="4"/>
      <c r="NFO525" s="4"/>
      <c r="NFP525" s="4"/>
      <c r="NFQ525" s="4"/>
      <c r="NFR525" s="4"/>
      <c r="NFS525" s="4"/>
      <c r="NFT525" s="4"/>
      <c r="NFU525" s="4"/>
      <c r="NFV525" s="4"/>
      <c r="NFW525" s="4"/>
      <c r="NFX525" s="4"/>
      <c r="NFY525" s="4"/>
      <c r="NFZ525" s="4"/>
      <c r="NGA525" s="4"/>
      <c r="NGB525" s="4"/>
      <c r="NGC525" s="4"/>
      <c r="NGD525" s="4"/>
      <c r="NGE525" s="4"/>
      <c r="NGF525" s="4"/>
      <c r="NGG525" s="4"/>
      <c r="NGH525" s="4"/>
      <c r="NGI525" s="4"/>
      <c r="NGJ525" s="4"/>
      <c r="NGK525" s="4"/>
      <c r="NGL525" s="4"/>
      <c r="NGM525" s="4"/>
      <c r="NGN525" s="4"/>
      <c r="NGO525" s="4"/>
      <c r="NGP525" s="4"/>
      <c r="NGQ525" s="4"/>
      <c r="NGR525" s="4"/>
      <c r="NGS525" s="4"/>
      <c r="NGT525" s="4"/>
      <c r="NGU525" s="4"/>
      <c r="NGV525" s="4"/>
      <c r="NGW525" s="4"/>
      <c r="NGX525" s="4"/>
      <c r="NGY525" s="4"/>
      <c r="NGZ525" s="4"/>
      <c r="NHA525" s="4"/>
      <c r="NHB525" s="4"/>
      <c r="NHC525" s="4"/>
      <c r="NHD525" s="4"/>
      <c r="NHE525" s="4"/>
      <c r="NHF525" s="4"/>
      <c r="NHG525" s="4"/>
      <c r="NHH525" s="4"/>
      <c r="NHI525" s="4"/>
      <c r="NHJ525" s="4"/>
      <c r="NHK525" s="4"/>
      <c r="NHL525" s="4"/>
      <c r="NHM525" s="4"/>
      <c r="NHN525" s="4"/>
      <c r="NHO525" s="4"/>
      <c r="NHP525" s="4"/>
      <c r="NHQ525" s="4"/>
      <c r="NHR525" s="4"/>
      <c r="NHS525" s="4"/>
      <c r="NHT525" s="4"/>
      <c r="NHU525" s="4"/>
      <c r="NHV525" s="4"/>
      <c r="NHW525" s="4"/>
      <c r="NHX525" s="4"/>
      <c r="NHY525" s="4"/>
      <c r="NHZ525" s="4"/>
      <c r="NIA525" s="4"/>
      <c r="NIB525" s="4"/>
      <c r="NIC525" s="4"/>
      <c r="NID525" s="4"/>
      <c r="NIE525" s="4"/>
      <c r="NIF525" s="4"/>
      <c r="NIG525" s="4"/>
      <c r="NIH525" s="4"/>
      <c r="NII525" s="4"/>
      <c r="NIJ525" s="4"/>
      <c r="NIK525" s="4"/>
      <c r="NIL525" s="4"/>
      <c r="NIM525" s="4"/>
      <c r="NIN525" s="4"/>
      <c r="NIO525" s="4"/>
      <c r="NIP525" s="4"/>
      <c r="NIQ525" s="4"/>
      <c r="NIR525" s="4"/>
      <c r="NIS525" s="4"/>
      <c r="NIT525" s="4"/>
      <c r="NIU525" s="4"/>
      <c r="NIV525" s="4"/>
      <c r="NIW525" s="4"/>
      <c r="NIX525" s="4"/>
      <c r="NIY525" s="4"/>
      <c r="NIZ525" s="4"/>
      <c r="NJA525" s="4"/>
      <c r="NJB525" s="4"/>
      <c r="NJC525" s="4"/>
      <c r="NJD525" s="4"/>
      <c r="NJE525" s="4"/>
      <c r="NJF525" s="4"/>
      <c r="NJG525" s="4"/>
      <c r="NJH525" s="4"/>
      <c r="NJI525" s="4"/>
      <c r="NJJ525" s="4"/>
      <c r="NJK525" s="4"/>
      <c r="NJL525" s="4"/>
      <c r="NJM525" s="4"/>
      <c r="NJN525" s="4"/>
      <c r="NJO525" s="4"/>
      <c r="NJP525" s="4"/>
      <c r="NJQ525" s="4"/>
      <c r="NJR525" s="4"/>
      <c r="NJS525" s="4"/>
      <c r="NJT525" s="4"/>
      <c r="NJU525" s="4"/>
      <c r="NJV525" s="4"/>
      <c r="NJW525" s="4"/>
      <c r="NJX525" s="4"/>
      <c r="NJY525" s="4"/>
      <c r="NJZ525" s="4"/>
      <c r="NKA525" s="4"/>
      <c r="NKB525" s="4"/>
      <c r="NKC525" s="4"/>
      <c r="NKD525" s="4"/>
      <c r="NKE525" s="4"/>
      <c r="NKF525" s="4"/>
      <c r="NKG525" s="4"/>
      <c r="NKH525" s="4"/>
      <c r="NKI525" s="4"/>
      <c r="NKJ525" s="4"/>
      <c r="NKK525" s="4"/>
      <c r="NKL525" s="4"/>
      <c r="NKM525" s="4"/>
      <c r="NKN525" s="4"/>
      <c r="NKO525" s="4"/>
      <c r="NKP525" s="4"/>
      <c r="NKQ525" s="4"/>
      <c r="NKR525" s="4"/>
      <c r="NKS525" s="4"/>
      <c r="NKT525" s="4"/>
      <c r="NKU525" s="4"/>
      <c r="NKV525" s="4"/>
      <c r="NKW525" s="4"/>
      <c r="NKX525" s="4"/>
      <c r="NKY525" s="4"/>
      <c r="NKZ525" s="4"/>
      <c r="NLA525" s="4"/>
      <c r="NLB525" s="4"/>
      <c r="NLC525" s="4"/>
      <c r="NLD525" s="4"/>
      <c r="NLE525" s="4"/>
      <c r="NLF525" s="4"/>
      <c r="NLG525" s="4"/>
      <c r="NLH525" s="4"/>
      <c r="NLI525" s="4"/>
      <c r="NLJ525" s="4"/>
      <c r="NLK525" s="4"/>
      <c r="NLL525" s="4"/>
      <c r="NLM525" s="4"/>
      <c r="NLN525" s="4"/>
      <c r="NLO525" s="4"/>
      <c r="NLP525" s="4"/>
      <c r="NLQ525" s="4"/>
      <c r="NLR525" s="4"/>
      <c r="NLS525" s="4"/>
      <c r="NLT525" s="4"/>
      <c r="NLU525" s="4"/>
      <c r="NLV525" s="4"/>
      <c r="NLW525" s="4"/>
      <c r="NLX525" s="4"/>
      <c r="NLY525" s="4"/>
      <c r="NLZ525" s="4"/>
      <c r="NMA525" s="4"/>
      <c r="NMB525" s="4"/>
      <c r="NMC525" s="4"/>
      <c r="NMD525" s="4"/>
      <c r="NME525" s="4"/>
      <c r="NMF525" s="4"/>
      <c r="NMG525" s="4"/>
      <c r="NMH525" s="4"/>
      <c r="NMI525" s="4"/>
      <c r="NMJ525" s="4"/>
      <c r="NMK525" s="4"/>
      <c r="NML525" s="4"/>
      <c r="NMM525" s="4"/>
      <c r="NMN525" s="4"/>
      <c r="NMO525" s="4"/>
      <c r="NMP525" s="4"/>
      <c r="NMQ525" s="4"/>
      <c r="NMR525" s="4"/>
      <c r="NMS525" s="4"/>
      <c r="NMT525" s="4"/>
      <c r="NMU525" s="4"/>
      <c r="NMV525" s="4"/>
      <c r="NMW525" s="4"/>
      <c r="NMX525" s="4"/>
      <c r="NMY525" s="4"/>
      <c r="NMZ525" s="4"/>
      <c r="NNA525" s="4"/>
      <c r="NNB525" s="4"/>
      <c r="NNC525" s="4"/>
      <c r="NND525" s="4"/>
      <c r="NNE525" s="4"/>
      <c r="NNF525" s="4"/>
      <c r="NNG525" s="4"/>
      <c r="NNH525" s="4"/>
      <c r="NNI525" s="4"/>
      <c r="NNJ525" s="4"/>
      <c r="NNK525" s="4"/>
      <c r="NNL525" s="4"/>
      <c r="NNM525" s="4"/>
      <c r="NNN525" s="4"/>
      <c r="NNO525" s="4"/>
      <c r="NNP525" s="4"/>
      <c r="NNQ525" s="4"/>
      <c r="NNR525" s="4"/>
      <c r="NNS525" s="4"/>
      <c r="NNT525" s="4"/>
      <c r="NNU525" s="4"/>
      <c r="NNV525" s="4"/>
      <c r="NNW525" s="4"/>
      <c r="NNX525" s="4"/>
      <c r="NNY525" s="4"/>
      <c r="NNZ525" s="4"/>
      <c r="NOA525" s="4"/>
      <c r="NOB525" s="4"/>
      <c r="NOC525" s="4"/>
      <c r="NOD525" s="4"/>
      <c r="NOE525" s="4"/>
      <c r="NOF525" s="4"/>
      <c r="NOG525" s="4"/>
      <c r="NOH525" s="4"/>
      <c r="NOI525" s="4"/>
      <c r="NOJ525" s="4"/>
      <c r="NOK525" s="4"/>
      <c r="NOL525" s="4"/>
      <c r="NOM525" s="4"/>
      <c r="NON525" s="4"/>
      <c r="NOO525" s="4"/>
      <c r="NOP525" s="4"/>
      <c r="NOQ525" s="4"/>
      <c r="NOR525" s="4"/>
      <c r="NOS525" s="4"/>
      <c r="NOT525" s="4"/>
      <c r="NOU525" s="4"/>
      <c r="NOV525" s="4"/>
      <c r="NOW525" s="4"/>
      <c r="NOX525" s="4"/>
      <c r="NOY525" s="4"/>
      <c r="NOZ525" s="4"/>
      <c r="NPA525" s="4"/>
      <c r="NPB525" s="4"/>
      <c r="NPC525" s="4"/>
      <c r="NPD525" s="4"/>
      <c r="NPE525" s="4"/>
      <c r="NPF525" s="4"/>
      <c r="NPG525" s="4"/>
      <c r="NPH525" s="4"/>
      <c r="NPI525" s="4"/>
      <c r="NPJ525" s="4"/>
      <c r="NPK525" s="4"/>
      <c r="NPL525" s="4"/>
      <c r="NPM525" s="4"/>
      <c r="NPN525" s="4"/>
      <c r="NPO525" s="4"/>
      <c r="NPP525" s="4"/>
      <c r="NPQ525" s="4"/>
      <c r="NPR525" s="4"/>
      <c r="NPS525" s="4"/>
      <c r="NPT525" s="4"/>
      <c r="NPU525" s="4"/>
      <c r="NPV525" s="4"/>
      <c r="NPW525" s="4"/>
      <c r="NPX525" s="4"/>
      <c r="NPY525" s="4"/>
      <c r="NPZ525" s="4"/>
      <c r="NQA525" s="4"/>
      <c r="NQB525" s="4"/>
      <c r="NQC525" s="4"/>
      <c r="NQD525" s="4"/>
      <c r="NQE525" s="4"/>
      <c r="NQF525" s="4"/>
      <c r="NQG525" s="4"/>
      <c r="NQH525" s="4"/>
      <c r="NQI525" s="4"/>
      <c r="NQJ525" s="4"/>
      <c r="NQK525" s="4"/>
      <c r="NQL525" s="4"/>
      <c r="NQM525" s="4"/>
      <c r="NQN525" s="4"/>
      <c r="NQO525" s="4"/>
      <c r="NQP525" s="4"/>
      <c r="NQQ525" s="4"/>
      <c r="NQR525" s="4"/>
      <c r="NQS525" s="4"/>
      <c r="NQT525" s="4"/>
      <c r="NQU525" s="4"/>
      <c r="NQV525" s="4"/>
      <c r="NQW525" s="4"/>
      <c r="NQX525" s="4"/>
      <c r="NQY525" s="4"/>
      <c r="NQZ525" s="4"/>
      <c r="NRA525" s="4"/>
      <c r="NRB525" s="4"/>
      <c r="NRC525" s="4"/>
      <c r="NRD525" s="4"/>
      <c r="NRE525" s="4"/>
      <c r="NRF525" s="4"/>
      <c r="NRG525" s="4"/>
      <c r="NRH525" s="4"/>
      <c r="NRI525" s="4"/>
      <c r="NRJ525" s="4"/>
      <c r="NRK525" s="4"/>
      <c r="NRL525" s="4"/>
      <c r="NRM525" s="4"/>
      <c r="NRN525" s="4"/>
      <c r="NRO525" s="4"/>
      <c r="NRP525" s="4"/>
      <c r="NRQ525" s="4"/>
      <c r="NRR525" s="4"/>
      <c r="NRS525" s="4"/>
      <c r="NRT525" s="4"/>
      <c r="NRU525" s="4"/>
      <c r="NRV525" s="4"/>
      <c r="NRW525" s="4"/>
      <c r="NRX525" s="4"/>
      <c r="NRY525" s="4"/>
      <c r="NRZ525" s="4"/>
      <c r="NSA525" s="4"/>
      <c r="NSB525" s="4"/>
      <c r="NSC525" s="4"/>
      <c r="NSD525" s="4"/>
      <c r="NSE525" s="4"/>
      <c r="NSF525" s="4"/>
      <c r="NSG525" s="4"/>
      <c r="NSH525" s="4"/>
      <c r="NSI525" s="4"/>
      <c r="NSJ525" s="4"/>
      <c r="NSK525" s="4"/>
      <c r="NSL525" s="4"/>
      <c r="NSM525" s="4"/>
      <c r="NSN525" s="4"/>
      <c r="NSO525" s="4"/>
      <c r="NSP525" s="4"/>
      <c r="NSQ525" s="4"/>
      <c r="NSR525" s="4"/>
      <c r="NSS525" s="4"/>
      <c r="NST525" s="4"/>
      <c r="NSU525" s="4"/>
      <c r="NSV525" s="4"/>
      <c r="NSW525" s="4"/>
      <c r="NSX525" s="4"/>
      <c r="NSY525" s="4"/>
      <c r="NSZ525" s="4"/>
      <c r="NTA525" s="4"/>
      <c r="NTB525" s="4"/>
      <c r="NTC525" s="4"/>
      <c r="NTD525" s="4"/>
      <c r="NTE525" s="4"/>
      <c r="NTF525" s="4"/>
      <c r="NTG525" s="4"/>
      <c r="NTH525" s="4"/>
      <c r="NTI525" s="4"/>
      <c r="NTJ525" s="4"/>
      <c r="NTK525" s="4"/>
      <c r="NTL525" s="4"/>
      <c r="NTM525" s="4"/>
      <c r="NTN525" s="4"/>
      <c r="NTO525" s="4"/>
      <c r="NTP525" s="4"/>
      <c r="NTQ525" s="4"/>
      <c r="NTR525" s="4"/>
      <c r="NTS525" s="4"/>
      <c r="NTT525" s="4"/>
      <c r="NTU525" s="4"/>
      <c r="NTV525" s="4"/>
      <c r="NTW525" s="4"/>
      <c r="NTX525" s="4"/>
      <c r="NTY525" s="4"/>
      <c r="NTZ525" s="4"/>
      <c r="NUA525" s="4"/>
      <c r="NUB525" s="4"/>
      <c r="NUC525" s="4"/>
      <c r="NUD525" s="4"/>
      <c r="NUE525" s="4"/>
      <c r="NUF525" s="4"/>
      <c r="NUG525" s="4"/>
      <c r="NUH525" s="4"/>
      <c r="NUI525" s="4"/>
      <c r="NUJ525" s="4"/>
      <c r="NUK525" s="4"/>
      <c r="NUL525" s="4"/>
      <c r="NUM525" s="4"/>
      <c r="NUN525" s="4"/>
      <c r="NUO525" s="4"/>
      <c r="NUP525" s="4"/>
      <c r="NUQ525" s="4"/>
      <c r="NUR525" s="4"/>
      <c r="NUS525" s="4"/>
      <c r="NUT525" s="4"/>
      <c r="NUU525" s="4"/>
      <c r="NUV525" s="4"/>
      <c r="NUW525" s="4"/>
      <c r="NUX525" s="4"/>
      <c r="NUY525" s="4"/>
      <c r="NUZ525" s="4"/>
      <c r="NVA525" s="4"/>
      <c r="NVB525" s="4"/>
      <c r="NVC525" s="4"/>
      <c r="NVD525" s="4"/>
      <c r="NVE525" s="4"/>
      <c r="NVF525" s="4"/>
      <c r="NVG525" s="4"/>
      <c r="NVH525" s="4"/>
      <c r="NVI525" s="4"/>
      <c r="NVJ525" s="4"/>
      <c r="NVK525" s="4"/>
      <c r="NVL525" s="4"/>
      <c r="NVM525" s="4"/>
      <c r="NVN525" s="4"/>
      <c r="NVO525" s="4"/>
      <c r="NVP525" s="4"/>
      <c r="NVQ525" s="4"/>
      <c r="NVR525" s="4"/>
      <c r="NVS525" s="4"/>
      <c r="NVT525" s="4"/>
      <c r="NVU525" s="4"/>
      <c r="NVV525" s="4"/>
      <c r="NVW525" s="4"/>
      <c r="NVX525" s="4"/>
      <c r="NVY525" s="4"/>
      <c r="NVZ525" s="4"/>
      <c r="NWA525" s="4"/>
      <c r="NWB525" s="4"/>
      <c r="NWC525" s="4"/>
      <c r="NWD525" s="4"/>
      <c r="NWE525" s="4"/>
      <c r="NWF525" s="4"/>
      <c r="NWG525" s="4"/>
      <c r="NWH525" s="4"/>
      <c r="NWI525" s="4"/>
      <c r="NWJ525" s="4"/>
      <c r="NWK525" s="4"/>
      <c r="NWL525" s="4"/>
      <c r="NWM525" s="4"/>
      <c r="NWN525" s="4"/>
      <c r="NWO525" s="4"/>
      <c r="NWP525" s="4"/>
      <c r="NWQ525" s="4"/>
      <c r="NWR525" s="4"/>
      <c r="NWS525" s="4"/>
      <c r="NWT525" s="4"/>
      <c r="NWU525" s="4"/>
      <c r="NWV525" s="4"/>
      <c r="NWW525" s="4"/>
      <c r="NWX525" s="4"/>
      <c r="NWY525" s="4"/>
      <c r="NWZ525" s="4"/>
      <c r="NXA525" s="4"/>
      <c r="NXB525" s="4"/>
      <c r="NXC525" s="4"/>
      <c r="NXD525" s="4"/>
      <c r="NXE525" s="4"/>
      <c r="NXF525" s="4"/>
      <c r="NXG525" s="4"/>
      <c r="NXH525" s="4"/>
      <c r="NXI525" s="4"/>
      <c r="NXJ525" s="4"/>
      <c r="NXK525" s="4"/>
      <c r="NXL525" s="4"/>
      <c r="NXM525" s="4"/>
      <c r="NXN525" s="4"/>
      <c r="NXO525" s="4"/>
      <c r="NXP525" s="4"/>
      <c r="NXQ525" s="4"/>
      <c r="NXR525" s="4"/>
      <c r="NXS525" s="4"/>
      <c r="NXT525" s="4"/>
      <c r="NXU525" s="4"/>
      <c r="NXV525" s="4"/>
      <c r="NXW525" s="4"/>
      <c r="NXX525" s="4"/>
      <c r="NXY525" s="4"/>
      <c r="NXZ525" s="4"/>
      <c r="NYA525" s="4"/>
      <c r="NYB525" s="4"/>
      <c r="NYC525" s="4"/>
      <c r="NYD525" s="4"/>
      <c r="NYE525" s="4"/>
      <c r="NYF525" s="4"/>
      <c r="NYG525" s="4"/>
      <c r="NYH525" s="4"/>
      <c r="NYI525" s="4"/>
      <c r="NYJ525" s="4"/>
      <c r="NYK525" s="4"/>
      <c r="NYL525" s="4"/>
      <c r="NYM525" s="4"/>
      <c r="NYN525" s="4"/>
      <c r="NYO525" s="4"/>
      <c r="NYP525" s="4"/>
      <c r="NYQ525" s="4"/>
      <c r="NYR525" s="4"/>
      <c r="NYS525" s="4"/>
      <c r="NYT525" s="4"/>
      <c r="NYU525" s="4"/>
      <c r="NYV525" s="4"/>
      <c r="NYW525" s="4"/>
      <c r="NYX525" s="4"/>
      <c r="NYY525" s="4"/>
      <c r="NYZ525" s="4"/>
      <c r="NZA525" s="4"/>
      <c r="NZB525" s="4"/>
      <c r="NZC525" s="4"/>
      <c r="NZD525" s="4"/>
      <c r="NZE525" s="4"/>
      <c r="NZF525" s="4"/>
      <c r="NZG525" s="4"/>
      <c r="NZH525" s="4"/>
      <c r="NZI525" s="4"/>
      <c r="NZJ525" s="4"/>
      <c r="NZK525" s="4"/>
      <c r="NZL525" s="4"/>
      <c r="NZM525" s="4"/>
      <c r="NZN525" s="4"/>
      <c r="NZO525" s="4"/>
      <c r="NZP525" s="4"/>
      <c r="NZQ525" s="4"/>
      <c r="NZR525" s="4"/>
      <c r="NZS525" s="4"/>
      <c r="NZT525" s="4"/>
      <c r="NZU525" s="4"/>
      <c r="NZV525" s="4"/>
      <c r="NZW525" s="4"/>
      <c r="NZX525" s="4"/>
      <c r="NZY525" s="4"/>
      <c r="NZZ525" s="4"/>
      <c r="OAA525" s="4"/>
      <c r="OAB525" s="4"/>
      <c r="OAC525" s="4"/>
      <c r="OAD525" s="4"/>
      <c r="OAE525" s="4"/>
      <c r="OAF525" s="4"/>
      <c r="OAG525" s="4"/>
      <c r="OAH525" s="4"/>
      <c r="OAI525" s="4"/>
      <c r="OAJ525" s="4"/>
      <c r="OAK525" s="4"/>
      <c r="OAL525" s="4"/>
      <c r="OAM525" s="4"/>
      <c r="OAN525" s="4"/>
      <c r="OAO525" s="4"/>
      <c r="OAP525" s="4"/>
      <c r="OAQ525" s="4"/>
      <c r="OAR525" s="4"/>
      <c r="OAS525" s="4"/>
      <c r="OAT525" s="4"/>
      <c r="OAU525" s="4"/>
      <c r="OAV525" s="4"/>
      <c r="OAW525" s="4"/>
      <c r="OAX525" s="4"/>
      <c r="OAY525" s="4"/>
      <c r="OAZ525" s="4"/>
      <c r="OBA525" s="4"/>
      <c r="OBB525" s="4"/>
      <c r="OBC525" s="4"/>
      <c r="OBD525" s="4"/>
      <c r="OBE525" s="4"/>
      <c r="OBF525" s="4"/>
      <c r="OBG525" s="4"/>
      <c r="OBH525" s="4"/>
      <c r="OBI525" s="4"/>
      <c r="OBJ525" s="4"/>
      <c r="OBK525" s="4"/>
      <c r="OBL525" s="4"/>
      <c r="OBM525" s="4"/>
      <c r="OBN525" s="4"/>
      <c r="OBO525" s="4"/>
      <c r="OBP525" s="4"/>
      <c r="OBQ525" s="4"/>
      <c r="OBR525" s="4"/>
      <c r="OBS525" s="4"/>
      <c r="OBT525" s="4"/>
      <c r="OBU525" s="4"/>
      <c r="OBV525" s="4"/>
      <c r="OBW525" s="4"/>
      <c r="OBX525" s="4"/>
      <c r="OBY525" s="4"/>
      <c r="OBZ525" s="4"/>
      <c r="OCA525" s="4"/>
      <c r="OCB525" s="4"/>
      <c r="OCC525" s="4"/>
      <c r="OCD525" s="4"/>
      <c r="OCE525" s="4"/>
      <c r="OCF525" s="4"/>
      <c r="OCG525" s="4"/>
      <c r="OCH525" s="4"/>
      <c r="OCI525" s="4"/>
      <c r="OCJ525" s="4"/>
      <c r="OCK525" s="4"/>
      <c r="OCL525" s="4"/>
      <c r="OCM525" s="4"/>
      <c r="OCN525" s="4"/>
      <c r="OCO525" s="4"/>
      <c r="OCP525" s="4"/>
      <c r="OCQ525" s="4"/>
      <c r="OCR525" s="4"/>
      <c r="OCS525" s="4"/>
      <c r="OCT525" s="4"/>
      <c r="OCU525" s="4"/>
      <c r="OCV525" s="4"/>
      <c r="OCW525" s="4"/>
      <c r="OCX525" s="4"/>
      <c r="OCY525" s="4"/>
      <c r="OCZ525" s="4"/>
      <c r="ODA525" s="4"/>
      <c r="ODB525" s="4"/>
      <c r="ODC525" s="4"/>
      <c r="ODD525" s="4"/>
      <c r="ODE525" s="4"/>
      <c r="ODF525" s="4"/>
      <c r="ODG525" s="4"/>
      <c r="ODH525" s="4"/>
      <c r="ODI525" s="4"/>
      <c r="ODJ525" s="4"/>
      <c r="ODK525" s="4"/>
      <c r="ODL525" s="4"/>
      <c r="ODM525" s="4"/>
      <c r="ODN525" s="4"/>
      <c r="ODO525" s="4"/>
      <c r="ODP525" s="4"/>
      <c r="ODQ525" s="4"/>
      <c r="ODR525" s="4"/>
      <c r="ODS525" s="4"/>
      <c r="ODT525" s="4"/>
      <c r="ODU525" s="4"/>
      <c r="ODV525" s="4"/>
      <c r="ODW525" s="4"/>
      <c r="ODX525" s="4"/>
      <c r="ODY525" s="4"/>
      <c r="ODZ525" s="4"/>
      <c r="OEA525" s="4"/>
      <c r="OEB525" s="4"/>
      <c r="OEC525" s="4"/>
      <c r="OED525" s="4"/>
      <c r="OEE525" s="4"/>
      <c r="OEF525" s="4"/>
      <c r="OEG525" s="4"/>
      <c r="OEH525" s="4"/>
      <c r="OEI525" s="4"/>
      <c r="OEJ525" s="4"/>
      <c r="OEK525" s="4"/>
      <c r="OEL525" s="4"/>
      <c r="OEM525" s="4"/>
      <c r="OEN525" s="4"/>
      <c r="OEO525" s="4"/>
      <c r="OEP525" s="4"/>
      <c r="OEQ525" s="4"/>
      <c r="OER525" s="4"/>
      <c r="OES525" s="4"/>
      <c r="OET525" s="4"/>
      <c r="OEU525" s="4"/>
      <c r="OEV525" s="4"/>
      <c r="OEW525" s="4"/>
      <c r="OEX525" s="4"/>
      <c r="OEY525" s="4"/>
      <c r="OEZ525" s="4"/>
      <c r="OFA525" s="4"/>
      <c r="OFB525" s="4"/>
      <c r="OFC525" s="4"/>
      <c r="OFD525" s="4"/>
      <c r="OFE525" s="4"/>
      <c r="OFF525" s="4"/>
      <c r="OFG525" s="4"/>
      <c r="OFH525" s="4"/>
      <c r="OFI525" s="4"/>
      <c r="OFJ525" s="4"/>
      <c r="OFK525" s="4"/>
      <c r="OFL525" s="4"/>
      <c r="OFM525" s="4"/>
      <c r="OFN525" s="4"/>
      <c r="OFO525" s="4"/>
      <c r="OFP525" s="4"/>
      <c r="OFQ525" s="4"/>
      <c r="OFR525" s="4"/>
      <c r="OFS525" s="4"/>
      <c r="OFT525" s="4"/>
      <c r="OFU525" s="4"/>
      <c r="OFV525" s="4"/>
      <c r="OFW525" s="4"/>
      <c r="OFX525" s="4"/>
      <c r="OFY525" s="4"/>
      <c r="OFZ525" s="4"/>
      <c r="OGA525" s="4"/>
      <c r="OGB525" s="4"/>
      <c r="OGC525" s="4"/>
      <c r="OGD525" s="4"/>
      <c r="OGE525" s="4"/>
      <c r="OGF525" s="4"/>
      <c r="OGG525" s="4"/>
      <c r="OGH525" s="4"/>
      <c r="OGI525" s="4"/>
      <c r="OGJ525" s="4"/>
      <c r="OGK525" s="4"/>
      <c r="OGL525" s="4"/>
      <c r="OGM525" s="4"/>
      <c r="OGN525" s="4"/>
      <c r="OGO525" s="4"/>
      <c r="OGP525" s="4"/>
      <c r="OGQ525" s="4"/>
      <c r="OGR525" s="4"/>
      <c r="OGS525" s="4"/>
      <c r="OGT525" s="4"/>
      <c r="OGU525" s="4"/>
      <c r="OGV525" s="4"/>
      <c r="OGW525" s="4"/>
      <c r="OGX525" s="4"/>
      <c r="OGY525" s="4"/>
      <c r="OGZ525" s="4"/>
      <c r="OHA525" s="4"/>
      <c r="OHB525" s="4"/>
      <c r="OHC525" s="4"/>
      <c r="OHD525" s="4"/>
      <c r="OHE525" s="4"/>
      <c r="OHF525" s="4"/>
      <c r="OHG525" s="4"/>
      <c r="OHH525" s="4"/>
      <c r="OHI525" s="4"/>
      <c r="OHJ525" s="4"/>
      <c r="OHK525" s="4"/>
      <c r="OHL525" s="4"/>
      <c r="OHM525" s="4"/>
      <c r="OHN525" s="4"/>
      <c r="OHO525" s="4"/>
      <c r="OHP525" s="4"/>
      <c r="OHQ525" s="4"/>
      <c r="OHR525" s="4"/>
      <c r="OHS525" s="4"/>
      <c r="OHT525" s="4"/>
      <c r="OHU525" s="4"/>
      <c r="OHV525" s="4"/>
      <c r="OHW525" s="4"/>
      <c r="OHX525" s="4"/>
      <c r="OHY525" s="4"/>
      <c r="OHZ525" s="4"/>
      <c r="OIA525" s="4"/>
      <c r="OIB525" s="4"/>
      <c r="OIC525" s="4"/>
      <c r="OID525" s="4"/>
      <c r="OIE525" s="4"/>
      <c r="OIF525" s="4"/>
      <c r="OIG525" s="4"/>
      <c r="OIH525" s="4"/>
      <c r="OII525" s="4"/>
      <c r="OIJ525" s="4"/>
      <c r="OIK525" s="4"/>
      <c r="OIL525" s="4"/>
      <c r="OIM525" s="4"/>
      <c r="OIN525" s="4"/>
      <c r="OIO525" s="4"/>
      <c r="OIP525" s="4"/>
      <c r="OIQ525" s="4"/>
      <c r="OIR525" s="4"/>
      <c r="OIS525" s="4"/>
      <c r="OIT525" s="4"/>
      <c r="OIU525" s="4"/>
      <c r="OIV525" s="4"/>
      <c r="OIW525" s="4"/>
      <c r="OIX525" s="4"/>
      <c r="OIY525" s="4"/>
      <c r="OIZ525" s="4"/>
      <c r="OJA525" s="4"/>
      <c r="OJB525" s="4"/>
      <c r="OJC525" s="4"/>
      <c r="OJD525" s="4"/>
      <c r="OJE525" s="4"/>
      <c r="OJF525" s="4"/>
      <c r="OJG525" s="4"/>
      <c r="OJH525" s="4"/>
      <c r="OJI525" s="4"/>
      <c r="OJJ525" s="4"/>
      <c r="OJK525" s="4"/>
      <c r="OJL525" s="4"/>
      <c r="OJM525" s="4"/>
      <c r="OJN525" s="4"/>
      <c r="OJO525" s="4"/>
      <c r="OJP525" s="4"/>
      <c r="OJQ525" s="4"/>
      <c r="OJR525" s="4"/>
      <c r="OJS525" s="4"/>
      <c r="OJT525" s="4"/>
      <c r="OJU525" s="4"/>
      <c r="OJV525" s="4"/>
      <c r="OJW525" s="4"/>
      <c r="OJX525" s="4"/>
      <c r="OJY525" s="4"/>
      <c r="OJZ525" s="4"/>
      <c r="OKA525" s="4"/>
      <c r="OKB525" s="4"/>
      <c r="OKC525" s="4"/>
      <c r="OKD525" s="4"/>
      <c r="OKE525" s="4"/>
      <c r="OKF525" s="4"/>
      <c r="OKG525" s="4"/>
      <c r="OKH525" s="4"/>
      <c r="OKI525" s="4"/>
      <c r="OKJ525" s="4"/>
      <c r="OKK525" s="4"/>
      <c r="OKL525" s="4"/>
      <c r="OKM525" s="4"/>
      <c r="OKN525" s="4"/>
      <c r="OKO525" s="4"/>
      <c r="OKP525" s="4"/>
      <c r="OKQ525" s="4"/>
      <c r="OKR525" s="4"/>
      <c r="OKS525" s="4"/>
      <c r="OKT525" s="4"/>
      <c r="OKU525" s="4"/>
      <c r="OKV525" s="4"/>
      <c r="OKW525" s="4"/>
      <c r="OKX525" s="4"/>
      <c r="OKY525" s="4"/>
      <c r="OKZ525" s="4"/>
      <c r="OLA525" s="4"/>
      <c r="OLB525" s="4"/>
      <c r="OLC525" s="4"/>
      <c r="OLD525" s="4"/>
      <c r="OLE525" s="4"/>
      <c r="OLF525" s="4"/>
      <c r="OLG525" s="4"/>
      <c r="OLH525" s="4"/>
      <c r="OLI525" s="4"/>
      <c r="OLJ525" s="4"/>
      <c r="OLK525" s="4"/>
      <c r="OLL525" s="4"/>
      <c r="OLM525" s="4"/>
      <c r="OLN525" s="4"/>
      <c r="OLO525" s="4"/>
      <c r="OLP525" s="4"/>
      <c r="OLQ525" s="4"/>
      <c r="OLR525" s="4"/>
      <c r="OLS525" s="4"/>
      <c r="OLT525" s="4"/>
      <c r="OLU525" s="4"/>
      <c r="OLV525" s="4"/>
      <c r="OLW525" s="4"/>
      <c r="OLX525" s="4"/>
      <c r="OLY525" s="4"/>
      <c r="OLZ525" s="4"/>
      <c r="OMA525" s="4"/>
      <c r="OMB525" s="4"/>
      <c r="OMC525" s="4"/>
      <c r="OMD525" s="4"/>
      <c r="OME525" s="4"/>
      <c r="OMF525" s="4"/>
      <c r="OMG525" s="4"/>
      <c r="OMH525" s="4"/>
      <c r="OMI525" s="4"/>
      <c r="OMJ525" s="4"/>
      <c r="OMK525" s="4"/>
      <c r="OML525" s="4"/>
      <c r="OMM525" s="4"/>
      <c r="OMN525" s="4"/>
      <c r="OMO525" s="4"/>
      <c r="OMP525" s="4"/>
      <c r="OMQ525" s="4"/>
      <c r="OMR525" s="4"/>
      <c r="OMS525" s="4"/>
      <c r="OMT525" s="4"/>
      <c r="OMU525" s="4"/>
      <c r="OMV525" s="4"/>
      <c r="OMW525" s="4"/>
      <c r="OMX525" s="4"/>
      <c r="OMY525" s="4"/>
      <c r="OMZ525" s="4"/>
      <c r="ONA525" s="4"/>
      <c r="ONB525" s="4"/>
      <c r="ONC525" s="4"/>
      <c r="OND525" s="4"/>
      <c r="ONE525" s="4"/>
      <c r="ONF525" s="4"/>
      <c r="ONG525" s="4"/>
      <c r="ONH525" s="4"/>
      <c r="ONI525" s="4"/>
      <c r="ONJ525" s="4"/>
      <c r="ONK525" s="4"/>
      <c r="ONL525" s="4"/>
      <c r="ONM525" s="4"/>
      <c r="ONN525" s="4"/>
      <c r="ONO525" s="4"/>
      <c r="ONP525" s="4"/>
      <c r="ONQ525" s="4"/>
      <c r="ONR525" s="4"/>
      <c r="ONS525" s="4"/>
      <c r="ONT525" s="4"/>
      <c r="ONU525" s="4"/>
      <c r="ONV525" s="4"/>
      <c r="ONW525" s="4"/>
      <c r="ONX525" s="4"/>
      <c r="ONY525" s="4"/>
      <c r="ONZ525" s="4"/>
      <c r="OOA525" s="4"/>
      <c r="OOB525" s="4"/>
      <c r="OOC525" s="4"/>
      <c r="OOD525" s="4"/>
      <c r="OOE525" s="4"/>
      <c r="OOF525" s="4"/>
      <c r="OOG525" s="4"/>
      <c r="OOH525" s="4"/>
      <c r="OOI525" s="4"/>
      <c r="OOJ525" s="4"/>
      <c r="OOK525" s="4"/>
      <c r="OOL525" s="4"/>
      <c r="OOM525" s="4"/>
      <c r="OON525" s="4"/>
      <c r="OOO525" s="4"/>
      <c r="OOP525" s="4"/>
      <c r="OOQ525" s="4"/>
      <c r="OOR525" s="4"/>
      <c r="OOS525" s="4"/>
      <c r="OOT525" s="4"/>
      <c r="OOU525" s="4"/>
      <c r="OOV525" s="4"/>
      <c r="OOW525" s="4"/>
      <c r="OOX525" s="4"/>
      <c r="OOY525" s="4"/>
      <c r="OOZ525" s="4"/>
      <c r="OPA525" s="4"/>
      <c r="OPB525" s="4"/>
      <c r="OPC525" s="4"/>
      <c r="OPD525" s="4"/>
      <c r="OPE525" s="4"/>
      <c r="OPF525" s="4"/>
      <c r="OPG525" s="4"/>
      <c r="OPH525" s="4"/>
      <c r="OPI525" s="4"/>
      <c r="OPJ525" s="4"/>
      <c r="OPK525" s="4"/>
      <c r="OPL525" s="4"/>
      <c r="OPM525" s="4"/>
      <c r="OPN525" s="4"/>
      <c r="OPO525" s="4"/>
      <c r="OPP525" s="4"/>
      <c r="OPQ525" s="4"/>
      <c r="OPR525" s="4"/>
      <c r="OPS525" s="4"/>
      <c r="OPT525" s="4"/>
      <c r="OPU525" s="4"/>
      <c r="OPV525" s="4"/>
      <c r="OPW525" s="4"/>
      <c r="OPX525" s="4"/>
      <c r="OPY525" s="4"/>
      <c r="OPZ525" s="4"/>
      <c r="OQA525" s="4"/>
      <c r="OQB525" s="4"/>
      <c r="OQC525" s="4"/>
      <c r="OQD525" s="4"/>
      <c r="OQE525" s="4"/>
      <c r="OQF525" s="4"/>
      <c r="OQG525" s="4"/>
      <c r="OQH525" s="4"/>
      <c r="OQI525" s="4"/>
      <c r="OQJ525" s="4"/>
      <c r="OQK525" s="4"/>
      <c r="OQL525" s="4"/>
      <c r="OQM525" s="4"/>
      <c r="OQN525" s="4"/>
      <c r="OQO525" s="4"/>
      <c r="OQP525" s="4"/>
      <c r="OQQ525" s="4"/>
      <c r="OQR525" s="4"/>
      <c r="OQS525" s="4"/>
      <c r="OQT525" s="4"/>
      <c r="OQU525" s="4"/>
      <c r="OQV525" s="4"/>
      <c r="OQW525" s="4"/>
      <c r="OQX525" s="4"/>
      <c r="OQY525" s="4"/>
      <c r="OQZ525" s="4"/>
      <c r="ORA525" s="4"/>
      <c r="ORB525" s="4"/>
      <c r="ORC525" s="4"/>
      <c r="ORD525" s="4"/>
      <c r="ORE525" s="4"/>
      <c r="ORF525" s="4"/>
      <c r="ORG525" s="4"/>
      <c r="ORH525" s="4"/>
      <c r="ORI525" s="4"/>
      <c r="ORJ525" s="4"/>
      <c r="ORK525" s="4"/>
      <c r="ORL525" s="4"/>
      <c r="ORM525" s="4"/>
      <c r="ORN525" s="4"/>
      <c r="ORO525" s="4"/>
      <c r="ORP525" s="4"/>
      <c r="ORQ525" s="4"/>
      <c r="ORR525" s="4"/>
      <c r="ORS525" s="4"/>
      <c r="ORT525" s="4"/>
      <c r="ORU525" s="4"/>
      <c r="ORV525" s="4"/>
      <c r="ORW525" s="4"/>
      <c r="ORX525" s="4"/>
      <c r="ORY525" s="4"/>
      <c r="ORZ525" s="4"/>
      <c r="OSA525" s="4"/>
      <c r="OSB525" s="4"/>
      <c r="OSC525" s="4"/>
      <c r="OSD525" s="4"/>
      <c r="OSE525" s="4"/>
      <c r="OSF525" s="4"/>
      <c r="OSG525" s="4"/>
      <c r="OSH525" s="4"/>
      <c r="OSI525" s="4"/>
      <c r="OSJ525" s="4"/>
      <c r="OSK525" s="4"/>
      <c r="OSL525" s="4"/>
      <c r="OSM525" s="4"/>
      <c r="OSN525" s="4"/>
      <c r="OSO525" s="4"/>
      <c r="OSP525" s="4"/>
      <c r="OSQ525" s="4"/>
      <c r="OSR525" s="4"/>
      <c r="OSS525" s="4"/>
      <c r="OST525" s="4"/>
      <c r="OSU525" s="4"/>
      <c r="OSV525" s="4"/>
      <c r="OSW525" s="4"/>
      <c r="OSX525" s="4"/>
      <c r="OSY525" s="4"/>
      <c r="OSZ525" s="4"/>
      <c r="OTA525" s="4"/>
      <c r="OTB525" s="4"/>
      <c r="OTC525" s="4"/>
      <c r="OTD525" s="4"/>
      <c r="OTE525" s="4"/>
      <c r="OTF525" s="4"/>
      <c r="OTG525" s="4"/>
      <c r="OTH525" s="4"/>
      <c r="OTI525" s="4"/>
      <c r="OTJ525" s="4"/>
      <c r="OTK525" s="4"/>
      <c r="OTL525" s="4"/>
      <c r="OTM525" s="4"/>
      <c r="OTN525" s="4"/>
      <c r="OTO525" s="4"/>
      <c r="OTP525" s="4"/>
      <c r="OTQ525" s="4"/>
      <c r="OTR525" s="4"/>
      <c r="OTS525" s="4"/>
      <c r="OTT525" s="4"/>
      <c r="OTU525" s="4"/>
      <c r="OTV525" s="4"/>
      <c r="OTW525" s="4"/>
      <c r="OTX525" s="4"/>
      <c r="OTY525" s="4"/>
      <c r="OTZ525" s="4"/>
      <c r="OUA525" s="4"/>
      <c r="OUB525" s="4"/>
      <c r="OUC525" s="4"/>
      <c r="OUD525" s="4"/>
      <c r="OUE525" s="4"/>
      <c r="OUF525" s="4"/>
      <c r="OUG525" s="4"/>
      <c r="OUH525" s="4"/>
      <c r="OUI525" s="4"/>
      <c r="OUJ525" s="4"/>
      <c r="OUK525" s="4"/>
      <c r="OUL525" s="4"/>
      <c r="OUM525" s="4"/>
      <c r="OUN525" s="4"/>
      <c r="OUO525" s="4"/>
      <c r="OUP525" s="4"/>
      <c r="OUQ525" s="4"/>
      <c r="OUR525" s="4"/>
      <c r="OUS525" s="4"/>
      <c r="OUT525" s="4"/>
      <c r="OUU525" s="4"/>
      <c r="OUV525" s="4"/>
      <c r="OUW525" s="4"/>
      <c r="OUX525" s="4"/>
      <c r="OUY525" s="4"/>
      <c r="OUZ525" s="4"/>
      <c r="OVA525" s="4"/>
      <c r="OVB525" s="4"/>
      <c r="OVC525" s="4"/>
      <c r="OVD525" s="4"/>
      <c r="OVE525" s="4"/>
      <c r="OVF525" s="4"/>
      <c r="OVG525" s="4"/>
      <c r="OVH525" s="4"/>
      <c r="OVI525" s="4"/>
      <c r="OVJ525" s="4"/>
      <c r="OVK525" s="4"/>
      <c r="OVL525" s="4"/>
      <c r="OVM525" s="4"/>
      <c r="OVN525" s="4"/>
      <c r="OVO525" s="4"/>
      <c r="OVP525" s="4"/>
      <c r="OVQ525" s="4"/>
      <c r="OVR525" s="4"/>
      <c r="OVS525" s="4"/>
      <c r="OVT525" s="4"/>
      <c r="OVU525" s="4"/>
      <c r="OVV525" s="4"/>
      <c r="OVW525" s="4"/>
      <c r="OVX525" s="4"/>
      <c r="OVY525" s="4"/>
      <c r="OVZ525" s="4"/>
      <c r="OWA525" s="4"/>
      <c r="OWB525" s="4"/>
      <c r="OWC525" s="4"/>
      <c r="OWD525" s="4"/>
      <c r="OWE525" s="4"/>
      <c r="OWF525" s="4"/>
      <c r="OWG525" s="4"/>
      <c r="OWH525" s="4"/>
      <c r="OWI525" s="4"/>
      <c r="OWJ525" s="4"/>
      <c r="OWK525" s="4"/>
      <c r="OWL525" s="4"/>
      <c r="OWM525" s="4"/>
      <c r="OWN525" s="4"/>
      <c r="OWO525" s="4"/>
      <c r="OWP525" s="4"/>
      <c r="OWQ525" s="4"/>
      <c r="OWR525" s="4"/>
      <c r="OWS525" s="4"/>
      <c r="OWT525" s="4"/>
      <c r="OWU525" s="4"/>
      <c r="OWV525" s="4"/>
      <c r="OWW525" s="4"/>
      <c r="OWX525" s="4"/>
      <c r="OWY525" s="4"/>
      <c r="OWZ525" s="4"/>
      <c r="OXA525" s="4"/>
      <c r="OXB525" s="4"/>
      <c r="OXC525" s="4"/>
      <c r="OXD525" s="4"/>
      <c r="OXE525" s="4"/>
      <c r="OXF525" s="4"/>
      <c r="OXG525" s="4"/>
      <c r="OXH525" s="4"/>
      <c r="OXI525" s="4"/>
      <c r="OXJ525" s="4"/>
      <c r="OXK525" s="4"/>
      <c r="OXL525" s="4"/>
      <c r="OXM525" s="4"/>
      <c r="OXN525" s="4"/>
      <c r="OXO525" s="4"/>
      <c r="OXP525" s="4"/>
      <c r="OXQ525" s="4"/>
      <c r="OXR525" s="4"/>
      <c r="OXS525" s="4"/>
      <c r="OXT525" s="4"/>
      <c r="OXU525" s="4"/>
      <c r="OXV525" s="4"/>
      <c r="OXW525" s="4"/>
      <c r="OXX525" s="4"/>
      <c r="OXY525" s="4"/>
      <c r="OXZ525" s="4"/>
      <c r="OYA525" s="4"/>
      <c r="OYB525" s="4"/>
      <c r="OYC525" s="4"/>
      <c r="OYD525" s="4"/>
      <c r="OYE525" s="4"/>
      <c r="OYF525" s="4"/>
      <c r="OYG525" s="4"/>
      <c r="OYH525" s="4"/>
      <c r="OYI525" s="4"/>
      <c r="OYJ525" s="4"/>
      <c r="OYK525" s="4"/>
      <c r="OYL525" s="4"/>
      <c r="OYM525" s="4"/>
      <c r="OYN525" s="4"/>
      <c r="OYO525" s="4"/>
      <c r="OYP525" s="4"/>
      <c r="OYQ525" s="4"/>
      <c r="OYR525" s="4"/>
      <c r="OYS525" s="4"/>
      <c r="OYT525" s="4"/>
      <c r="OYU525" s="4"/>
      <c r="OYV525" s="4"/>
      <c r="OYW525" s="4"/>
      <c r="OYX525" s="4"/>
      <c r="OYY525" s="4"/>
      <c r="OYZ525" s="4"/>
      <c r="OZA525" s="4"/>
      <c r="OZB525" s="4"/>
      <c r="OZC525" s="4"/>
      <c r="OZD525" s="4"/>
      <c r="OZE525" s="4"/>
      <c r="OZF525" s="4"/>
      <c r="OZG525" s="4"/>
      <c r="OZH525" s="4"/>
      <c r="OZI525" s="4"/>
      <c r="OZJ525" s="4"/>
      <c r="OZK525" s="4"/>
      <c r="OZL525" s="4"/>
      <c r="OZM525" s="4"/>
      <c r="OZN525" s="4"/>
      <c r="OZO525" s="4"/>
      <c r="OZP525" s="4"/>
      <c r="OZQ525" s="4"/>
      <c r="OZR525" s="4"/>
      <c r="OZS525" s="4"/>
      <c r="OZT525" s="4"/>
      <c r="OZU525" s="4"/>
      <c r="OZV525" s="4"/>
      <c r="OZW525" s="4"/>
      <c r="OZX525" s="4"/>
      <c r="OZY525" s="4"/>
      <c r="OZZ525" s="4"/>
      <c r="PAA525" s="4"/>
      <c r="PAB525" s="4"/>
      <c r="PAC525" s="4"/>
      <c r="PAD525" s="4"/>
      <c r="PAE525" s="4"/>
      <c r="PAF525" s="4"/>
      <c r="PAG525" s="4"/>
      <c r="PAH525" s="4"/>
      <c r="PAI525" s="4"/>
      <c r="PAJ525" s="4"/>
      <c r="PAK525" s="4"/>
      <c r="PAL525" s="4"/>
      <c r="PAM525" s="4"/>
      <c r="PAN525" s="4"/>
      <c r="PAO525" s="4"/>
      <c r="PAP525" s="4"/>
      <c r="PAQ525" s="4"/>
      <c r="PAR525" s="4"/>
      <c r="PAS525" s="4"/>
      <c r="PAT525" s="4"/>
      <c r="PAU525" s="4"/>
      <c r="PAV525" s="4"/>
      <c r="PAW525" s="4"/>
      <c r="PAX525" s="4"/>
      <c r="PAY525" s="4"/>
      <c r="PAZ525" s="4"/>
      <c r="PBA525" s="4"/>
      <c r="PBB525" s="4"/>
      <c r="PBC525" s="4"/>
      <c r="PBD525" s="4"/>
      <c r="PBE525" s="4"/>
      <c r="PBF525" s="4"/>
      <c r="PBG525" s="4"/>
      <c r="PBH525" s="4"/>
      <c r="PBI525" s="4"/>
      <c r="PBJ525" s="4"/>
      <c r="PBK525" s="4"/>
      <c r="PBL525" s="4"/>
      <c r="PBM525" s="4"/>
      <c r="PBN525" s="4"/>
      <c r="PBO525" s="4"/>
      <c r="PBP525" s="4"/>
      <c r="PBQ525" s="4"/>
      <c r="PBR525" s="4"/>
      <c r="PBS525" s="4"/>
      <c r="PBT525" s="4"/>
      <c r="PBU525" s="4"/>
      <c r="PBV525" s="4"/>
      <c r="PBW525" s="4"/>
      <c r="PBX525" s="4"/>
      <c r="PBY525" s="4"/>
      <c r="PBZ525" s="4"/>
      <c r="PCA525" s="4"/>
      <c r="PCB525" s="4"/>
      <c r="PCC525" s="4"/>
      <c r="PCD525" s="4"/>
      <c r="PCE525" s="4"/>
      <c r="PCF525" s="4"/>
      <c r="PCG525" s="4"/>
      <c r="PCH525" s="4"/>
      <c r="PCI525" s="4"/>
      <c r="PCJ525" s="4"/>
      <c r="PCK525" s="4"/>
      <c r="PCL525" s="4"/>
      <c r="PCM525" s="4"/>
      <c r="PCN525" s="4"/>
      <c r="PCO525" s="4"/>
      <c r="PCP525" s="4"/>
      <c r="PCQ525" s="4"/>
      <c r="PCR525" s="4"/>
      <c r="PCS525" s="4"/>
      <c r="PCT525" s="4"/>
      <c r="PCU525" s="4"/>
      <c r="PCV525" s="4"/>
      <c r="PCW525" s="4"/>
      <c r="PCX525" s="4"/>
      <c r="PCY525" s="4"/>
      <c r="PCZ525" s="4"/>
      <c r="PDA525" s="4"/>
      <c r="PDB525" s="4"/>
      <c r="PDC525" s="4"/>
      <c r="PDD525" s="4"/>
      <c r="PDE525" s="4"/>
      <c r="PDF525" s="4"/>
      <c r="PDG525" s="4"/>
      <c r="PDH525" s="4"/>
      <c r="PDI525" s="4"/>
      <c r="PDJ525" s="4"/>
      <c r="PDK525" s="4"/>
      <c r="PDL525" s="4"/>
      <c r="PDM525" s="4"/>
      <c r="PDN525" s="4"/>
      <c r="PDO525" s="4"/>
      <c r="PDP525" s="4"/>
      <c r="PDQ525" s="4"/>
      <c r="PDR525" s="4"/>
      <c r="PDS525" s="4"/>
      <c r="PDT525" s="4"/>
      <c r="PDU525" s="4"/>
      <c r="PDV525" s="4"/>
      <c r="PDW525" s="4"/>
      <c r="PDX525" s="4"/>
      <c r="PDY525" s="4"/>
      <c r="PDZ525" s="4"/>
      <c r="PEA525" s="4"/>
      <c r="PEB525" s="4"/>
      <c r="PEC525" s="4"/>
      <c r="PED525" s="4"/>
      <c r="PEE525" s="4"/>
      <c r="PEF525" s="4"/>
      <c r="PEG525" s="4"/>
      <c r="PEH525" s="4"/>
      <c r="PEI525" s="4"/>
      <c r="PEJ525" s="4"/>
      <c r="PEK525" s="4"/>
      <c r="PEL525" s="4"/>
      <c r="PEM525" s="4"/>
      <c r="PEN525" s="4"/>
      <c r="PEO525" s="4"/>
      <c r="PEP525" s="4"/>
      <c r="PEQ525" s="4"/>
      <c r="PER525" s="4"/>
      <c r="PES525" s="4"/>
      <c r="PET525" s="4"/>
      <c r="PEU525" s="4"/>
      <c r="PEV525" s="4"/>
      <c r="PEW525" s="4"/>
      <c r="PEX525" s="4"/>
      <c r="PEY525" s="4"/>
      <c r="PEZ525" s="4"/>
      <c r="PFA525" s="4"/>
      <c r="PFB525" s="4"/>
      <c r="PFC525" s="4"/>
      <c r="PFD525" s="4"/>
      <c r="PFE525" s="4"/>
      <c r="PFF525" s="4"/>
      <c r="PFG525" s="4"/>
      <c r="PFH525" s="4"/>
      <c r="PFI525" s="4"/>
      <c r="PFJ525" s="4"/>
      <c r="PFK525" s="4"/>
      <c r="PFL525" s="4"/>
      <c r="PFM525" s="4"/>
      <c r="PFN525" s="4"/>
      <c r="PFO525" s="4"/>
      <c r="PFP525" s="4"/>
      <c r="PFQ525" s="4"/>
      <c r="PFR525" s="4"/>
      <c r="PFS525" s="4"/>
      <c r="PFT525" s="4"/>
      <c r="PFU525" s="4"/>
      <c r="PFV525" s="4"/>
      <c r="PFW525" s="4"/>
      <c r="PFX525" s="4"/>
      <c r="PFY525" s="4"/>
      <c r="PFZ525" s="4"/>
      <c r="PGA525" s="4"/>
      <c r="PGB525" s="4"/>
      <c r="PGC525" s="4"/>
      <c r="PGD525" s="4"/>
      <c r="PGE525" s="4"/>
      <c r="PGF525" s="4"/>
      <c r="PGG525" s="4"/>
      <c r="PGH525" s="4"/>
      <c r="PGI525" s="4"/>
      <c r="PGJ525" s="4"/>
      <c r="PGK525" s="4"/>
      <c r="PGL525" s="4"/>
      <c r="PGM525" s="4"/>
      <c r="PGN525" s="4"/>
      <c r="PGO525" s="4"/>
      <c r="PGP525" s="4"/>
      <c r="PGQ525" s="4"/>
      <c r="PGR525" s="4"/>
      <c r="PGS525" s="4"/>
      <c r="PGT525" s="4"/>
      <c r="PGU525" s="4"/>
      <c r="PGV525" s="4"/>
      <c r="PGW525" s="4"/>
      <c r="PGX525" s="4"/>
      <c r="PGY525" s="4"/>
      <c r="PGZ525" s="4"/>
      <c r="PHA525" s="4"/>
      <c r="PHB525" s="4"/>
      <c r="PHC525" s="4"/>
      <c r="PHD525" s="4"/>
      <c r="PHE525" s="4"/>
      <c r="PHF525" s="4"/>
      <c r="PHG525" s="4"/>
      <c r="PHH525" s="4"/>
      <c r="PHI525" s="4"/>
      <c r="PHJ525" s="4"/>
      <c r="PHK525" s="4"/>
      <c r="PHL525" s="4"/>
      <c r="PHM525" s="4"/>
      <c r="PHN525" s="4"/>
      <c r="PHO525" s="4"/>
      <c r="PHP525" s="4"/>
      <c r="PHQ525" s="4"/>
      <c r="PHR525" s="4"/>
      <c r="PHS525" s="4"/>
      <c r="PHT525" s="4"/>
      <c r="PHU525" s="4"/>
      <c r="PHV525" s="4"/>
      <c r="PHW525" s="4"/>
      <c r="PHX525" s="4"/>
      <c r="PHY525" s="4"/>
      <c r="PHZ525" s="4"/>
      <c r="PIA525" s="4"/>
      <c r="PIB525" s="4"/>
      <c r="PIC525" s="4"/>
      <c r="PID525" s="4"/>
      <c r="PIE525" s="4"/>
      <c r="PIF525" s="4"/>
      <c r="PIG525" s="4"/>
      <c r="PIH525" s="4"/>
      <c r="PII525" s="4"/>
      <c r="PIJ525" s="4"/>
      <c r="PIK525" s="4"/>
      <c r="PIL525" s="4"/>
      <c r="PIM525" s="4"/>
      <c r="PIN525" s="4"/>
      <c r="PIO525" s="4"/>
      <c r="PIP525" s="4"/>
      <c r="PIQ525" s="4"/>
      <c r="PIR525" s="4"/>
      <c r="PIS525" s="4"/>
      <c r="PIT525" s="4"/>
      <c r="PIU525" s="4"/>
      <c r="PIV525" s="4"/>
      <c r="PIW525" s="4"/>
      <c r="PIX525" s="4"/>
      <c r="PIY525" s="4"/>
      <c r="PIZ525" s="4"/>
      <c r="PJA525" s="4"/>
      <c r="PJB525" s="4"/>
      <c r="PJC525" s="4"/>
      <c r="PJD525" s="4"/>
      <c r="PJE525" s="4"/>
      <c r="PJF525" s="4"/>
      <c r="PJG525" s="4"/>
      <c r="PJH525" s="4"/>
      <c r="PJI525" s="4"/>
      <c r="PJJ525" s="4"/>
      <c r="PJK525" s="4"/>
      <c r="PJL525" s="4"/>
      <c r="PJM525" s="4"/>
      <c r="PJN525" s="4"/>
      <c r="PJO525" s="4"/>
      <c r="PJP525" s="4"/>
      <c r="PJQ525" s="4"/>
      <c r="PJR525" s="4"/>
      <c r="PJS525" s="4"/>
      <c r="PJT525" s="4"/>
      <c r="PJU525" s="4"/>
      <c r="PJV525" s="4"/>
      <c r="PJW525" s="4"/>
      <c r="PJX525" s="4"/>
      <c r="PJY525" s="4"/>
      <c r="PJZ525" s="4"/>
      <c r="PKA525" s="4"/>
      <c r="PKB525" s="4"/>
      <c r="PKC525" s="4"/>
      <c r="PKD525" s="4"/>
      <c r="PKE525" s="4"/>
      <c r="PKF525" s="4"/>
      <c r="PKG525" s="4"/>
      <c r="PKH525" s="4"/>
      <c r="PKI525" s="4"/>
      <c r="PKJ525" s="4"/>
      <c r="PKK525" s="4"/>
      <c r="PKL525" s="4"/>
      <c r="PKM525" s="4"/>
      <c r="PKN525" s="4"/>
      <c r="PKO525" s="4"/>
      <c r="PKP525" s="4"/>
      <c r="PKQ525" s="4"/>
      <c r="PKR525" s="4"/>
      <c r="PKS525" s="4"/>
      <c r="PKT525" s="4"/>
      <c r="PKU525" s="4"/>
      <c r="PKV525" s="4"/>
      <c r="PKW525" s="4"/>
      <c r="PKX525" s="4"/>
      <c r="PKY525" s="4"/>
      <c r="PKZ525" s="4"/>
      <c r="PLA525" s="4"/>
      <c r="PLB525" s="4"/>
      <c r="PLC525" s="4"/>
      <c r="PLD525" s="4"/>
      <c r="PLE525" s="4"/>
      <c r="PLF525" s="4"/>
      <c r="PLG525" s="4"/>
      <c r="PLH525" s="4"/>
      <c r="PLI525" s="4"/>
      <c r="PLJ525" s="4"/>
      <c r="PLK525" s="4"/>
      <c r="PLL525" s="4"/>
      <c r="PLM525" s="4"/>
      <c r="PLN525" s="4"/>
      <c r="PLO525" s="4"/>
      <c r="PLP525" s="4"/>
      <c r="PLQ525" s="4"/>
      <c r="PLR525" s="4"/>
      <c r="PLS525" s="4"/>
      <c r="PLT525" s="4"/>
      <c r="PLU525" s="4"/>
      <c r="PLV525" s="4"/>
      <c r="PLW525" s="4"/>
      <c r="PLX525" s="4"/>
      <c r="PLY525" s="4"/>
      <c r="PLZ525" s="4"/>
      <c r="PMA525" s="4"/>
      <c r="PMB525" s="4"/>
      <c r="PMC525" s="4"/>
      <c r="PMD525" s="4"/>
      <c r="PME525" s="4"/>
      <c r="PMF525" s="4"/>
      <c r="PMG525" s="4"/>
      <c r="PMH525" s="4"/>
      <c r="PMI525" s="4"/>
      <c r="PMJ525" s="4"/>
      <c r="PMK525" s="4"/>
      <c r="PML525" s="4"/>
      <c r="PMM525" s="4"/>
      <c r="PMN525" s="4"/>
      <c r="PMO525" s="4"/>
      <c r="PMP525" s="4"/>
      <c r="PMQ525" s="4"/>
      <c r="PMR525" s="4"/>
      <c r="PMS525" s="4"/>
      <c r="PMT525" s="4"/>
      <c r="PMU525" s="4"/>
      <c r="PMV525" s="4"/>
      <c r="PMW525" s="4"/>
      <c r="PMX525" s="4"/>
      <c r="PMY525" s="4"/>
      <c r="PMZ525" s="4"/>
      <c r="PNA525" s="4"/>
      <c r="PNB525" s="4"/>
      <c r="PNC525" s="4"/>
      <c r="PND525" s="4"/>
      <c r="PNE525" s="4"/>
      <c r="PNF525" s="4"/>
      <c r="PNG525" s="4"/>
      <c r="PNH525" s="4"/>
      <c r="PNI525" s="4"/>
      <c r="PNJ525" s="4"/>
      <c r="PNK525" s="4"/>
      <c r="PNL525" s="4"/>
      <c r="PNM525" s="4"/>
      <c r="PNN525" s="4"/>
      <c r="PNO525" s="4"/>
      <c r="PNP525" s="4"/>
      <c r="PNQ525" s="4"/>
      <c r="PNR525" s="4"/>
      <c r="PNS525" s="4"/>
      <c r="PNT525" s="4"/>
      <c r="PNU525" s="4"/>
      <c r="PNV525" s="4"/>
      <c r="PNW525" s="4"/>
      <c r="PNX525" s="4"/>
      <c r="PNY525" s="4"/>
      <c r="PNZ525" s="4"/>
      <c r="POA525" s="4"/>
      <c r="POB525" s="4"/>
      <c r="POC525" s="4"/>
      <c r="POD525" s="4"/>
      <c r="POE525" s="4"/>
      <c r="POF525" s="4"/>
      <c r="POG525" s="4"/>
      <c r="POH525" s="4"/>
      <c r="POI525" s="4"/>
      <c r="POJ525" s="4"/>
      <c r="POK525" s="4"/>
      <c r="POL525" s="4"/>
      <c r="POM525" s="4"/>
      <c r="PON525" s="4"/>
      <c r="POO525" s="4"/>
      <c r="POP525" s="4"/>
      <c r="POQ525" s="4"/>
      <c r="POR525" s="4"/>
      <c r="POS525" s="4"/>
      <c r="POT525" s="4"/>
      <c r="POU525" s="4"/>
      <c r="POV525" s="4"/>
      <c r="POW525" s="4"/>
      <c r="POX525" s="4"/>
      <c r="POY525" s="4"/>
      <c r="POZ525" s="4"/>
      <c r="PPA525" s="4"/>
      <c r="PPB525" s="4"/>
      <c r="PPC525" s="4"/>
      <c r="PPD525" s="4"/>
      <c r="PPE525" s="4"/>
      <c r="PPF525" s="4"/>
      <c r="PPG525" s="4"/>
      <c r="PPH525" s="4"/>
      <c r="PPI525" s="4"/>
      <c r="PPJ525" s="4"/>
      <c r="PPK525" s="4"/>
      <c r="PPL525" s="4"/>
      <c r="PPM525" s="4"/>
      <c r="PPN525" s="4"/>
      <c r="PPO525" s="4"/>
      <c r="PPP525" s="4"/>
      <c r="PPQ525" s="4"/>
      <c r="PPR525" s="4"/>
      <c r="PPS525" s="4"/>
      <c r="PPT525" s="4"/>
      <c r="PPU525" s="4"/>
      <c r="PPV525" s="4"/>
      <c r="PPW525" s="4"/>
      <c r="PPX525" s="4"/>
      <c r="PPY525" s="4"/>
      <c r="PPZ525" s="4"/>
      <c r="PQA525" s="4"/>
      <c r="PQB525" s="4"/>
      <c r="PQC525" s="4"/>
      <c r="PQD525" s="4"/>
      <c r="PQE525" s="4"/>
      <c r="PQF525" s="4"/>
      <c r="PQG525" s="4"/>
      <c r="PQH525" s="4"/>
      <c r="PQI525" s="4"/>
      <c r="PQJ525" s="4"/>
      <c r="PQK525" s="4"/>
      <c r="PQL525" s="4"/>
      <c r="PQM525" s="4"/>
      <c r="PQN525" s="4"/>
      <c r="PQO525" s="4"/>
      <c r="PQP525" s="4"/>
      <c r="PQQ525" s="4"/>
      <c r="PQR525" s="4"/>
      <c r="PQS525" s="4"/>
      <c r="PQT525" s="4"/>
      <c r="PQU525" s="4"/>
      <c r="PQV525" s="4"/>
      <c r="PQW525" s="4"/>
      <c r="PQX525" s="4"/>
      <c r="PQY525" s="4"/>
      <c r="PQZ525" s="4"/>
      <c r="PRA525" s="4"/>
      <c r="PRB525" s="4"/>
      <c r="PRC525" s="4"/>
      <c r="PRD525" s="4"/>
      <c r="PRE525" s="4"/>
      <c r="PRF525" s="4"/>
      <c r="PRG525" s="4"/>
      <c r="PRH525" s="4"/>
      <c r="PRI525" s="4"/>
      <c r="PRJ525" s="4"/>
      <c r="PRK525" s="4"/>
      <c r="PRL525" s="4"/>
      <c r="PRM525" s="4"/>
      <c r="PRN525" s="4"/>
      <c r="PRO525" s="4"/>
      <c r="PRP525" s="4"/>
      <c r="PRQ525" s="4"/>
      <c r="PRR525" s="4"/>
      <c r="PRS525" s="4"/>
      <c r="PRT525" s="4"/>
      <c r="PRU525" s="4"/>
      <c r="PRV525" s="4"/>
      <c r="PRW525" s="4"/>
      <c r="PRX525" s="4"/>
      <c r="PRY525" s="4"/>
      <c r="PRZ525" s="4"/>
      <c r="PSA525" s="4"/>
      <c r="PSB525" s="4"/>
      <c r="PSC525" s="4"/>
      <c r="PSD525" s="4"/>
      <c r="PSE525" s="4"/>
      <c r="PSF525" s="4"/>
      <c r="PSG525" s="4"/>
      <c r="PSH525" s="4"/>
      <c r="PSI525" s="4"/>
      <c r="PSJ525" s="4"/>
      <c r="PSK525" s="4"/>
      <c r="PSL525" s="4"/>
      <c r="PSM525" s="4"/>
      <c r="PSN525" s="4"/>
      <c r="PSO525" s="4"/>
      <c r="PSP525" s="4"/>
      <c r="PSQ525" s="4"/>
      <c r="PSR525" s="4"/>
      <c r="PSS525" s="4"/>
      <c r="PST525" s="4"/>
      <c r="PSU525" s="4"/>
      <c r="PSV525" s="4"/>
      <c r="PSW525" s="4"/>
      <c r="PSX525" s="4"/>
      <c r="PSY525" s="4"/>
      <c r="PSZ525" s="4"/>
      <c r="PTA525" s="4"/>
      <c r="PTB525" s="4"/>
      <c r="PTC525" s="4"/>
      <c r="PTD525" s="4"/>
      <c r="PTE525" s="4"/>
      <c r="PTF525" s="4"/>
      <c r="PTG525" s="4"/>
      <c r="PTH525" s="4"/>
      <c r="PTI525" s="4"/>
      <c r="PTJ525" s="4"/>
      <c r="PTK525" s="4"/>
      <c r="PTL525" s="4"/>
      <c r="PTM525" s="4"/>
      <c r="PTN525" s="4"/>
      <c r="PTO525" s="4"/>
      <c r="PTP525" s="4"/>
      <c r="PTQ525" s="4"/>
      <c r="PTR525" s="4"/>
      <c r="PTS525" s="4"/>
      <c r="PTT525" s="4"/>
      <c r="PTU525" s="4"/>
      <c r="PTV525" s="4"/>
      <c r="PTW525" s="4"/>
      <c r="PTX525" s="4"/>
      <c r="PTY525" s="4"/>
      <c r="PTZ525" s="4"/>
      <c r="PUA525" s="4"/>
      <c r="PUB525" s="4"/>
      <c r="PUC525" s="4"/>
      <c r="PUD525" s="4"/>
      <c r="PUE525" s="4"/>
      <c r="PUF525" s="4"/>
      <c r="PUG525" s="4"/>
      <c r="PUH525" s="4"/>
      <c r="PUI525" s="4"/>
      <c r="PUJ525" s="4"/>
      <c r="PUK525" s="4"/>
      <c r="PUL525" s="4"/>
      <c r="PUM525" s="4"/>
      <c r="PUN525" s="4"/>
      <c r="PUO525" s="4"/>
      <c r="PUP525" s="4"/>
      <c r="PUQ525" s="4"/>
      <c r="PUR525" s="4"/>
      <c r="PUS525" s="4"/>
      <c r="PUT525" s="4"/>
      <c r="PUU525" s="4"/>
      <c r="PUV525" s="4"/>
      <c r="PUW525" s="4"/>
      <c r="PUX525" s="4"/>
      <c r="PUY525" s="4"/>
      <c r="PUZ525" s="4"/>
      <c r="PVA525" s="4"/>
      <c r="PVB525" s="4"/>
      <c r="PVC525" s="4"/>
      <c r="PVD525" s="4"/>
      <c r="PVE525" s="4"/>
      <c r="PVF525" s="4"/>
      <c r="PVG525" s="4"/>
      <c r="PVH525" s="4"/>
      <c r="PVI525" s="4"/>
      <c r="PVJ525" s="4"/>
      <c r="PVK525" s="4"/>
      <c r="PVL525" s="4"/>
      <c r="PVM525" s="4"/>
      <c r="PVN525" s="4"/>
      <c r="PVO525" s="4"/>
      <c r="PVP525" s="4"/>
      <c r="PVQ525" s="4"/>
      <c r="PVR525" s="4"/>
      <c r="PVS525" s="4"/>
      <c r="PVT525" s="4"/>
      <c r="PVU525" s="4"/>
      <c r="PVV525" s="4"/>
      <c r="PVW525" s="4"/>
      <c r="PVX525" s="4"/>
      <c r="PVY525" s="4"/>
      <c r="PVZ525" s="4"/>
      <c r="PWA525" s="4"/>
      <c r="PWB525" s="4"/>
      <c r="PWC525" s="4"/>
      <c r="PWD525" s="4"/>
      <c r="PWE525" s="4"/>
      <c r="PWF525" s="4"/>
      <c r="PWG525" s="4"/>
      <c r="PWH525" s="4"/>
      <c r="PWI525" s="4"/>
      <c r="PWJ525" s="4"/>
      <c r="PWK525" s="4"/>
      <c r="PWL525" s="4"/>
      <c r="PWM525" s="4"/>
      <c r="PWN525" s="4"/>
      <c r="PWO525" s="4"/>
      <c r="PWP525" s="4"/>
      <c r="PWQ525" s="4"/>
      <c r="PWR525" s="4"/>
      <c r="PWS525" s="4"/>
      <c r="PWT525" s="4"/>
      <c r="PWU525" s="4"/>
      <c r="PWV525" s="4"/>
      <c r="PWW525" s="4"/>
      <c r="PWX525" s="4"/>
      <c r="PWY525" s="4"/>
      <c r="PWZ525" s="4"/>
      <c r="PXA525" s="4"/>
      <c r="PXB525" s="4"/>
      <c r="PXC525" s="4"/>
      <c r="PXD525" s="4"/>
      <c r="PXE525" s="4"/>
      <c r="PXF525" s="4"/>
      <c r="PXG525" s="4"/>
      <c r="PXH525" s="4"/>
      <c r="PXI525" s="4"/>
      <c r="PXJ525" s="4"/>
      <c r="PXK525" s="4"/>
      <c r="PXL525" s="4"/>
      <c r="PXM525" s="4"/>
      <c r="PXN525" s="4"/>
      <c r="PXO525" s="4"/>
      <c r="PXP525" s="4"/>
      <c r="PXQ525" s="4"/>
      <c r="PXR525" s="4"/>
      <c r="PXS525" s="4"/>
      <c r="PXT525" s="4"/>
      <c r="PXU525" s="4"/>
      <c r="PXV525" s="4"/>
      <c r="PXW525" s="4"/>
      <c r="PXX525" s="4"/>
      <c r="PXY525" s="4"/>
      <c r="PXZ525" s="4"/>
      <c r="PYA525" s="4"/>
      <c r="PYB525" s="4"/>
      <c r="PYC525" s="4"/>
      <c r="PYD525" s="4"/>
      <c r="PYE525" s="4"/>
      <c r="PYF525" s="4"/>
      <c r="PYG525" s="4"/>
      <c r="PYH525" s="4"/>
      <c r="PYI525" s="4"/>
      <c r="PYJ525" s="4"/>
      <c r="PYK525" s="4"/>
      <c r="PYL525" s="4"/>
      <c r="PYM525" s="4"/>
      <c r="PYN525" s="4"/>
      <c r="PYO525" s="4"/>
      <c r="PYP525" s="4"/>
      <c r="PYQ525" s="4"/>
      <c r="PYR525" s="4"/>
      <c r="PYS525" s="4"/>
      <c r="PYT525" s="4"/>
      <c r="PYU525" s="4"/>
      <c r="PYV525" s="4"/>
      <c r="PYW525" s="4"/>
      <c r="PYX525" s="4"/>
      <c r="PYY525" s="4"/>
      <c r="PYZ525" s="4"/>
      <c r="PZA525" s="4"/>
      <c r="PZB525" s="4"/>
      <c r="PZC525" s="4"/>
      <c r="PZD525" s="4"/>
      <c r="PZE525" s="4"/>
      <c r="PZF525" s="4"/>
      <c r="PZG525" s="4"/>
      <c r="PZH525" s="4"/>
      <c r="PZI525" s="4"/>
      <c r="PZJ525" s="4"/>
      <c r="PZK525" s="4"/>
      <c r="PZL525" s="4"/>
      <c r="PZM525" s="4"/>
      <c r="PZN525" s="4"/>
      <c r="PZO525" s="4"/>
      <c r="PZP525" s="4"/>
      <c r="PZQ525" s="4"/>
      <c r="PZR525" s="4"/>
      <c r="PZS525" s="4"/>
      <c r="PZT525" s="4"/>
      <c r="PZU525" s="4"/>
      <c r="PZV525" s="4"/>
      <c r="PZW525" s="4"/>
      <c r="PZX525" s="4"/>
      <c r="PZY525" s="4"/>
      <c r="PZZ525" s="4"/>
      <c r="QAA525" s="4"/>
      <c r="QAB525" s="4"/>
      <c r="QAC525" s="4"/>
      <c r="QAD525" s="4"/>
      <c r="QAE525" s="4"/>
      <c r="QAF525" s="4"/>
      <c r="QAG525" s="4"/>
      <c r="QAH525" s="4"/>
      <c r="QAI525" s="4"/>
      <c r="QAJ525" s="4"/>
      <c r="QAK525" s="4"/>
      <c r="QAL525" s="4"/>
      <c r="QAM525" s="4"/>
      <c r="QAN525" s="4"/>
      <c r="QAO525" s="4"/>
      <c r="QAP525" s="4"/>
      <c r="QAQ525" s="4"/>
      <c r="QAR525" s="4"/>
      <c r="QAS525" s="4"/>
      <c r="QAT525" s="4"/>
      <c r="QAU525" s="4"/>
      <c r="QAV525" s="4"/>
      <c r="QAW525" s="4"/>
      <c r="QAX525" s="4"/>
      <c r="QAY525" s="4"/>
      <c r="QAZ525" s="4"/>
      <c r="QBA525" s="4"/>
      <c r="QBB525" s="4"/>
      <c r="QBC525" s="4"/>
      <c r="QBD525" s="4"/>
      <c r="QBE525" s="4"/>
      <c r="QBF525" s="4"/>
      <c r="QBG525" s="4"/>
      <c r="QBH525" s="4"/>
      <c r="QBI525" s="4"/>
      <c r="QBJ525" s="4"/>
      <c r="QBK525" s="4"/>
      <c r="QBL525" s="4"/>
      <c r="QBM525" s="4"/>
      <c r="QBN525" s="4"/>
      <c r="QBO525" s="4"/>
      <c r="QBP525" s="4"/>
      <c r="QBQ525" s="4"/>
      <c r="QBR525" s="4"/>
      <c r="QBS525" s="4"/>
      <c r="QBT525" s="4"/>
      <c r="QBU525" s="4"/>
      <c r="QBV525" s="4"/>
      <c r="QBW525" s="4"/>
      <c r="QBX525" s="4"/>
      <c r="QBY525" s="4"/>
      <c r="QBZ525" s="4"/>
      <c r="QCA525" s="4"/>
      <c r="QCB525" s="4"/>
      <c r="QCC525" s="4"/>
      <c r="QCD525" s="4"/>
      <c r="QCE525" s="4"/>
      <c r="QCF525" s="4"/>
      <c r="QCG525" s="4"/>
      <c r="QCH525" s="4"/>
      <c r="QCI525" s="4"/>
      <c r="QCJ525" s="4"/>
      <c r="QCK525" s="4"/>
      <c r="QCL525" s="4"/>
      <c r="QCM525" s="4"/>
      <c r="QCN525" s="4"/>
      <c r="QCO525" s="4"/>
      <c r="QCP525" s="4"/>
      <c r="QCQ525" s="4"/>
      <c r="QCR525" s="4"/>
      <c r="QCS525" s="4"/>
      <c r="QCT525" s="4"/>
      <c r="QCU525" s="4"/>
      <c r="QCV525" s="4"/>
      <c r="QCW525" s="4"/>
      <c r="QCX525" s="4"/>
      <c r="QCY525" s="4"/>
      <c r="QCZ525" s="4"/>
      <c r="QDA525" s="4"/>
      <c r="QDB525" s="4"/>
      <c r="QDC525" s="4"/>
      <c r="QDD525" s="4"/>
      <c r="QDE525" s="4"/>
      <c r="QDF525" s="4"/>
      <c r="QDG525" s="4"/>
      <c r="QDH525" s="4"/>
      <c r="QDI525" s="4"/>
      <c r="QDJ525" s="4"/>
      <c r="QDK525" s="4"/>
      <c r="QDL525" s="4"/>
      <c r="QDM525" s="4"/>
      <c r="QDN525" s="4"/>
      <c r="QDO525" s="4"/>
      <c r="QDP525" s="4"/>
      <c r="QDQ525" s="4"/>
      <c r="QDR525" s="4"/>
      <c r="QDS525" s="4"/>
      <c r="QDT525" s="4"/>
      <c r="QDU525" s="4"/>
      <c r="QDV525" s="4"/>
      <c r="QDW525" s="4"/>
      <c r="QDX525" s="4"/>
      <c r="QDY525" s="4"/>
      <c r="QDZ525" s="4"/>
      <c r="QEA525" s="4"/>
      <c r="QEB525" s="4"/>
      <c r="QEC525" s="4"/>
      <c r="QED525" s="4"/>
      <c r="QEE525" s="4"/>
      <c r="QEF525" s="4"/>
      <c r="QEG525" s="4"/>
      <c r="QEH525" s="4"/>
      <c r="QEI525" s="4"/>
      <c r="QEJ525" s="4"/>
      <c r="QEK525" s="4"/>
      <c r="QEL525" s="4"/>
      <c r="QEM525" s="4"/>
      <c r="QEN525" s="4"/>
      <c r="QEO525" s="4"/>
      <c r="QEP525" s="4"/>
      <c r="QEQ525" s="4"/>
      <c r="QER525" s="4"/>
      <c r="QES525" s="4"/>
      <c r="QET525" s="4"/>
      <c r="QEU525" s="4"/>
      <c r="QEV525" s="4"/>
      <c r="QEW525" s="4"/>
      <c r="QEX525" s="4"/>
      <c r="QEY525" s="4"/>
      <c r="QEZ525" s="4"/>
      <c r="QFA525" s="4"/>
      <c r="QFB525" s="4"/>
      <c r="QFC525" s="4"/>
      <c r="QFD525" s="4"/>
      <c r="QFE525" s="4"/>
      <c r="QFF525" s="4"/>
      <c r="QFG525" s="4"/>
      <c r="QFH525" s="4"/>
      <c r="QFI525" s="4"/>
      <c r="QFJ525" s="4"/>
      <c r="QFK525" s="4"/>
      <c r="QFL525" s="4"/>
      <c r="QFM525" s="4"/>
      <c r="QFN525" s="4"/>
      <c r="QFO525" s="4"/>
      <c r="QFP525" s="4"/>
      <c r="QFQ525" s="4"/>
      <c r="QFR525" s="4"/>
      <c r="QFS525" s="4"/>
      <c r="QFT525" s="4"/>
      <c r="QFU525" s="4"/>
      <c r="QFV525" s="4"/>
      <c r="QFW525" s="4"/>
      <c r="QFX525" s="4"/>
      <c r="QFY525" s="4"/>
      <c r="QFZ525" s="4"/>
      <c r="QGA525" s="4"/>
      <c r="QGB525" s="4"/>
      <c r="QGC525" s="4"/>
      <c r="QGD525" s="4"/>
      <c r="QGE525" s="4"/>
      <c r="QGF525" s="4"/>
      <c r="QGG525" s="4"/>
      <c r="QGH525" s="4"/>
      <c r="QGI525" s="4"/>
      <c r="QGJ525" s="4"/>
      <c r="QGK525" s="4"/>
      <c r="QGL525" s="4"/>
      <c r="QGM525" s="4"/>
      <c r="QGN525" s="4"/>
      <c r="QGO525" s="4"/>
      <c r="QGP525" s="4"/>
      <c r="QGQ525" s="4"/>
      <c r="QGR525" s="4"/>
      <c r="QGS525" s="4"/>
      <c r="QGT525" s="4"/>
      <c r="QGU525" s="4"/>
      <c r="QGV525" s="4"/>
      <c r="QGW525" s="4"/>
      <c r="QGX525" s="4"/>
      <c r="QGY525" s="4"/>
      <c r="QGZ525" s="4"/>
      <c r="QHA525" s="4"/>
      <c r="QHB525" s="4"/>
      <c r="QHC525" s="4"/>
      <c r="QHD525" s="4"/>
      <c r="QHE525" s="4"/>
      <c r="QHF525" s="4"/>
      <c r="QHG525" s="4"/>
      <c r="QHH525" s="4"/>
      <c r="QHI525" s="4"/>
      <c r="QHJ525" s="4"/>
      <c r="QHK525" s="4"/>
      <c r="QHL525" s="4"/>
      <c r="QHM525" s="4"/>
      <c r="QHN525" s="4"/>
      <c r="QHO525" s="4"/>
      <c r="QHP525" s="4"/>
      <c r="QHQ525" s="4"/>
      <c r="QHR525" s="4"/>
      <c r="QHS525" s="4"/>
      <c r="QHT525" s="4"/>
      <c r="QHU525" s="4"/>
      <c r="QHV525" s="4"/>
      <c r="QHW525" s="4"/>
      <c r="QHX525" s="4"/>
      <c r="QHY525" s="4"/>
      <c r="QHZ525" s="4"/>
      <c r="QIA525" s="4"/>
      <c r="QIB525" s="4"/>
      <c r="QIC525" s="4"/>
      <c r="QID525" s="4"/>
      <c r="QIE525" s="4"/>
      <c r="QIF525" s="4"/>
      <c r="QIG525" s="4"/>
      <c r="QIH525" s="4"/>
      <c r="QII525" s="4"/>
      <c r="QIJ525" s="4"/>
      <c r="QIK525" s="4"/>
      <c r="QIL525" s="4"/>
      <c r="QIM525" s="4"/>
      <c r="QIN525" s="4"/>
      <c r="QIO525" s="4"/>
      <c r="QIP525" s="4"/>
      <c r="QIQ525" s="4"/>
      <c r="QIR525" s="4"/>
      <c r="QIS525" s="4"/>
      <c r="QIT525" s="4"/>
      <c r="QIU525" s="4"/>
      <c r="QIV525" s="4"/>
      <c r="QIW525" s="4"/>
      <c r="QIX525" s="4"/>
      <c r="QIY525" s="4"/>
      <c r="QIZ525" s="4"/>
      <c r="QJA525" s="4"/>
      <c r="QJB525" s="4"/>
      <c r="QJC525" s="4"/>
      <c r="QJD525" s="4"/>
      <c r="QJE525" s="4"/>
      <c r="QJF525" s="4"/>
      <c r="QJG525" s="4"/>
      <c r="QJH525" s="4"/>
      <c r="QJI525" s="4"/>
      <c r="QJJ525" s="4"/>
      <c r="QJK525" s="4"/>
      <c r="QJL525" s="4"/>
      <c r="QJM525" s="4"/>
      <c r="QJN525" s="4"/>
      <c r="QJO525" s="4"/>
      <c r="QJP525" s="4"/>
      <c r="QJQ525" s="4"/>
      <c r="QJR525" s="4"/>
      <c r="QJS525" s="4"/>
      <c r="QJT525" s="4"/>
      <c r="QJU525" s="4"/>
      <c r="QJV525" s="4"/>
      <c r="QJW525" s="4"/>
      <c r="QJX525" s="4"/>
      <c r="QJY525" s="4"/>
      <c r="QJZ525" s="4"/>
      <c r="QKA525" s="4"/>
      <c r="QKB525" s="4"/>
      <c r="QKC525" s="4"/>
      <c r="QKD525" s="4"/>
      <c r="QKE525" s="4"/>
      <c r="QKF525" s="4"/>
      <c r="QKG525" s="4"/>
      <c r="QKH525" s="4"/>
      <c r="QKI525" s="4"/>
      <c r="QKJ525" s="4"/>
      <c r="QKK525" s="4"/>
      <c r="QKL525" s="4"/>
      <c r="QKM525" s="4"/>
      <c r="QKN525" s="4"/>
      <c r="QKO525" s="4"/>
      <c r="QKP525" s="4"/>
      <c r="QKQ525" s="4"/>
      <c r="QKR525" s="4"/>
      <c r="QKS525" s="4"/>
      <c r="QKT525" s="4"/>
      <c r="QKU525" s="4"/>
      <c r="QKV525" s="4"/>
      <c r="QKW525" s="4"/>
      <c r="QKX525" s="4"/>
      <c r="QKY525" s="4"/>
      <c r="QKZ525" s="4"/>
      <c r="QLA525" s="4"/>
      <c r="QLB525" s="4"/>
      <c r="QLC525" s="4"/>
      <c r="QLD525" s="4"/>
      <c r="QLE525" s="4"/>
      <c r="QLF525" s="4"/>
      <c r="QLG525" s="4"/>
      <c r="QLH525" s="4"/>
      <c r="QLI525" s="4"/>
      <c r="QLJ525" s="4"/>
      <c r="QLK525" s="4"/>
      <c r="QLL525" s="4"/>
      <c r="QLM525" s="4"/>
      <c r="QLN525" s="4"/>
      <c r="QLO525" s="4"/>
      <c r="QLP525" s="4"/>
      <c r="QLQ525" s="4"/>
      <c r="QLR525" s="4"/>
      <c r="QLS525" s="4"/>
      <c r="QLT525" s="4"/>
      <c r="QLU525" s="4"/>
      <c r="QLV525" s="4"/>
      <c r="QLW525" s="4"/>
      <c r="QLX525" s="4"/>
      <c r="QLY525" s="4"/>
      <c r="QLZ525" s="4"/>
      <c r="QMA525" s="4"/>
      <c r="QMB525" s="4"/>
      <c r="QMC525" s="4"/>
      <c r="QMD525" s="4"/>
      <c r="QME525" s="4"/>
      <c r="QMF525" s="4"/>
      <c r="QMG525" s="4"/>
      <c r="QMH525" s="4"/>
      <c r="QMI525" s="4"/>
      <c r="QMJ525" s="4"/>
      <c r="QMK525" s="4"/>
      <c r="QML525" s="4"/>
      <c r="QMM525" s="4"/>
      <c r="QMN525" s="4"/>
      <c r="QMO525" s="4"/>
      <c r="QMP525" s="4"/>
      <c r="QMQ525" s="4"/>
      <c r="QMR525" s="4"/>
      <c r="QMS525" s="4"/>
      <c r="QMT525" s="4"/>
      <c r="QMU525" s="4"/>
      <c r="QMV525" s="4"/>
      <c r="QMW525" s="4"/>
      <c r="QMX525" s="4"/>
      <c r="QMY525" s="4"/>
      <c r="QMZ525" s="4"/>
      <c r="QNA525" s="4"/>
      <c r="QNB525" s="4"/>
      <c r="QNC525" s="4"/>
      <c r="QND525" s="4"/>
      <c r="QNE525" s="4"/>
      <c r="QNF525" s="4"/>
      <c r="QNG525" s="4"/>
      <c r="QNH525" s="4"/>
      <c r="QNI525" s="4"/>
      <c r="QNJ525" s="4"/>
      <c r="QNK525" s="4"/>
      <c r="QNL525" s="4"/>
      <c r="QNM525" s="4"/>
      <c r="QNN525" s="4"/>
      <c r="QNO525" s="4"/>
      <c r="QNP525" s="4"/>
      <c r="QNQ525" s="4"/>
      <c r="QNR525" s="4"/>
      <c r="QNS525" s="4"/>
      <c r="QNT525" s="4"/>
      <c r="QNU525" s="4"/>
      <c r="QNV525" s="4"/>
      <c r="QNW525" s="4"/>
      <c r="QNX525" s="4"/>
      <c r="QNY525" s="4"/>
      <c r="QNZ525" s="4"/>
      <c r="QOA525" s="4"/>
      <c r="QOB525" s="4"/>
      <c r="QOC525" s="4"/>
      <c r="QOD525" s="4"/>
      <c r="QOE525" s="4"/>
      <c r="QOF525" s="4"/>
      <c r="QOG525" s="4"/>
      <c r="QOH525" s="4"/>
      <c r="QOI525" s="4"/>
      <c r="QOJ525" s="4"/>
      <c r="QOK525" s="4"/>
      <c r="QOL525" s="4"/>
      <c r="QOM525" s="4"/>
      <c r="QON525" s="4"/>
      <c r="QOO525" s="4"/>
      <c r="QOP525" s="4"/>
      <c r="QOQ525" s="4"/>
      <c r="QOR525" s="4"/>
      <c r="QOS525" s="4"/>
      <c r="QOT525" s="4"/>
      <c r="QOU525" s="4"/>
      <c r="QOV525" s="4"/>
      <c r="QOW525" s="4"/>
      <c r="QOX525" s="4"/>
      <c r="QOY525" s="4"/>
      <c r="QOZ525" s="4"/>
      <c r="QPA525" s="4"/>
      <c r="QPB525" s="4"/>
      <c r="QPC525" s="4"/>
      <c r="QPD525" s="4"/>
      <c r="QPE525" s="4"/>
      <c r="QPF525" s="4"/>
      <c r="QPG525" s="4"/>
      <c r="QPH525" s="4"/>
      <c r="QPI525" s="4"/>
      <c r="QPJ525" s="4"/>
      <c r="QPK525" s="4"/>
      <c r="QPL525" s="4"/>
      <c r="QPM525" s="4"/>
      <c r="QPN525" s="4"/>
      <c r="QPO525" s="4"/>
      <c r="QPP525" s="4"/>
      <c r="QPQ525" s="4"/>
      <c r="QPR525" s="4"/>
      <c r="QPS525" s="4"/>
      <c r="QPT525" s="4"/>
      <c r="QPU525" s="4"/>
      <c r="QPV525" s="4"/>
      <c r="QPW525" s="4"/>
      <c r="QPX525" s="4"/>
      <c r="QPY525" s="4"/>
      <c r="QPZ525" s="4"/>
      <c r="QQA525" s="4"/>
      <c r="QQB525" s="4"/>
      <c r="QQC525" s="4"/>
      <c r="QQD525" s="4"/>
      <c r="QQE525" s="4"/>
      <c r="QQF525" s="4"/>
      <c r="QQG525" s="4"/>
      <c r="QQH525" s="4"/>
      <c r="QQI525" s="4"/>
      <c r="QQJ525" s="4"/>
      <c r="QQK525" s="4"/>
      <c r="QQL525" s="4"/>
      <c r="QQM525" s="4"/>
      <c r="QQN525" s="4"/>
      <c r="QQO525" s="4"/>
      <c r="QQP525" s="4"/>
      <c r="QQQ525" s="4"/>
      <c r="QQR525" s="4"/>
      <c r="QQS525" s="4"/>
      <c r="QQT525" s="4"/>
      <c r="QQU525" s="4"/>
      <c r="QQV525" s="4"/>
      <c r="QQW525" s="4"/>
      <c r="QQX525" s="4"/>
      <c r="QQY525" s="4"/>
      <c r="QQZ525" s="4"/>
      <c r="QRA525" s="4"/>
      <c r="QRB525" s="4"/>
      <c r="QRC525" s="4"/>
      <c r="QRD525" s="4"/>
      <c r="QRE525" s="4"/>
      <c r="QRF525" s="4"/>
      <c r="QRG525" s="4"/>
      <c r="QRH525" s="4"/>
      <c r="QRI525" s="4"/>
      <c r="QRJ525" s="4"/>
      <c r="QRK525" s="4"/>
      <c r="QRL525" s="4"/>
      <c r="QRM525" s="4"/>
      <c r="QRN525" s="4"/>
      <c r="QRO525" s="4"/>
      <c r="QRP525" s="4"/>
      <c r="QRQ525" s="4"/>
      <c r="QRR525" s="4"/>
      <c r="QRS525" s="4"/>
      <c r="QRT525" s="4"/>
      <c r="QRU525" s="4"/>
      <c r="QRV525" s="4"/>
      <c r="QRW525" s="4"/>
      <c r="QRX525" s="4"/>
      <c r="QRY525" s="4"/>
      <c r="QRZ525" s="4"/>
      <c r="QSA525" s="4"/>
      <c r="QSB525" s="4"/>
      <c r="QSC525" s="4"/>
      <c r="QSD525" s="4"/>
      <c r="QSE525" s="4"/>
      <c r="QSF525" s="4"/>
      <c r="QSG525" s="4"/>
      <c r="QSH525" s="4"/>
      <c r="QSI525" s="4"/>
      <c r="QSJ525" s="4"/>
      <c r="QSK525" s="4"/>
      <c r="QSL525" s="4"/>
      <c r="QSM525" s="4"/>
      <c r="QSN525" s="4"/>
      <c r="QSO525" s="4"/>
      <c r="QSP525" s="4"/>
      <c r="QSQ525" s="4"/>
      <c r="QSR525" s="4"/>
      <c r="QSS525" s="4"/>
      <c r="QST525" s="4"/>
      <c r="QSU525" s="4"/>
      <c r="QSV525" s="4"/>
      <c r="QSW525" s="4"/>
      <c r="QSX525" s="4"/>
      <c r="QSY525" s="4"/>
      <c r="QSZ525" s="4"/>
      <c r="QTA525" s="4"/>
      <c r="QTB525" s="4"/>
      <c r="QTC525" s="4"/>
      <c r="QTD525" s="4"/>
      <c r="QTE525" s="4"/>
      <c r="QTF525" s="4"/>
      <c r="QTG525" s="4"/>
      <c r="QTH525" s="4"/>
      <c r="QTI525" s="4"/>
      <c r="QTJ525" s="4"/>
      <c r="QTK525" s="4"/>
      <c r="QTL525" s="4"/>
      <c r="QTM525" s="4"/>
      <c r="QTN525" s="4"/>
      <c r="QTO525" s="4"/>
      <c r="QTP525" s="4"/>
      <c r="QTQ525" s="4"/>
      <c r="QTR525" s="4"/>
      <c r="QTS525" s="4"/>
      <c r="QTT525" s="4"/>
      <c r="QTU525" s="4"/>
      <c r="QTV525" s="4"/>
      <c r="QTW525" s="4"/>
      <c r="QTX525" s="4"/>
      <c r="QTY525" s="4"/>
      <c r="QTZ525" s="4"/>
      <c r="QUA525" s="4"/>
      <c r="QUB525" s="4"/>
      <c r="QUC525" s="4"/>
      <c r="QUD525" s="4"/>
      <c r="QUE525" s="4"/>
      <c r="QUF525" s="4"/>
      <c r="QUG525" s="4"/>
      <c r="QUH525" s="4"/>
      <c r="QUI525" s="4"/>
      <c r="QUJ525" s="4"/>
      <c r="QUK525" s="4"/>
      <c r="QUL525" s="4"/>
      <c r="QUM525" s="4"/>
      <c r="QUN525" s="4"/>
      <c r="QUO525" s="4"/>
      <c r="QUP525" s="4"/>
      <c r="QUQ525" s="4"/>
      <c r="QUR525" s="4"/>
      <c r="QUS525" s="4"/>
      <c r="QUT525" s="4"/>
      <c r="QUU525" s="4"/>
      <c r="QUV525" s="4"/>
      <c r="QUW525" s="4"/>
      <c r="QUX525" s="4"/>
      <c r="QUY525" s="4"/>
      <c r="QUZ525" s="4"/>
      <c r="QVA525" s="4"/>
      <c r="QVB525" s="4"/>
      <c r="QVC525" s="4"/>
      <c r="QVD525" s="4"/>
      <c r="QVE525" s="4"/>
      <c r="QVF525" s="4"/>
      <c r="QVG525" s="4"/>
      <c r="QVH525" s="4"/>
      <c r="QVI525" s="4"/>
      <c r="QVJ525" s="4"/>
      <c r="QVK525" s="4"/>
      <c r="QVL525" s="4"/>
      <c r="QVM525" s="4"/>
      <c r="QVN525" s="4"/>
      <c r="QVO525" s="4"/>
      <c r="QVP525" s="4"/>
      <c r="QVQ525" s="4"/>
      <c r="QVR525" s="4"/>
      <c r="QVS525" s="4"/>
      <c r="QVT525" s="4"/>
      <c r="QVU525" s="4"/>
      <c r="QVV525" s="4"/>
      <c r="QVW525" s="4"/>
      <c r="QVX525" s="4"/>
      <c r="QVY525" s="4"/>
      <c r="QVZ525" s="4"/>
      <c r="QWA525" s="4"/>
      <c r="QWB525" s="4"/>
      <c r="QWC525" s="4"/>
      <c r="QWD525" s="4"/>
      <c r="QWE525" s="4"/>
      <c r="QWF525" s="4"/>
      <c r="QWG525" s="4"/>
      <c r="QWH525" s="4"/>
      <c r="QWI525" s="4"/>
      <c r="QWJ525" s="4"/>
      <c r="QWK525" s="4"/>
      <c r="QWL525" s="4"/>
      <c r="QWM525" s="4"/>
      <c r="QWN525" s="4"/>
      <c r="QWO525" s="4"/>
      <c r="QWP525" s="4"/>
      <c r="QWQ525" s="4"/>
      <c r="QWR525" s="4"/>
      <c r="QWS525" s="4"/>
      <c r="QWT525" s="4"/>
      <c r="QWU525" s="4"/>
      <c r="QWV525" s="4"/>
      <c r="QWW525" s="4"/>
      <c r="QWX525" s="4"/>
      <c r="QWY525" s="4"/>
      <c r="QWZ525" s="4"/>
      <c r="QXA525" s="4"/>
      <c r="QXB525" s="4"/>
      <c r="QXC525" s="4"/>
      <c r="QXD525" s="4"/>
      <c r="QXE525" s="4"/>
      <c r="QXF525" s="4"/>
      <c r="QXG525" s="4"/>
      <c r="QXH525" s="4"/>
      <c r="QXI525" s="4"/>
      <c r="QXJ525" s="4"/>
      <c r="QXK525" s="4"/>
      <c r="QXL525" s="4"/>
      <c r="QXM525" s="4"/>
      <c r="QXN525" s="4"/>
      <c r="QXO525" s="4"/>
      <c r="QXP525" s="4"/>
      <c r="QXQ525" s="4"/>
      <c r="QXR525" s="4"/>
      <c r="QXS525" s="4"/>
      <c r="QXT525" s="4"/>
      <c r="QXU525" s="4"/>
      <c r="QXV525" s="4"/>
      <c r="QXW525" s="4"/>
      <c r="QXX525" s="4"/>
      <c r="QXY525" s="4"/>
      <c r="QXZ525" s="4"/>
      <c r="QYA525" s="4"/>
      <c r="QYB525" s="4"/>
      <c r="QYC525" s="4"/>
      <c r="QYD525" s="4"/>
      <c r="QYE525" s="4"/>
      <c r="QYF525" s="4"/>
      <c r="QYG525" s="4"/>
      <c r="QYH525" s="4"/>
      <c r="QYI525" s="4"/>
      <c r="QYJ525" s="4"/>
      <c r="QYK525" s="4"/>
      <c r="QYL525" s="4"/>
      <c r="QYM525" s="4"/>
      <c r="QYN525" s="4"/>
      <c r="QYO525" s="4"/>
      <c r="QYP525" s="4"/>
      <c r="QYQ525" s="4"/>
      <c r="QYR525" s="4"/>
      <c r="QYS525" s="4"/>
      <c r="QYT525" s="4"/>
      <c r="QYU525" s="4"/>
      <c r="QYV525" s="4"/>
      <c r="QYW525" s="4"/>
      <c r="QYX525" s="4"/>
      <c r="QYY525" s="4"/>
      <c r="QYZ525" s="4"/>
      <c r="QZA525" s="4"/>
      <c r="QZB525" s="4"/>
      <c r="QZC525" s="4"/>
      <c r="QZD525" s="4"/>
      <c r="QZE525" s="4"/>
      <c r="QZF525" s="4"/>
      <c r="QZG525" s="4"/>
      <c r="QZH525" s="4"/>
      <c r="QZI525" s="4"/>
      <c r="QZJ525" s="4"/>
      <c r="QZK525" s="4"/>
      <c r="QZL525" s="4"/>
      <c r="QZM525" s="4"/>
      <c r="QZN525" s="4"/>
      <c r="QZO525" s="4"/>
      <c r="QZP525" s="4"/>
      <c r="QZQ525" s="4"/>
      <c r="QZR525" s="4"/>
      <c r="QZS525" s="4"/>
      <c r="QZT525" s="4"/>
      <c r="QZU525" s="4"/>
      <c r="QZV525" s="4"/>
      <c r="QZW525" s="4"/>
      <c r="QZX525" s="4"/>
      <c r="QZY525" s="4"/>
      <c r="QZZ525" s="4"/>
      <c r="RAA525" s="4"/>
      <c r="RAB525" s="4"/>
      <c r="RAC525" s="4"/>
      <c r="RAD525" s="4"/>
      <c r="RAE525" s="4"/>
      <c r="RAF525" s="4"/>
      <c r="RAG525" s="4"/>
      <c r="RAH525" s="4"/>
      <c r="RAI525" s="4"/>
      <c r="RAJ525" s="4"/>
      <c r="RAK525" s="4"/>
      <c r="RAL525" s="4"/>
      <c r="RAM525" s="4"/>
      <c r="RAN525" s="4"/>
      <c r="RAO525" s="4"/>
      <c r="RAP525" s="4"/>
      <c r="RAQ525" s="4"/>
      <c r="RAR525" s="4"/>
      <c r="RAS525" s="4"/>
      <c r="RAT525" s="4"/>
      <c r="RAU525" s="4"/>
      <c r="RAV525" s="4"/>
      <c r="RAW525" s="4"/>
      <c r="RAX525" s="4"/>
      <c r="RAY525" s="4"/>
      <c r="RAZ525" s="4"/>
      <c r="RBA525" s="4"/>
      <c r="RBB525" s="4"/>
      <c r="RBC525" s="4"/>
      <c r="RBD525" s="4"/>
      <c r="RBE525" s="4"/>
      <c r="RBF525" s="4"/>
      <c r="RBG525" s="4"/>
      <c r="RBH525" s="4"/>
      <c r="RBI525" s="4"/>
      <c r="RBJ525" s="4"/>
      <c r="RBK525" s="4"/>
      <c r="RBL525" s="4"/>
      <c r="RBM525" s="4"/>
      <c r="RBN525" s="4"/>
      <c r="RBO525" s="4"/>
      <c r="RBP525" s="4"/>
      <c r="RBQ525" s="4"/>
      <c r="RBR525" s="4"/>
      <c r="RBS525" s="4"/>
      <c r="RBT525" s="4"/>
      <c r="RBU525" s="4"/>
      <c r="RBV525" s="4"/>
      <c r="RBW525" s="4"/>
      <c r="RBX525" s="4"/>
      <c r="RBY525" s="4"/>
      <c r="RBZ525" s="4"/>
      <c r="RCA525" s="4"/>
      <c r="RCB525" s="4"/>
      <c r="RCC525" s="4"/>
      <c r="RCD525" s="4"/>
      <c r="RCE525" s="4"/>
      <c r="RCF525" s="4"/>
      <c r="RCG525" s="4"/>
      <c r="RCH525" s="4"/>
      <c r="RCI525" s="4"/>
      <c r="RCJ525" s="4"/>
      <c r="RCK525" s="4"/>
      <c r="RCL525" s="4"/>
      <c r="RCM525" s="4"/>
      <c r="RCN525" s="4"/>
      <c r="RCO525" s="4"/>
      <c r="RCP525" s="4"/>
      <c r="RCQ525" s="4"/>
      <c r="RCR525" s="4"/>
      <c r="RCS525" s="4"/>
      <c r="RCT525" s="4"/>
      <c r="RCU525" s="4"/>
      <c r="RCV525" s="4"/>
      <c r="RCW525" s="4"/>
      <c r="RCX525" s="4"/>
      <c r="RCY525" s="4"/>
      <c r="RCZ525" s="4"/>
      <c r="RDA525" s="4"/>
      <c r="RDB525" s="4"/>
      <c r="RDC525" s="4"/>
      <c r="RDD525" s="4"/>
      <c r="RDE525" s="4"/>
      <c r="RDF525" s="4"/>
      <c r="RDG525" s="4"/>
      <c r="RDH525" s="4"/>
      <c r="RDI525" s="4"/>
      <c r="RDJ525" s="4"/>
      <c r="RDK525" s="4"/>
      <c r="RDL525" s="4"/>
      <c r="RDM525" s="4"/>
      <c r="RDN525" s="4"/>
      <c r="RDO525" s="4"/>
      <c r="RDP525" s="4"/>
      <c r="RDQ525" s="4"/>
      <c r="RDR525" s="4"/>
      <c r="RDS525" s="4"/>
      <c r="RDT525" s="4"/>
      <c r="RDU525" s="4"/>
      <c r="RDV525" s="4"/>
      <c r="RDW525" s="4"/>
      <c r="RDX525" s="4"/>
      <c r="RDY525" s="4"/>
      <c r="RDZ525" s="4"/>
      <c r="REA525" s="4"/>
      <c r="REB525" s="4"/>
      <c r="REC525" s="4"/>
      <c r="RED525" s="4"/>
      <c r="REE525" s="4"/>
      <c r="REF525" s="4"/>
      <c r="REG525" s="4"/>
      <c r="REH525" s="4"/>
      <c r="REI525" s="4"/>
      <c r="REJ525" s="4"/>
      <c r="REK525" s="4"/>
      <c r="REL525" s="4"/>
      <c r="REM525" s="4"/>
      <c r="REN525" s="4"/>
      <c r="REO525" s="4"/>
      <c r="REP525" s="4"/>
      <c r="REQ525" s="4"/>
      <c r="RER525" s="4"/>
      <c r="RES525" s="4"/>
      <c r="RET525" s="4"/>
      <c r="REU525" s="4"/>
      <c r="REV525" s="4"/>
      <c r="REW525" s="4"/>
      <c r="REX525" s="4"/>
      <c r="REY525" s="4"/>
      <c r="REZ525" s="4"/>
      <c r="RFA525" s="4"/>
      <c r="RFB525" s="4"/>
      <c r="RFC525" s="4"/>
      <c r="RFD525" s="4"/>
      <c r="RFE525" s="4"/>
      <c r="RFF525" s="4"/>
      <c r="RFG525" s="4"/>
      <c r="RFH525" s="4"/>
      <c r="RFI525" s="4"/>
      <c r="RFJ525" s="4"/>
      <c r="RFK525" s="4"/>
      <c r="RFL525" s="4"/>
      <c r="RFM525" s="4"/>
      <c r="RFN525" s="4"/>
      <c r="RFO525" s="4"/>
      <c r="RFP525" s="4"/>
      <c r="RFQ525" s="4"/>
      <c r="RFR525" s="4"/>
      <c r="RFS525" s="4"/>
      <c r="RFT525" s="4"/>
      <c r="RFU525" s="4"/>
      <c r="RFV525" s="4"/>
      <c r="RFW525" s="4"/>
      <c r="RFX525" s="4"/>
      <c r="RFY525" s="4"/>
      <c r="RFZ525" s="4"/>
      <c r="RGA525" s="4"/>
      <c r="RGB525" s="4"/>
      <c r="RGC525" s="4"/>
      <c r="RGD525" s="4"/>
      <c r="RGE525" s="4"/>
      <c r="RGF525" s="4"/>
      <c r="RGG525" s="4"/>
      <c r="RGH525" s="4"/>
      <c r="RGI525" s="4"/>
      <c r="RGJ525" s="4"/>
      <c r="RGK525" s="4"/>
      <c r="RGL525" s="4"/>
      <c r="RGM525" s="4"/>
      <c r="RGN525" s="4"/>
      <c r="RGO525" s="4"/>
      <c r="RGP525" s="4"/>
      <c r="RGQ525" s="4"/>
      <c r="RGR525" s="4"/>
      <c r="RGS525" s="4"/>
      <c r="RGT525" s="4"/>
      <c r="RGU525" s="4"/>
      <c r="RGV525" s="4"/>
      <c r="RGW525" s="4"/>
      <c r="RGX525" s="4"/>
      <c r="RGY525" s="4"/>
      <c r="RGZ525" s="4"/>
      <c r="RHA525" s="4"/>
      <c r="RHB525" s="4"/>
      <c r="RHC525" s="4"/>
      <c r="RHD525" s="4"/>
      <c r="RHE525" s="4"/>
      <c r="RHF525" s="4"/>
      <c r="RHG525" s="4"/>
      <c r="RHH525" s="4"/>
      <c r="RHI525" s="4"/>
      <c r="RHJ525" s="4"/>
      <c r="RHK525" s="4"/>
      <c r="RHL525" s="4"/>
      <c r="RHM525" s="4"/>
      <c r="RHN525" s="4"/>
      <c r="RHO525" s="4"/>
      <c r="RHP525" s="4"/>
      <c r="RHQ525" s="4"/>
      <c r="RHR525" s="4"/>
      <c r="RHS525" s="4"/>
      <c r="RHT525" s="4"/>
      <c r="RHU525" s="4"/>
      <c r="RHV525" s="4"/>
      <c r="RHW525" s="4"/>
      <c r="RHX525" s="4"/>
      <c r="RHY525" s="4"/>
      <c r="RHZ525" s="4"/>
      <c r="RIA525" s="4"/>
      <c r="RIB525" s="4"/>
      <c r="RIC525" s="4"/>
      <c r="RID525" s="4"/>
      <c r="RIE525" s="4"/>
      <c r="RIF525" s="4"/>
      <c r="RIG525" s="4"/>
      <c r="RIH525" s="4"/>
      <c r="RII525" s="4"/>
      <c r="RIJ525" s="4"/>
      <c r="RIK525" s="4"/>
      <c r="RIL525" s="4"/>
      <c r="RIM525" s="4"/>
      <c r="RIN525" s="4"/>
      <c r="RIO525" s="4"/>
      <c r="RIP525" s="4"/>
      <c r="RIQ525" s="4"/>
      <c r="RIR525" s="4"/>
      <c r="RIS525" s="4"/>
      <c r="RIT525" s="4"/>
      <c r="RIU525" s="4"/>
      <c r="RIV525" s="4"/>
      <c r="RIW525" s="4"/>
      <c r="RIX525" s="4"/>
      <c r="RIY525" s="4"/>
      <c r="RIZ525" s="4"/>
      <c r="RJA525" s="4"/>
      <c r="RJB525" s="4"/>
      <c r="RJC525" s="4"/>
      <c r="RJD525" s="4"/>
      <c r="RJE525" s="4"/>
      <c r="RJF525" s="4"/>
      <c r="RJG525" s="4"/>
      <c r="RJH525" s="4"/>
      <c r="RJI525" s="4"/>
      <c r="RJJ525" s="4"/>
      <c r="RJK525" s="4"/>
      <c r="RJL525" s="4"/>
      <c r="RJM525" s="4"/>
      <c r="RJN525" s="4"/>
      <c r="RJO525" s="4"/>
      <c r="RJP525" s="4"/>
      <c r="RJQ525" s="4"/>
      <c r="RJR525" s="4"/>
      <c r="RJS525" s="4"/>
      <c r="RJT525" s="4"/>
      <c r="RJU525" s="4"/>
      <c r="RJV525" s="4"/>
      <c r="RJW525" s="4"/>
      <c r="RJX525" s="4"/>
      <c r="RJY525" s="4"/>
      <c r="RJZ525" s="4"/>
      <c r="RKA525" s="4"/>
      <c r="RKB525" s="4"/>
      <c r="RKC525" s="4"/>
      <c r="RKD525" s="4"/>
      <c r="RKE525" s="4"/>
      <c r="RKF525" s="4"/>
      <c r="RKG525" s="4"/>
      <c r="RKH525" s="4"/>
      <c r="RKI525" s="4"/>
      <c r="RKJ525" s="4"/>
      <c r="RKK525" s="4"/>
      <c r="RKL525" s="4"/>
      <c r="RKM525" s="4"/>
      <c r="RKN525" s="4"/>
      <c r="RKO525" s="4"/>
      <c r="RKP525" s="4"/>
      <c r="RKQ525" s="4"/>
      <c r="RKR525" s="4"/>
      <c r="RKS525" s="4"/>
      <c r="RKT525" s="4"/>
      <c r="RKU525" s="4"/>
      <c r="RKV525" s="4"/>
      <c r="RKW525" s="4"/>
      <c r="RKX525" s="4"/>
      <c r="RKY525" s="4"/>
      <c r="RKZ525" s="4"/>
      <c r="RLA525" s="4"/>
      <c r="RLB525" s="4"/>
      <c r="RLC525" s="4"/>
      <c r="RLD525" s="4"/>
      <c r="RLE525" s="4"/>
      <c r="RLF525" s="4"/>
      <c r="RLG525" s="4"/>
      <c r="RLH525" s="4"/>
      <c r="RLI525" s="4"/>
      <c r="RLJ525" s="4"/>
      <c r="RLK525" s="4"/>
      <c r="RLL525" s="4"/>
      <c r="RLM525" s="4"/>
      <c r="RLN525" s="4"/>
      <c r="RLO525" s="4"/>
      <c r="RLP525" s="4"/>
      <c r="RLQ525" s="4"/>
      <c r="RLR525" s="4"/>
      <c r="RLS525" s="4"/>
      <c r="RLT525" s="4"/>
      <c r="RLU525" s="4"/>
      <c r="RLV525" s="4"/>
      <c r="RLW525" s="4"/>
      <c r="RLX525" s="4"/>
      <c r="RLY525" s="4"/>
      <c r="RLZ525" s="4"/>
      <c r="RMA525" s="4"/>
      <c r="RMB525" s="4"/>
      <c r="RMC525" s="4"/>
      <c r="RMD525" s="4"/>
      <c r="RME525" s="4"/>
      <c r="RMF525" s="4"/>
      <c r="RMG525" s="4"/>
      <c r="RMH525" s="4"/>
      <c r="RMI525" s="4"/>
      <c r="RMJ525" s="4"/>
      <c r="RMK525" s="4"/>
      <c r="RML525" s="4"/>
      <c r="RMM525" s="4"/>
      <c r="RMN525" s="4"/>
      <c r="RMO525" s="4"/>
      <c r="RMP525" s="4"/>
      <c r="RMQ525" s="4"/>
      <c r="RMR525" s="4"/>
      <c r="RMS525" s="4"/>
      <c r="RMT525" s="4"/>
      <c r="RMU525" s="4"/>
      <c r="RMV525" s="4"/>
      <c r="RMW525" s="4"/>
      <c r="RMX525" s="4"/>
      <c r="RMY525" s="4"/>
      <c r="RMZ525" s="4"/>
      <c r="RNA525" s="4"/>
      <c r="RNB525" s="4"/>
      <c r="RNC525" s="4"/>
      <c r="RND525" s="4"/>
      <c r="RNE525" s="4"/>
      <c r="RNF525" s="4"/>
      <c r="RNG525" s="4"/>
      <c r="RNH525" s="4"/>
      <c r="RNI525" s="4"/>
      <c r="RNJ525" s="4"/>
      <c r="RNK525" s="4"/>
      <c r="RNL525" s="4"/>
      <c r="RNM525" s="4"/>
      <c r="RNN525" s="4"/>
      <c r="RNO525" s="4"/>
      <c r="RNP525" s="4"/>
      <c r="RNQ525" s="4"/>
      <c r="RNR525" s="4"/>
      <c r="RNS525" s="4"/>
      <c r="RNT525" s="4"/>
      <c r="RNU525" s="4"/>
      <c r="RNV525" s="4"/>
      <c r="RNW525" s="4"/>
      <c r="RNX525" s="4"/>
      <c r="RNY525" s="4"/>
      <c r="RNZ525" s="4"/>
      <c r="ROA525" s="4"/>
      <c r="ROB525" s="4"/>
      <c r="ROC525" s="4"/>
      <c r="ROD525" s="4"/>
      <c r="ROE525" s="4"/>
      <c r="ROF525" s="4"/>
      <c r="ROG525" s="4"/>
      <c r="ROH525" s="4"/>
      <c r="ROI525" s="4"/>
      <c r="ROJ525" s="4"/>
      <c r="ROK525" s="4"/>
      <c r="ROL525" s="4"/>
      <c r="ROM525" s="4"/>
      <c r="RON525" s="4"/>
      <c r="ROO525" s="4"/>
      <c r="ROP525" s="4"/>
      <c r="ROQ525" s="4"/>
      <c r="ROR525" s="4"/>
      <c r="ROS525" s="4"/>
      <c r="ROT525" s="4"/>
      <c r="ROU525" s="4"/>
      <c r="ROV525" s="4"/>
      <c r="ROW525" s="4"/>
      <c r="ROX525" s="4"/>
      <c r="ROY525" s="4"/>
      <c r="ROZ525" s="4"/>
      <c r="RPA525" s="4"/>
      <c r="RPB525" s="4"/>
      <c r="RPC525" s="4"/>
      <c r="RPD525" s="4"/>
      <c r="RPE525" s="4"/>
      <c r="RPF525" s="4"/>
      <c r="RPG525" s="4"/>
      <c r="RPH525" s="4"/>
      <c r="RPI525" s="4"/>
      <c r="RPJ525" s="4"/>
      <c r="RPK525" s="4"/>
      <c r="RPL525" s="4"/>
      <c r="RPM525" s="4"/>
      <c r="RPN525" s="4"/>
      <c r="RPO525" s="4"/>
      <c r="RPP525" s="4"/>
      <c r="RPQ525" s="4"/>
      <c r="RPR525" s="4"/>
      <c r="RPS525" s="4"/>
      <c r="RPT525" s="4"/>
      <c r="RPU525" s="4"/>
      <c r="RPV525" s="4"/>
      <c r="RPW525" s="4"/>
      <c r="RPX525" s="4"/>
      <c r="RPY525" s="4"/>
      <c r="RPZ525" s="4"/>
      <c r="RQA525" s="4"/>
      <c r="RQB525" s="4"/>
      <c r="RQC525" s="4"/>
      <c r="RQD525" s="4"/>
      <c r="RQE525" s="4"/>
      <c r="RQF525" s="4"/>
      <c r="RQG525" s="4"/>
      <c r="RQH525" s="4"/>
      <c r="RQI525" s="4"/>
      <c r="RQJ525" s="4"/>
      <c r="RQK525" s="4"/>
      <c r="RQL525" s="4"/>
      <c r="RQM525" s="4"/>
      <c r="RQN525" s="4"/>
      <c r="RQO525" s="4"/>
      <c r="RQP525" s="4"/>
      <c r="RQQ525" s="4"/>
      <c r="RQR525" s="4"/>
      <c r="RQS525" s="4"/>
      <c r="RQT525" s="4"/>
      <c r="RQU525" s="4"/>
      <c r="RQV525" s="4"/>
      <c r="RQW525" s="4"/>
      <c r="RQX525" s="4"/>
      <c r="RQY525" s="4"/>
      <c r="RQZ525" s="4"/>
      <c r="RRA525" s="4"/>
      <c r="RRB525" s="4"/>
      <c r="RRC525" s="4"/>
      <c r="RRD525" s="4"/>
      <c r="RRE525" s="4"/>
      <c r="RRF525" s="4"/>
      <c r="RRG525" s="4"/>
      <c r="RRH525" s="4"/>
      <c r="RRI525" s="4"/>
      <c r="RRJ525" s="4"/>
      <c r="RRK525" s="4"/>
      <c r="RRL525" s="4"/>
      <c r="RRM525" s="4"/>
      <c r="RRN525" s="4"/>
      <c r="RRO525" s="4"/>
      <c r="RRP525" s="4"/>
      <c r="RRQ525" s="4"/>
      <c r="RRR525" s="4"/>
      <c r="RRS525" s="4"/>
      <c r="RRT525" s="4"/>
      <c r="RRU525" s="4"/>
      <c r="RRV525" s="4"/>
      <c r="RRW525" s="4"/>
      <c r="RRX525" s="4"/>
      <c r="RRY525" s="4"/>
      <c r="RRZ525" s="4"/>
      <c r="RSA525" s="4"/>
      <c r="RSB525" s="4"/>
      <c r="RSC525" s="4"/>
      <c r="RSD525" s="4"/>
      <c r="RSE525" s="4"/>
      <c r="RSF525" s="4"/>
      <c r="RSG525" s="4"/>
      <c r="RSH525" s="4"/>
      <c r="RSI525" s="4"/>
      <c r="RSJ525" s="4"/>
      <c r="RSK525" s="4"/>
      <c r="RSL525" s="4"/>
      <c r="RSM525" s="4"/>
      <c r="RSN525" s="4"/>
      <c r="RSO525" s="4"/>
      <c r="RSP525" s="4"/>
      <c r="RSQ525" s="4"/>
      <c r="RSR525" s="4"/>
      <c r="RSS525" s="4"/>
      <c r="RST525" s="4"/>
      <c r="RSU525" s="4"/>
      <c r="RSV525" s="4"/>
      <c r="RSW525" s="4"/>
      <c r="RSX525" s="4"/>
      <c r="RSY525" s="4"/>
      <c r="RSZ525" s="4"/>
      <c r="RTA525" s="4"/>
      <c r="RTB525" s="4"/>
      <c r="RTC525" s="4"/>
      <c r="RTD525" s="4"/>
      <c r="RTE525" s="4"/>
      <c r="RTF525" s="4"/>
      <c r="RTG525" s="4"/>
      <c r="RTH525" s="4"/>
      <c r="RTI525" s="4"/>
      <c r="RTJ525" s="4"/>
      <c r="RTK525" s="4"/>
      <c r="RTL525" s="4"/>
      <c r="RTM525" s="4"/>
      <c r="RTN525" s="4"/>
      <c r="RTO525" s="4"/>
      <c r="RTP525" s="4"/>
      <c r="RTQ525" s="4"/>
      <c r="RTR525" s="4"/>
      <c r="RTS525" s="4"/>
      <c r="RTT525" s="4"/>
      <c r="RTU525" s="4"/>
      <c r="RTV525" s="4"/>
      <c r="RTW525" s="4"/>
      <c r="RTX525" s="4"/>
      <c r="RTY525" s="4"/>
      <c r="RTZ525" s="4"/>
      <c r="RUA525" s="4"/>
      <c r="RUB525" s="4"/>
      <c r="RUC525" s="4"/>
      <c r="RUD525" s="4"/>
      <c r="RUE525" s="4"/>
      <c r="RUF525" s="4"/>
      <c r="RUG525" s="4"/>
      <c r="RUH525" s="4"/>
      <c r="RUI525" s="4"/>
      <c r="RUJ525" s="4"/>
      <c r="RUK525" s="4"/>
      <c r="RUL525" s="4"/>
      <c r="RUM525" s="4"/>
      <c r="RUN525" s="4"/>
      <c r="RUO525" s="4"/>
      <c r="RUP525" s="4"/>
      <c r="RUQ525" s="4"/>
      <c r="RUR525" s="4"/>
      <c r="RUS525" s="4"/>
      <c r="RUT525" s="4"/>
      <c r="RUU525" s="4"/>
      <c r="RUV525" s="4"/>
      <c r="RUW525" s="4"/>
      <c r="RUX525" s="4"/>
      <c r="RUY525" s="4"/>
      <c r="RUZ525" s="4"/>
      <c r="RVA525" s="4"/>
      <c r="RVB525" s="4"/>
      <c r="RVC525" s="4"/>
      <c r="RVD525" s="4"/>
      <c r="RVE525" s="4"/>
      <c r="RVF525" s="4"/>
      <c r="RVG525" s="4"/>
      <c r="RVH525" s="4"/>
      <c r="RVI525" s="4"/>
      <c r="RVJ525" s="4"/>
      <c r="RVK525" s="4"/>
      <c r="RVL525" s="4"/>
      <c r="RVM525" s="4"/>
      <c r="RVN525" s="4"/>
      <c r="RVO525" s="4"/>
      <c r="RVP525" s="4"/>
      <c r="RVQ525" s="4"/>
      <c r="RVR525" s="4"/>
      <c r="RVS525" s="4"/>
      <c r="RVT525" s="4"/>
      <c r="RVU525" s="4"/>
      <c r="RVV525" s="4"/>
      <c r="RVW525" s="4"/>
      <c r="RVX525" s="4"/>
      <c r="RVY525" s="4"/>
      <c r="RVZ525" s="4"/>
      <c r="RWA525" s="4"/>
      <c r="RWB525" s="4"/>
      <c r="RWC525" s="4"/>
      <c r="RWD525" s="4"/>
      <c r="RWE525" s="4"/>
      <c r="RWF525" s="4"/>
      <c r="RWG525" s="4"/>
      <c r="RWH525" s="4"/>
      <c r="RWI525" s="4"/>
      <c r="RWJ525" s="4"/>
      <c r="RWK525" s="4"/>
      <c r="RWL525" s="4"/>
      <c r="RWM525" s="4"/>
      <c r="RWN525" s="4"/>
      <c r="RWO525" s="4"/>
      <c r="RWP525" s="4"/>
      <c r="RWQ525" s="4"/>
      <c r="RWR525" s="4"/>
      <c r="RWS525" s="4"/>
      <c r="RWT525" s="4"/>
      <c r="RWU525" s="4"/>
      <c r="RWV525" s="4"/>
      <c r="RWW525" s="4"/>
      <c r="RWX525" s="4"/>
      <c r="RWY525" s="4"/>
      <c r="RWZ525" s="4"/>
      <c r="RXA525" s="4"/>
      <c r="RXB525" s="4"/>
      <c r="RXC525" s="4"/>
      <c r="RXD525" s="4"/>
      <c r="RXE525" s="4"/>
      <c r="RXF525" s="4"/>
      <c r="RXG525" s="4"/>
      <c r="RXH525" s="4"/>
      <c r="RXI525" s="4"/>
      <c r="RXJ525" s="4"/>
      <c r="RXK525" s="4"/>
      <c r="RXL525" s="4"/>
      <c r="RXM525" s="4"/>
      <c r="RXN525" s="4"/>
      <c r="RXO525" s="4"/>
      <c r="RXP525" s="4"/>
      <c r="RXQ525" s="4"/>
      <c r="RXR525" s="4"/>
      <c r="RXS525" s="4"/>
      <c r="RXT525" s="4"/>
      <c r="RXU525" s="4"/>
      <c r="RXV525" s="4"/>
      <c r="RXW525" s="4"/>
      <c r="RXX525" s="4"/>
      <c r="RXY525" s="4"/>
      <c r="RXZ525" s="4"/>
      <c r="RYA525" s="4"/>
      <c r="RYB525" s="4"/>
      <c r="RYC525" s="4"/>
      <c r="RYD525" s="4"/>
      <c r="RYE525" s="4"/>
      <c r="RYF525" s="4"/>
      <c r="RYG525" s="4"/>
      <c r="RYH525" s="4"/>
      <c r="RYI525" s="4"/>
      <c r="RYJ525" s="4"/>
      <c r="RYK525" s="4"/>
      <c r="RYL525" s="4"/>
      <c r="RYM525" s="4"/>
      <c r="RYN525" s="4"/>
      <c r="RYO525" s="4"/>
      <c r="RYP525" s="4"/>
      <c r="RYQ525" s="4"/>
      <c r="RYR525" s="4"/>
      <c r="RYS525" s="4"/>
      <c r="RYT525" s="4"/>
      <c r="RYU525" s="4"/>
      <c r="RYV525" s="4"/>
      <c r="RYW525" s="4"/>
      <c r="RYX525" s="4"/>
      <c r="RYY525" s="4"/>
      <c r="RYZ525" s="4"/>
      <c r="RZA525" s="4"/>
      <c r="RZB525" s="4"/>
      <c r="RZC525" s="4"/>
      <c r="RZD525" s="4"/>
      <c r="RZE525" s="4"/>
      <c r="RZF525" s="4"/>
      <c r="RZG525" s="4"/>
      <c r="RZH525" s="4"/>
      <c r="RZI525" s="4"/>
      <c r="RZJ525" s="4"/>
      <c r="RZK525" s="4"/>
      <c r="RZL525" s="4"/>
      <c r="RZM525" s="4"/>
      <c r="RZN525" s="4"/>
      <c r="RZO525" s="4"/>
      <c r="RZP525" s="4"/>
      <c r="RZQ525" s="4"/>
      <c r="RZR525" s="4"/>
      <c r="RZS525" s="4"/>
      <c r="RZT525" s="4"/>
      <c r="RZU525" s="4"/>
      <c r="RZV525" s="4"/>
      <c r="RZW525" s="4"/>
      <c r="RZX525" s="4"/>
      <c r="RZY525" s="4"/>
      <c r="RZZ525" s="4"/>
      <c r="SAA525" s="4"/>
      <c r="SAB525" s="4"/>
      <c r="SAC525" s="4"/>
      <c r="SAD525" s="4"/>
      <c r="SAE525" s="4"/>
      <c r="SAF525" s="4"/>
      <c r="SAG525" s="4"/>
      <c r="SAH525" s="4"/>
      <c r="SAI525" s="4"/>
      <c r="SAJ525" s="4"/>
      <c r="SAK525" s="4"/>
      <c r="SAL525" s="4"/>
      <c r="SAM525" s="4"/>
      <c r="SAN525" s="4"/>
      <c r="SAO525" s="4"/>
      <c r="SAP525" s="4"/>
      <c r="SAQ525" s="4"/>
      <c r="SAR525" s="4"/>
      <c r="SAS525" s="4"/>
      <c r="SAT525" s="4"/>
      <c r="SAU525" s="4"/>
      <c r="SAV525" s="4"/>
      <c r="SAW525" s="4"/>
      <c r="SAX525" s="4"/>
      <c r="SAY525" s="4"/>
      <c r="SAZ525" s="4"/>
      <c r="SBA525" s="4"/>
      <c r="SBB525" s="4"/>
      <c r="SBC525" s="4"/>
      <c r="SBD525" s="4"/>
      <c r="SBE525" s="4"/>
      <c r="SBF525" s="4"/>
      <c r="SBG525" s="4"/>
      <c r="SBH525" s="4"/>
      <c r="SBI525" s="4"/>
      <c r="SBJ525" s="4"/>
      <c r="SBK525" s="4"/>
      <c r="SBL525" s="4"/>
      <c r="SBM525" s="4"/>
      <c r="SBN525" s="4"/>
      <c r="SBO525" s="4"/>
      <c r="SBP525" s="4"/>
      <c r="SBQ525" s="4"/>
      <c r="SBR525" s="4"/>
      <c r="SBS525" s="4"/>
      <c r="SBT525" s="4"/>
      <c r="SBU525" s="4"/>
      <c r="SBV525" s="4"/>
      <c r="SBW525" s="4"/>
      <c r="SBX525" s="4"/>
      <c r="SBY525" s="4"/>
      <c r="SBZ525" s="4"/>
      <c r="SCA525" s="4"/>
      <c r="SCB525" s="4"/>
      <c r="SCC525" s="4"/>
      <c r="SCD525" s="4"/>
      <c r="SCE525" s="4"/>
      <c r="SCF525" s="4"/>
      <c r="SCG525" s="4"/>
      <c r="SCH525" s="4"/>
      <c r="SCI525" s="4"/>
      <c r="SCJ525" s="4"/>
      <c r="SCK525" s="4"/>
      <c r="SCL525" s="4"/>
      <c r="SCM525" s="4"/>
      <c r="SCN525" s="4"/>
      <c r="SCO525" s="4"/>
      <c r="SCP525" s="4"/>
      <c r="SCQ525" s="4"/>
      <c r="SCR525" s="4"/>
      <c r="SCS525" s="4"/>
      <c r="SCT525" s="4"/>
      <c r="SCU525" s="4"/>
      <c r="SCV525" s="4"/>
      <c r="SCW525" s="4"/>
      <c r="SCX525" s="4"/>
      <c r="SCY525" s="4"/>
      <c r="SCZ525" s="4"/>
      <c r="SDA525" s="4"/>
      <c r="SDB525" s="4"/>
      <c r="SDC525" s="4"/>
      <c r="SDD525" s="4"/>
      <c r="SDE525" s="4"/>
      <c r="SDF525" s="4"/>
      <c r="SDG525" s="4"/>
      <c r="SDH525" s="4"/>
      <c r="SDI525" s="4"/>
      <c r="SDJ525" s="4"/>
      <c r="SDK525" s="4"/>
      <c r="SDL525" s="4"/>
      <c r="SDM525" s="4"/>
      <c r="SDN525" s="4"/>
      <c r="SDO525" s="4"/>
      <c r="SDP525" s="4"/>
      <c r="SDQ525" s="4"/>
      <c r="SDR525" s="4"/>
      <c r="SDS525" s="4"/>
      <c r="SDT525" s="4"/>
      <c r="SDU525" s="4"/>
      <c r="SDV525" s="4"/>
      <c r="SDW525" s="4"/>
      <c r="SDX525" s="4"/>
      <c r="SDY525" s="4"/>
      <c r="SDZ525" s="4"/>
      <c r="SEA525" s="4"/>
      <c r="SEB525" s="4"/>
      <c r="SEC525" s="4"/>
      <c r="SED525" s="4"/>
      <c r="SEE525" s="4"/>
      <c r="SEF525" s="4"/>
      <c r="SEG525" s="4"/>
      <c r="SEH525" s="4"/>
      <c r="SEI525" s="4"/>
      <c r="SEJ525" s="4"/>
      <c r="SEK525" s="4"/>
      <c r="SEL525" s="4"/>
      <c r="SEM525" s="4"/>
      <c r="SEN525" s="4"/>
      <c r="SEO525" s="4"/>
      <c r="SEP525" s="4"/>
      <c r="SEQ525" s="4"/>
      <c r="SER525" s="4"/>
      <c r="SES525" s="4"/>
      <c r="SET525" s="4"/>
      <c r="SEU525" s="4"/>
      <c r="SEV525" s="4"/>
      <c r="SEW525" s="4"/>
      <c r="SEX525" s="4"/>
      <c r="SEY525" s="4"/>
      <c r="SEZ525" s="4"/>
      <c r="SFA525" s="4"/>
      <c r="SFB525" s="4"/>
      <c r="SFC525" s="4"/>
      <c r="SFD525" s="4"/>
      <c r="SFE525" s="4"/>
      <c r="SFF525" s="4"/>
      <c r="SFG525" s="4"/>
      <c r="SFH525" s="4"/>
      <c r="SFI525" s="4"/>
      <c r="SFJ525" s="4"/>
      <c r="SFK525" s="4"/>
      <c r="SFL525" s="4"/>
      <c r="SFM525" s="4"/>
      <c r="SFN525" s="4"/>
      <c r="SFO525" s="4"/>
      <c r="SFP525" s="4"/>
      <c r="SFQ525" s="4"/>
      <c r="SFR525" s="4"/>
      <c r="SFS525" s="4"/>
      <c r="SFT525" s="4"/>
      <c r="SFU525" s="4"/>
      <c r="SFV525" s="4"/>
      <c r="SFW525" s="4"/>
      <c r="SFX525" s="4"/>
      <c r="SFY525" s="4"/>
      <c r="SFZ525" s="4"/>
      <c r="SGA525" s="4"/>
      <c r="SGB525" s="4"/>
      <c r="SGC525" s="4"/>
      <c r="SGD525" s="4"/>
      <c r="SGE525" s="4"/>
      <c r="SGF525" s="4"/>
      <c r="SGG525" s="4"/>
      <c r="SGH525" s="4"/>
      <c r="SGI525" s="4"/>
      <c r="SGJ525" s="4"/>
      <c r="SGK525" s="4"/>
      <c r="SGL525" s="4"/>
      <c r="SGM525" s="4"/>
      <c r="SGN525" s="4"/>
      <c r="SGO525" s="4"/>
      <c r="SGP525" s="4"/>
      <c r="SGQ525" s="4"/>
      <c r="SGR525" s="4"/>
      <c r="SGS525" s="4"/>
      <c r="SGT525" s="4"/>
      <c r="SGU525" s="4"/>
      <c r="SGV525" s="4"/>
      <c r="SGW525" s="4"/>
      <c r="SGX525" s="4"/>
      <c r="SGY525" s="4"/>
      <c r="SGZ525" s="4"/>
      <c r="SHA525" s="4"/>
      <c r="SHB525" s="4"/>
      <c r="SHC525" s="4"/>
      <c r="SHD525" s="4"/>
      <c r="SHE525" s="4"/>
      <c r="SHF525" s="4"/>
      <c r="SHG525" s="4"/>
      <c r="SHH525" s="4"/>
      <c r="SHI525" s="4"/>
      <c r="SHJ525" s="4"/>
      <c r="SHK525" s="4"/>
      <c r="SHL525" s="4"/>
      <c r="SHM525" s="4"/>
      <c r="SHN525" s="4"/>
      <c r="SHO525" s="4"/>
      <c r="SHP525" s="4"/>
      <c r="SHQ525" s="4"/>
      <c r="SHR525" s="4"/>
      <c r="SHS525" s="4"/>
      <c r="SHT525" s="4"/>
      <c r="SHU525" s="4"/>
      <c r="SHV525" s="4"/>
      <c r="SHW525" s="4"/>
      <c r="SHX525" s="4"/>
      <c r="SHY525" s="4"/>
      <c r="SHZ525" s="4"/>
      <c r="SIA525" s="4"/>
      <c r="SIB525" s="4"/>
      <c r="SIC525" s="4"/>
      <c r="SID525" s="4"/>
      <c r="SIE525" s="4"/>
      <c r="SIF525" s="4"/>
      <c r="SIG525" s="4"/>
      <c r="SIH525" s="4"/>
      <c r="SII525" s="4"/>
      <c r="SIJ525" s="4"/>
      <c r="SIK525" s="4"/>
      <c r="SIL525" s="4"/>
      <c r="SIM525" s="4"/>
      <c r="SIN525" s="4"/>
      <c r="SIO525" s="4"/>
      <c r="SIP525" s="4"/>
      <c r="SIQ525" s="4"/>
      <c r="SIR525" s="4"/>
      <c r="SIS525" s="4"/>
      <c r="SIT525" s="4"/>
      <c r="SIU525" s="4"/>
      <c r="SIV525" s="4"/>
      <c r="SIW525" s="4"/>
      <c r="SIX525" s="4"/>
      <c r="SIY525" s="4"/>
      <c r="SIZ525" s="4"/>
      <c r="SJA525" s="4"/>
      <c r="SJB525" s="4"/>
      <c r="SJC525" s="4"/>
      <c r="SJD525" s="4"/>
      <c r="SJE525" s="4"/>
      <c r="SJF525" s="4"/>
      <c r="SJG525" s="4"/>
      <c r="SJH525" s="4"/>
      <c r="SJI525" s="4"/>
      <c r="SJJ525" s="4"/>
      <c r="SJK525" s="4"/>
      <c r="SJL525" s="4"/>
      <c r="SJM525" s="4"/>
      <c r="SJN525" s="4"/>
      <c r="SJO525" s="4"/>
      <c r="SJP525" s="4"/>
      <c r="SJQ525" s="4"/>
      <c r="SJR525" s="4"/>
      <c r="SJS525" s="4"/>
      <c r="SJT525" s="4"/>
      <c r="SJU525" s="4"/>
      <c r="SJV525" s="4"/>
      <c r="SJW525" s="4"/>
      <c r="SJX525" s="4"/>
      <c r="SJY525" s="4"/>
      <c r="SJZ525" s="4"/>
      <c r="SKA525" s="4"/>
      <c r="SKB525" s="4"/>
      <c r="SKC525" s="4"/>
      <c r="SKD525" s="4"/>
      <c r="SKE525" s="4"/>
      <c r="SKF525" s="4"/>
      <c r="SKG525" s="4"/>
      <c r="SKH525" s="4"/>
      <c r="SKI525" s="4"/>
      <c r="SKJ525" s="4"/>
      <c r="SKK525" s="4"/>
      <c r="SKL525" s="4"/>
      <c r="SKM525" s="4"/>
      <c r="SKN525" s="4"/>
      <c r="SKO525" s="4"/>
      <c r="SKP525" s="4"/>
      <c r="SKQ525" s="4"/>
      <c r="SKR525" s="4"/>
      <c r="SKS525" s="4"/>
      <c r="SKT525" s="4"/>
      <c r="SKU525" s="4"/>
      <c r="SKV525" s="4"/>
      <c r="SKW525" s="4"/>
      <c r="SKX525" s="4"/>
      <c r="SKY525" s="4"/>
      <c r="SKZ525" s="4"/>
      <c r="SLA525" s="4"/>
      <c r="SLB525" s="4"/>
      <c r="SLC525" s="4"/>
      <c r="SLD525" s="4"/>
      <c r="SLE525" s="4"/>
      <c r="SLF525" s="4"/>
      <c r="SLG525" s="4"/>
      <c r="SLH525" s="4"/>
      <c r="SLI525" s="4"/>
      <c r="SLJ525" s="4"/>
      <c r="SLK525" s="4"/>
      <c r="SLL525" s="4"/>
      <c r="SLM525" s="4"/>
      <c r="SLN525" s="4"/>
      <c r="SLO525" s="4"/>
      <c r="SLP525" s="4"/>
      <c r="SLQ525" s="4"/>
      <c r="SLR525" s="4"/>
      <c r="SLS525" s="4"/>
      <c r="SLT525" s="4"/>
      <c r="SLU525" s="4"/>
      <c r="SLV525" s="4"/>
      <c r="SLW525" s="4"/>
      <c r="SLX525" s="4"/>
      <c r="SLY525" s="4"/>
      <c r="SLZ525" s="4"/>
      <c r="SMA525" s="4"/>
      <c r="SMB525" s="4"/>
      <c r="SMC525" s="4"/>
      <c r="SMD525" s="4"/>
      <c r="SME525" s="4"/>
      <c r="SMF525" s="4"/>
      <c r="SMG525" s="4"/>
      <c r="SMH525" s="4"/>
      <c r="SMI525" s="4"/>
      <c r="SMJ525" s="4"/>
      <c r="SMK525" s="4"/>
      <c r="SML525" s="4"/>
      <c r="SMM525" s="4"/>
      <c r="SMN525" s="4"/>
      <c r="SMO525" s="4"/>
      <c r="SMP525" s="4"/>
      <c r="SMQ525" s="4"/>
      <c r="SMR525" s="4"/>
      <c r="SMS525" s="4"/>
      <c r="SMT525" s="4"/>
      <c r="SMU525" s="4"/>
      <c r="SMV525" s="4"/>
      <c r="SMW525" s="4"/>
      <c r="SMX525" s="4"/>
      <c r="SMY525" s="4"/>
      <c r="SMZ525" s="4"/>
      <c r="SNA525" s="4"/>
      <c r="SNB525" s="4"/>
      <c r="SNC525" s="4"/>
      <c r="SND525" s="4"/>
      <c r="SNE525" s="4"/>
      <c r="SNF525" s="4"/>
      <c r="SNG525" s="4"/>
      <c r="SNH525" s="4"/>
      <c r="SNI525" s="4"/>
      <c r="SNJ525" s="4"/>
      <c r="SNK525" s="4"/>
      <c r="SNL525" s="4"/>
      <c r="SNM525" s="4"/>
      <c r="SNN525" s="4"/>
      <c r="SNO525" s="4"/>
      <c r="SNP525" s="4"/>
      <c r="SNQ525" s="4"/>
      <c r="SNR525" s="4"/>
      <c r="SNS525" s="4"/>
      <c r="SNT525" s="4"/>
      <c r="SNU525" s="4"/>
      <c r="SNV525" s="4"/>
      <c r="SNW525" s="4"/>
      <c r="SNX525" s="4"/>
      <c r="SNY525" s="4"/>
      <c r="SNZ525" s="4"/>
      <c r="SOA525" s="4"/>
      <c r="SOB525" s="4"/>
      <c r="SOC525" s="4"/>
      <c r="SOD525" s="4"/>
      <c r="SOE525" s="4"/>
      <c r="SOF525" s="4"/>
      <c r="SOG525" s="4"/>
      <c r="SOH525" s="4"/>
      <c r="SOI525" s="4"/>
      <c r="SOJ525" s="4"/>
      <c r="SOK525" s="4"/>
      <c r="SOL525" s="4"/>
      <c r="SOM525" s="4"/>
      <c r="SON525" s="4"/>
      <c r="SOO525" s="4"/>
      <c r="SOP525" s="4"/>
      <c r="SOQ525" s="4"/>
      <c r="SOR525" s="4"/>
      <c r="SOS525" s="4"/>
      <c r="SOT525" s="4"/>
      <c r="SOU525" s="4"/>
      <c r="SOV525" s="4"/>
      <c r="SOW525" s="4"/>
      <c r="SOX525" s="4"/>
      <c r="SOY525" s="4"/>
      <c r="SOZ525" s="4"/>
      <c r="SPA525" s="4"/>
      <c r="SPB525" s="4"/>
      <c r="SPC525" s="4"/>
      <c r="SPD525" s="4"/>
      <c r="SPE525" s="4"/>
      <c r="SPF525" s="4"/>
      <c r="SPG525" s="4"/>
      <c r="SPH525" s="4"/>
      <c r="SPI525" s="4"/>
      <c r="SPJ525" s="4"/>
      <c r="SPK525" s="4"/>
      <c r="SPL525" s="4"/>
      <c r="SPM525" s="4"/>
      <c r="SPN525" s="4"/>
      <c r="SPO525" s="4"/>
      <c r="SPP525" s="4"/>
      <c r="SPQ525" s="4"/>
      <c r="SPR525" s="4"/>
      <c r="SPS525" s="4"/>
      <c r="SPT525" s="4"/>
      <c r="SPU525" s="4"/>
      <c r="SPV525" s="4"/>
      <c r="SPW525" s="4"/>
      <c r="SPX525" s="4"/>
      <c r="SPY525" s="4"/>
      <c r="SPZ525" s="4"/>
      <c r="SQA525" s="4"/>
      <c r="SQB525" s="4"/>
      <c r="SQC525" s="4"/>
      <c r="SQD525" s="4"/>
      <c r="SQE525" s="4"/>
      <c r="SQF525" s="4"/>
      <c r="SQG525" s="4"/>
      <c r="SQH525" s="4"/>
      <c r="SQI525" s="4"/>
      <c r="SQJ525" s="4"/>
      <c r="SQK525" s="4"/>
      <c r="SQL525" s="4"/>
      <c r="SQM525" s="4"/>
      <c r="SQN525" s="4"/>
      <c r="SQO525" s="4"/>
      <c r="SQP525" s="4"/>
      <c r="SQQ525" s="4"/>
      <c r="SQR525" s="4"/>
      <c r="SQS525" s="4"/>
      <c r="SQT525" s="4"/>
      <c r="SQU525" s="4"/>
      <c r="SQV525" s="4"/>
      <c r="SQW525" s="4"/>
      <c r="SQX525" s="4"/>
      <c r="SQY525" s="4"/>
      <c r="SQZ525" s="4"/>
      <c r="SRA525" s="4"/>
      <c r="SRB525" s="4"/>
      <c r="SRC525" s="4"/>
      <c r="SRD525" s="4"/>
      <c r="SRE525" s="4"/>
      <c r="SRF525" s="4"/>
      <c r="SRG525" s="4"/>
      <c r="SRH525" s="4"/>
      <c r="SRI525" s="4"/>
      <c r="SRJ525" s="4"/>
      <c r="SRK525" s="4"/>
      <c r="SRL525" s="4"/>
      <c r="SRM525" s="4"/>
      <c r="SRN525" s="4"/>
      <c r="SRO525" s="4"/>
      <c r="SRP525" s="4"/>
      <c r="SRQ525" s="4"/>
      <c r="SRR525" s="4"/>
      <c r="SRS525" s="4"/>
      <c r="SRT525" s="4"/>
      <c r="SRU525" s="4"/>
      <c r="SRV525" s="4"/>
      <c r="SRW525" s="4"/>
      <c r="SRX525" s="4"/>
      <c r="SRY525" s="4"/>
      <c r="SRZ525" s="4"/>
      <c r="SSA525" s="4"/>
      <c r="SSB525" s="4"/>
      <c r="SSC525" s="4"/>
      <c r="SSD525" s="4"/>
      <c r="SSE525" s="4"/>
      <c r="SSF525" s="4"/>
      <c r="SSG525" s="4"/>
      <c r="SSH525" s="4"/>
      <c r="SSI525" s="4"/>
      <c r="SSJ525" s="4"/>
      <c r="SSK525" s="4"/>
      <c r="SSL525" s="4"/>
      <c r="SSM525" s="4"/>
      <c r="SSN525" s="4"/>
      <c r="SSO525" s="4"/>
      <c r="SSP525" s="4"/>
      <c r="SSQ525" s="4"/>
      <c r="SSR525" s="4"/>
      <c r="SSS525" s="4"/>
      <c r="SST525" s="4"/>
      <c r="SSU525" s="4"/>
      <c r="SSV525" s="4"/>
      <c r="SSW525" s="4"/>
      <c r="SSX525" s="4"/>
      <c r="SSY525" s="4"/>
      <c r="SSZ525" s="4"/>
      <c r="STA525" s="4"/>
      <c r="STB525" s="4"/>
      <c r="STC525" s="4"/>
      <c r="STD525" s="4"/>
      <c r="STE525" s="4"/>
      <c r="STF525" s="4"/>
      <c r="STG525" s="4"/>
      <c r="STH525" s="4"/>
      <c r="STI525" s="4"/>
      <c r="STJ525" s="4"/>
      <c r="STK525" s="4"/>
      <c r="STL525" s="4"/>
      <c r="STM525" s="4"/>
      <c r="STN525" s="4"/>
      <c r="STO525" s="4"/>
      <c r="STP525" s="4"/>
      <c r="STQ525" s="4"/>
      <c r="STR525" s="4"/>
      <c r="STS525" s="4"/>
      <c r="STT525" s="4"/>
      <c r="STU525" s="4"/>
      <c r="STV525" s="4"/>
      <c r="STW525" s="4"/>
      <c r="STX525" s="4"/>
      <c r="STY525" s="4"/>
      <c r="STZ525" s="4"/>
      <c r="SUA525" s="4"/>
      <c r="SUB525" s="4"/>
      <c r="SUC525" s="4"/>
      <c r="SUD525" s="4"/>
      <c r="SUE525" s="4"/>
      <c r="SUF525" s="4"/>
      <c r="SUG525" s="4"/>
      <c r="SUH525" s="4"/>
      <c r="SUI525" s="4"/>
      <c r="SUJ525" s="4"/>
      <c r="SUK525" s="4"/>
      <c r="SUL525" s="4"/>
      <c r="SUM525" s="4"/>
      <c r="SUN525" s="4"/>
      <c r="SUO525" s="4"/>
      <c r="SUP525" s="4"/>
      <c r="SUQ525" s="4"/>
      <c r="SUR525" s="4"/>
      <c r="SUS525" s="4"/>
      <c r="SUT525" s="4"/>
      <c r="SUU525" s="4"/>
      <c r="SUV525" s="4"/>
      <c r="SUW525" s="4"/>
      <c r="SUX525" s="4"/>
      <c r="SUY525" s="4"/>
      <c r="SUZ525" s="4"/>
      <c r="SVA525" s="4"/>
      <c r="SVB525" s="4"/>
      <c r="SVC525" s="4"/>
      <c r="SVD525" s="4"/>
      <c r="SVE525" s="4"/>
      <c r="SVF525" s="4"/>
      <c r="SVG525" s="4"/>
      <c r="SVH525" s="4"/>
      <c r="SVI525" s="4"/>
      <c r="SVJ525" s="4"/>
      <c r="SVK525" s="4"/>
      <c r="SVL525" s="4"/>
      <c r="SVM525" s="4"/>
      <c r="SVN525" s="4"/>
      <c r="SVO525" s="4"/>
      <c r="SVP525" s="4"/>
      <c r="SVQ525" s="4"/>
      <c r="SVR525" s="4"/>
      <c r="SVS525" s="4"/>
      <c r="SVT525" s="4"/>
      <c r="SVU525" s="4"/>
      <c r="SVV525" s="4"/>
      <c r="SVW525" s="4"/>
      <c r="SVX525" s="4"/>
      <c r="SVY525" s="4"/>
      <c r="SVZ525" s="4"/>
      <c r="SWA525" s="4"/>
      <c r="SWB525" s="4"/>
      <c r="SWC525" s="4"/>
      <c r="SWD525" s="4"/>
      <c r="SWE525" s="4"/>
      <c r="SWF525" s="4"/>
      <c r="SWG525" s="4"/>
      <c r="SWH525" s="4"/>
      <c r="SWI525" s="4"/>
      <c r="SWJ525" s="4"/>
      <c r="SWK525" s="4"/>
      <c r="SWL525" s="4"/>
      <c r="SWM525" s="4"/>
      <c r="SWN525" s="4"/>
      <c r="SWO525" s="4"/>
      <c r="SWP525" s="4"/>
      <c r="SWQ525" s="4"/>
      <c r="SWR525" s="4"/>
      <c r="SWS525" s="4"/>
      <c r="SWT525" s="4"/>
      <c r="SWU525" s="4"/>
      <c r="SWV525" s="4"/>
      <c r="SWW525" s="4"/>
      <c r="SWX525" s="4"/>
      <c r="SWY525" s="4"/>
      <c r="SWZ525" s="4"/>
      <c r="SXA525" s="4"/>
      <c r="SXB525" s="4"/>
      <c r="SXC525" s="4"/>
      <c r="SXD525" s="4"/>
      <c r="SXE525" s="4"/>
      <c r="SXF525" s="4"/>
      <c r="SXG525" s="4"/>
      <c r="SXH525" s="4"/>
      <c r="SXI525" s="4"/>
      <c r="SXJ525" s="4"/>
      <c r="SXK525" s="4"/>
      <c r="SXL525" s="4"/>
      <c r="SXM525" s="4"/>
      <c r="SXN525" s="4"/>
      <c r="SXO525" s="4"/>
      <c r="SXP525" s="4"/>
      <c r="SXQ525" s="4"/>
      <c r="SXR525" s="4"/>
      <c r="SXS525" s="4"/>
      <c r="SXT525" s="4"/>
      <c r="SXU525" s="4"/>
      <c r="SXV525" s="4"/>
      <c r="SXW525" s="4"/>
      <c r="SXX525" s="4"/>
      <c r="SXY525" s="4"/>
      <c r="SXZ525" s="4"/>
      <c r="SYA525" s="4"/>
      <c r="SYB525" s="4"/>
      <c r="SYC525" s="4"/>
      <c r="SYD525" s="4"/>
      <c r="SYE525" s="4"/>
      <c r="SYF525" s="4"/>
      <c r="SYG525" s="4"/>
      <c r="SYH525" s="4"/>
      <c r="SYI525" s="4"/>
      <c r="SYJ525" s="4"/>
      <c r="SYK525" s="4"/>
      <c r="SYL525" s="4"/>
      <c r="SYM525" s="4"/>
      <c r="SYN525" s="4"/>
      <c r="SYO525" s="4"/>
      <c r="SYP525" s="4"/>
      <c r="SYQ525" s="4"/>
      <c r="SYR525" s="4"/>
      <c r="SYS525" s="4"/>
      <c r="SYT525" s="4"/>
      <c r="SYU525" s="4"/>
      <c r="SYV525" s="4"/>
      <c r="SYW525" s="4"/>
      <c r="SYX525" s="4"/>
      <c r="SYY525" s="4"/>
      <c r="SYZ525" s="4"/>
      <c r="SZA525" s="4"/>
      <c r="SZB525" s="4"/>
      <c r="SZC525" s="4"/>
      <c r="SZD525" s="4"/>
      <c r="SZE525" s="4"/>
      <c r="SZF525" s="4"/>
      <c r="SZG525" s="4"/>
      <c r="SZH525" s="4"/>
      <c r="SZI525" s="4"/>
      <c r="SZJ525" s="4"/>
      <c r="SZK525" s="4"/>
      <c r="SZL525" s="4"/>
      <c r="SZM525" s="4"/>
      <c r="SZN525" s="4"/>
      <c r="SZO525" s="4"/>
      <c r="SZP525" s="4"/>
      <c r="SZQ525" s="4"/>
      <c r="SZR525" s="4"/>
      <c r="SZS525" s="4"/>
      <c r="SZT525" s="4"/>
      <c r="SZU525" s="4"/>
      <c r="SZV525" s="4"/>
      <c r="SZW525" s="4"/>
      <c r="SZX525" s="4"/>
      <c r="SZY525" s="4"/>
      <c r="SZZ525" s="4"/>
      <c r="TAA525" s="4"/>
      <c r="TAB525" s="4"/>
      <c r="TAC525" s="4"/>
      <c r="TAD525" s="4"/>
      <c r="TAE525" s="4"/>
      <c r="TAF525" s="4"/>
      <c r="TAG525" s="4"/>
      <c r="TAH525" s="4"/>
      <c r="TAI525" s="4"/>
      <c r="TAJ525" s="4"/>
      <c r="TAK525" s="4"/>
      <c r="TAL525" s="4"/>
      <c r="TAM525" s="4"/>
      <c r="TAN525" s="4"/>
      <c r="TAO525" s="4"/>
      <c r="TAP525" s="4"/>
      <c r="TAQ525" s="4"/>
      <c r="TAR525" s="4"/>
      <c r="TAS525" s="4"/>
      <c r="TAT525" s="4"/>
      <c r="TAU525" s="4"/>
      <c r="TAV525" s="4"/>
      <c r="TAW525" s="4"/>
      <c r="TAX525" s="4"/>
      <c r="TAY525" s="4"/>
      <c r="TAZ525" s="4"/>
      <c r="TBA525" s="4"/>
      <c r="TBB525" s="4"/>
      <c r="TBC525" s="4"/>
      <c r="TBD525" s="4"/>
      <c r="TBE525" s="4"/>
      <c r="TBF525" s="4"/>
      <c r="TBG525" s="4"/>
      <c r="TBH525" s="4"/>
      <c r="TBI525" s="4"/>
      <c r="TBJ525" s="4"/>
      <c r="TBK525" s="4"/>
      <c r="TBL525" s="4"/>
      <c r="TBM525" s="4"/>
      <c r="TBN525" s="4"/>
      <c r="TBO525" s="4"/>
      <c r="TBP525" s="4"/>
      <c r="TBQ525" s="4"/>
      <c r="TBR525" s="4"/>
      <c r="TBS525" s="4"/>
      <c r="TBT525" s="4"/>
      <c r="TBU525" s="4"/>
      <c r="TBV525" s="4"/>
      <c r="TBW525" s="4"/>
      <c r="TBX525" s="4"/>
      <c r="TBY525" s="4"/>
      <c r="TBZ525" s="4"/>
      <c r="TCA525" s="4"/>
      <c r="TCB525" s="4"/>
      <c r="TCC525" s="4"/>
      <c r="TCD525" s="4"/>
      <c r="TCE525" s="4"/>
      <c r="TCF525" s="4"/>
      <c r="TCG525" s="4"/>
      <c r="TCH525" s="4"/>
      <c r="TCI525" s="4"/>
      <c r="TCJ525" s="4"/>
      <c r="TCK525" s="4"/>
      <c r="TCL525" s="4"/>
      <c r="TCM525" s="4"/>
      <c r="TCN525" s="4"/>
      <c r="TCO525" s="4"/>
      <c r="TCP525" s="4"/>
      <c r="TCQ525" s="4"/>
      <c r="TCR525" s="4"/>
      <c r="TCS525" s="4"/>
      <c r="TCT525" s="4"/>
      <c r="TCU525" s="4"/>
      <c r="TCV525" s="4"/>
      <c r="TCW525" s="4"/>
      <c r="TCX525" s="4"/>
      <c r="TCY525" s="4"/>
      <c r="TCZ525" s="4"/>
      <c r="TDA525" s="4"/>
      <c r="TDB525" s="4"/>
      <c r="TDC525" s="4"/>
      <c r="TDD525" s="4"/>
      <c r="TDE525" s="4"/>
      <c r="TDF525" s="4"/>
      <c r="TDG525" s="4"/>
      <c r="TDH525" s="4"/>
      <c r="TDI525" s="4"/>
      <c r="TDJ525" s="4"/>
      <c r="TDK525" s="4"/>
      <c r="TDL525" s="4"/>
      <c r="TDM525" s="4"/>
      <c r="TDN525" s="4"/>
      <c r="TDO525" s="4"/>
      <c r="TDP525" s="4"/>
      <c r="TDQ525" s="4"/>
      <c r="TDR525" s="4"/>
      <c r="TDS525" s="4"/>
      <c r="TDT525" s="4"/>
      <c r="TDU525" s="4"/>
      <c r="TDV525" s="4"/>
      <c r="TDW525" s="4"/>
      <c r="TDX525" s="4"/>
      <c r="TDY525" s="4"/>
      <c r="TDZ525" s="4"/>
      <c r="TEA525" s="4"/>
      <c r="TEB525" s="4"/>
      <c r="TEC525" s="4"/>
      <c r="TED525" s="4"/>
      <c r="TEE525" s="4"/>
      <c r="TEF525" s="4"/>
      <c r="TEG525" s="4"/>
      <c r="TEH525" s="4"/>
      <c r="TEI525" s="4"/>
      <c r="TEJ525" s="4"/>
      <c r="TEK525" s="4"/>
      <c r="TEL525" s="4"/>
      <c r="TEM525" s="4"/>
      <c r="TEN525" s="4"/>
      <c r="TEO525" s="4"/>
      <c r="TEP525" s="4"/>
      <c r="TEQ525" s="4"/>
      <c r="TER525" s="4"/>
      <c r="TES525" s="4"/>
      <c r="TET525" s="4"/>
      <c r="TEU525" s="4"/>
      <c r="TEV525" s="4"/>
      <c r="TEW525" s="4"/>
      <c r="TEX525" s="4"/>
      <c r="TEY525" s="4"/>
      <c r="TEZ525" s="4"/>
      <c r="TFA525" s="4"/>
      <c r="TFB525" s="4"/>
      <c r="TFC525" s="4"/>
      <c r="TFD525" s="4"/>
      <c r="TFE525" s="4"/>
      <c r="TFF525" s="4"/>
      <c r="TFG525" s="4"/>
      <c r="TFH525" s="4"/>
      <c r="TFI525" s="4"/>
      <c r="TFJ525" s="4"/>
      <c r="TFK525" s="4"/>
      <c r="TFL525" s="4"/>
      <c r="TFM525" s="4"/>
      <c r="TFN525" s="4"/>
      <c r="TFO525" s="4"/>
      <c r="TFP525" s="4"/>
      <c r="TFQ525" s="4"/>
      <c r="TFR525" s="4"/>
      <c r="TFS525" s="4"/>
      <c r="TFT525" s="4"/>
      <c r="TFU525" s="4"/>
      <c r="TFV525" s="4"/>
      <c r="TFW525" s="4"/>
      <c r="TFX525" s="4"/>
      <c r="TFY525" s="4"/>
      <c r="TFZ525" s="4"/>
      <c r="TGA525" s="4"/>
      <c r="TGB525" s="4"/>
      <c r="TGC525" s="4"/>
      <c r="TGD525" s="4"/>
      <c r="TGE525" s="4"/>
      <c r="TGF525" s="4"/>
      <c r="TGG525" s="4"/>
      <c r="TGH525" s="4"/>
      <c r="TGI525" s="4"/>
      <c r="TGJ525" s="4"/>
      <c r="TGK525" s="4"/>
      <c r="TGL525" s="4"/>
      <c r="TGM525" s="4"/>
      <c r="TGN525" s="4"/>
      <c r="TGO525" s="4"/>
      <c r="TGP525" s="4"/>
      <c r="TGQ525" s="4"/>
      <c r="TGR525" s="4"/>
      <c r="TGS525" s="4"/>
      <c r="TGT525" s="4"/>
      <c r="TGU525" s="4"/>
      <c r="TGV525" s="4"/>
      <c r="TGW525" s="4"/>
      <c r="TGX525" s="4"/>
      <c r="TGY525" s="4"/>
      <c r="TGZ525" s="4"/>
      <c r="THA525" s="4"/>
      <c r="THB525" s="4"/>
      <c r="THC525" s="4"/>
      <c r="THD525" s="4"/>
      <c r="THE525" s="4"/>
      <c r="THF525" s="4"/>
      <c r="THG525" s="4"/>
      <c r="THH525" s="4"/>
      <c r="THI525" s="4"/>
      <c r="THJ525" s="4"/>
      <c r="THK525" s="4"/>
      <c r="THL525" s="4"/>
      <c r="THM525" s="4"/>
      <c r="THN525" s="4"/>
      <c r="THO525" s="4"/>
      <c r="THP525" s="4"/>
      <c r="THQ525" s="4"/>
      <c r="THR525" s="4"/>
      <c r="THS525" s="4"/>
      <c r="THT525" s="4"/>
      <c r="THU525" s="4"/>
      <c r="THV525" s="4"/>
      <c r="THW525" s="4"/>
      <c r="THX525" s="4"/>
      <c r="THY525" s="4"/>
      <c r="THZ525" s="4"/>
      <c r="TIA525" s="4"/>
      <c r="TIB525" s="4"/>
      <c r="TIC525" s="4"/>
      <c r="TID525" s="4"/>
      <c r="TIE525" s="4"/>
      <c r="TIF525" s="4"/>
      <c r="TIG525" s="4"/>
      <c r="TIH525" s="4"/>
      <c r="TII525" s="4"/>
      <c r="TIJ525" s="4"/>
      <c r="TIK525" s="4"/>
      <c r="TIL525" s="4"/>
      <c r="TIM525" s="4"/>
      <c r="TIN525" s="4"/>
      <c r="TIO525" s="4"/>
      <c r="TIP525" s="4"/>
      <c r="TIQ525" s="4"/>
      <c r="TIR525" s="4"/>
      <c r="TIS525" s="4"/>
      <c r="TIT525" s="4"/>
      <c r="TIU525" s="4"/>
      <c r="TIV525" s="4"/>
      <c r="TIW525" s="4"/>
      <c r="TIX525" s="4"/>
      <c r="TIY525" s="4"/>
      <c r="TIZ525" s="4"/>
      <c r="TJA525" s="4"/>
      <c r="TJB525" s="4"/>
      <c r="TJC525" s="4"/>
      <c r="TJD525" s="4"/>
      <c r="TJE525" s="4"/>
      <c r="TJF525" s="4"/>
      <c r="TJG525" s="4"/>
      <c r="TJH525" s="4"/>
      <c r="TJI525" s="4"/>
      <c r="TJJ525" s="4"/>
      <c r="TJK525" s="4"/>
      <c r="TJL525" s="4"/>
      <c r="TJM525" s="4"/>
      <c r="TJN525" s="4"/>
      <c r="TJO525" s="4"/>
      <c r="TJP525" s="4"/>
      <c r="TJQ525" s="4"/>
      <c r="TJR525" s="4"/>
      <c r="TJS525" s="4"/>
      <c r="TJT525" s="4"/>
      <c r="TJU525" s="4"/>
      <c r="TJV525" s="4"/>
      <c r="TJW525" s="4"/>
      <c r="TJX525" s="4"/>
      <c r="TJY525" s="4"/>
      <c r="TJZ525" s="4"/>
      <c r="TKA525" s="4"/>
      <c r="TKB525" s="4"/>
      <c r="TKC525" s="4"/>
      <c r="TKD525" s="4"/>
      <c r="TKE525" s="4"/>
      <c r="TKF525" s="4"/>
      <c r="TKG525" s="4"/>
      <c r="TKH525" s="4"/>
      <c r="TKI525" s="4"/>
      <c r="TKJ525" s="4"/>
      <c r="TKK525" s="4"/>
      <c r="TKL525" s="4"/>
      <c r="TKM525" s="4"/>
      <c r="TKN525" s="4"/>
      <c r="TKO525" s="4"/>
      <c r="TKP525" s="4"/>
      <c r="TKQ525" s="4"/>
      <c r="TKR525" s="4"/>
      <c r="TKS525" s="4"/>
      <c r="TKT525" s="4"/>
      <c r="TKU525" s="4"/>
      <c r="TKV525" s="4"/>
      <c r="TKW525" s="4"/>
      <c r="TKX525" s="4"/>
      <c r="TKY525" s="4"/>
      <c r="TKZ525" s="4"/>
      <c r="TLA525" s="4"/>
      <c r="TLB525" s="4"/>
      <c r="TLC525" s="4"/>
      <c r="TLD525" s="4"/>
      <c r="TLE525" s="4"/>
      <c r="TLF525" s="4"/>
      <c r="TLG525" s="4"/>
      <c r="TLH525" s="4"/>
      <c r="TLI525" s="4"/>
      <c r="TLJ525" s="4"/>
      <c r="TLK525" s="4"/>
      <c r="TLL525" s="4"/>
      <c r="TLM525" s="4"/>
      <c r="TLN525" s="4"/>
      <c r="TLO525" s="4"/>
      <c r="TLP525" s="4"/>
      <c r="TLQ525" s="4"/>
      <c r="TLR525" s="4"/>
      <c r="TLS525" s="4"/>
      <c r="TLT525" s="4"/>
      <c r="TLU525" s="4"/>
      <c r="TLV525" s="4"/>
      <c r="TLW525" s="4"/>
      <c r="TLX525" s="4"/>
      <c r="TLY525" s="4"/>
      <c r="TLZ525" s="4"/>
      <c r="TMA525" s="4"/>
      <c r="TMB525" s="4"/>
      <c r="TMC525" s="4"/>
      <c r="TMD525" s="4"/>
      <c r="TME525" s="4"/>
      <c r="TMF525" s="4"/>
      <c r="TMG525" s="4"/>
      <c r="TMH525" s="4"/>
      <c r="TMI525" s="4"/>
      <c r="TMJ525" s="4"/>
      <c r="TMK525" s="4"/>
      <c r="TML525" s="4"/>
      <c r="TMM525" s="4"/>
      <c r="TMN525" s="4"/>
      <c r="TMO525" s="4"/>
      <c r="TMP525" s="4"/>
      <c r="TMQ525" s="4"/>
      <c r="TMR525" s="4"/>
      <c r="TMS525" s="4"/>
      <c r="TMT525" s="4"/>
      <c r="TMU525" s="4"/>
      <c r="TMV525" s="4"/>
      <c r="TMW525" s="4"/>
      <c r="TMX525" s="4"/>
      <c r="TMY525" s="4"/>
      <c r="TMZ525" s="4"/>
      <c r="TNA525" s="4"/>
      <c r="TNB525" s="4"/>
      <c r="TNC525" s="4"/>
      <c r="TND525" s="4"/>
      <c r="TNE525" s="4"/>
      <c r="TNF525" s="4"/>
      <c r="TNG525" s="4"/>
      <c r="TNH525" s="4"/>
      <c r="TNI525" s="4"/>
      <c r="TNJ525" s="4"/>
      <c r="TNK525" s="4"/>
      <c r="TNL525" s="4"/>
      <c r="TNM525" s="4"/>
      <c r="TNN525" s="4"/>
      <c r="TNO525" s="4"/>
      <c r="TNP525" s="4"/>
      <c r="TNQ525" s="4"/>
      <c r="TNR525" s="4"/>
      <c r="TNS525" s="4"/>
      <c r="TNT525" s="4"/>
      <c r="TNU525" s="4"/>
      <c r="TNV525" s="4"/>
      <c r="TNW525" s="4"/>
      <c r="TNX525" s="4"/>
      <c r="TNY525" s="4"/>
      <c r="TNZ525" s="4"/>
      <c r="TOA525" s="4"/>
      <c r="TOB525" s="4"/>
      <c r="TOC525" s="4"/>
      <c r="TOD525" s="4"/>
      <c r="TOE525" s="4"/>
      <c r="TOF525" s="4"/>
      <c r="TOG525" s="4"/>
      <c r="TOH525" s="4"/>
      <c r="TOI525" s="4"/>
      <c r="TOJ525" s="4"/>
      <c r="TOK525" s="4"/>
      <c r="TOL525" s="4"/>
      <c r="TOM525" s="4"/>
      <c r="TON525" s="4"/>
      <c r="TOO525" s="4"/>
      <c r="TOP525" s="4"/>
      <c r="TOQ525" s="4"/>
      <c r="TOR525" s="4"/>
      <c r="TOS525" s="4"/>
      <c r="TOT525" s="4"/>
      <c r="TOU525" s="4"/>
      <c r="TOV525" s="4"/>
      <c r="TOW525" s="4"/>
      <c r="TOX525" s="4"/>
      <c r="TOY525" s="4"/>
      <c r="TOZ525" s="4"/>
      <c r="TPA525" s="4"/>
      <c r="TPB525" s="4"/>
      <c r="TPC525" s="4"/>
      <c r="TPD525" s="4"/>
      <c r="TPE525" s="4"/>
      <c r="TPF525" s="4"/>
      <c r="TPG525" s="4"/>
      <c r="TPH525" s="4"/>
      <c r="TPI525" s="4"/>
      <c r="TPJ525" s="4"/>
      <c r="TPK525" s="4"/>
      <c r="TPL525" s="4"/>
      <c r="TPM525" s="4"/>
      <c r="TPN525" s="4"/>
      <c r="TPO525" s="4"/>
      <c r="TPP525" s="4"/>
      <c r="TPQ525" s="4"/>
      <c r="TPR525" s="4"/>
      <c r="TPS525" s="4"/>
      <c r="TPT525" s="4"/>
      <c r="TPU525" s="4"/>
      <c r="TPV525" s="4"/>
      <c r="TPW525" s="4"/>
      <c r="TPX525" s="4"/>
      <c r="TPY525" s="4"/>
      <c r="TPZ525" s="4"/>
      <c r="TQA525" s="4"/>
      <c r="TQB525" s="4"/>
      <c r="TQC525" s="4"/>
      <c r="TQD525" s="4"/>
      <c r="TQE525" s="4"/>
      <c r="TQF525" s="4"/>
      <c r="TQG525" s="4"/>
      <c r="TQH525" s="4"/>
      <c r="TQI525" s="4"/>
      <c r="TQJ525" s="4"/>
      <c r="TQK525" s="4"/>
      <c r="TQL525" s="4"/>
      <c r="TQM525" s="4"/>
      <c r="TQN525" s="4"/>
      <c r="TQO525" s="4"/>
      <c r="TQP525" s="4"/>
      <c r="TQQ525" s="4"/>
      <c r="TQR525" s="4"/>
      <c r="TQS525" s="4"/>
      <c r="TQT525" s="4"/>
      <c r="TQU525" s="4"/>
      <c r="TQV525" s="4"/>
      <c r="TQW525" s="4"/>
      <c r="TQX525" s="4"/>
      <c r="TQY525" s="4"/>
      <c r="TQZ525" s="4"/>
      <c r="TRA525" s="4"/>
      <c r="TRB525" s="4"/>
      <c r="TRC525" s="4"/>
      <c r="TRD525" s="4"/>
      <c r="TRE525" s="4"/>
      <c r="TRF525" s="4"/>
      <c r="TRG525" s="4"/>
      <c r="TRH525" s="4"/>
      <c r="TRI525" s="4"/>
      <c r="TRJ525" s="4"/>
      <c r="TRK525" s="4"/>
      <c r="TRL525" s="4"/>
      <c r="TRM525" s="4"/>
      <c r="TRN525" s="4"/>
      <c r="TRO525" s="4"/>
      <c r="TRP525" s="4"/>
      <c r="TRQ525" s="4"/>
      <c r="TRR525" s="4"/>
      <c r="TRS525" s="4"/>
      <c r="TRT525" s="4"/>
      <c r="TRU525" s="4"/>
      <c r="TRV525" s="4"/>
      <c r="TRW525" s="4"/>
      <c r="TRX525" s="4"/>
      <c r="TRY525" s="4"/>
      <c r="TRZ525" s="4"/>
      <c r="TSA525" s="4"/>
      <c r="TSB525" s="4"/>
      <c r="TSC525" s="4"/>
      <c r="TSD525" s="4"/>
      <c r="TSE525" s="4"/>
      <c r="TSF525" s="4"/>
      <c r="TSG525" s="4"/>
      <c r="TSH525" s="4"/>
      <c r="TSI525" s="4"/>
      <c r="TSJ525" s="4"/>
      <c r="TSK525" s="4"/>
      <c r="TSL525" s="4"/>
      <c r="TSM525" s="4"/>
      <c r="TSN525" s="4"/>
      <c r="TSO525" s="4"/>
      <c r="TSP525" s="4"/>
      <c r="TSQ525" s="4"/>
      <c r="TSR525" s="4"/>
      <c r="TSS525" s="4"/>
      <c r="TST525" s="4"/>
      <c r="TSU525" s="4"/>
      <c r="TSV525" s="4"/>
      <c r="TSW525" s="4"/>
      <c r="TSX525" s="4"/>
      <c r="TSY525" s="4"/>
      <c r="TSZ525" s="4"/>
      <c r="TTA525" s="4"/>
      <c r="TTB525" s="4"/>
      <c r="TTC525" s="4"/>
      <c r="TTD525" s="4"/>
      <c r="TTE525" s="4"/>
      <c r="TTF525" s="4"/>
      <c r="TTG525" s="4"/>
      <c r="TTH525" s="4"/>
      <c r="TTI525" s="4"/>
      <c r="TTJ525" s="4"/>
      <c r="TTK525" s="4"/>
      <c r="TTL525" s="4"/>
      <c r="TTM525" s="4"/>
      <c r="TTN525" s="4"/>
      <c r="TTO525" s="4"/>
      <c r="TTP525" s="4"/>
      <c r="TTQ525" s="4"/>
      <c r="TTR525" s="4"/>
      <c r="TTS525" s="4"/>
      <c r="TTT525" s="4"/>
      <c r="TTU525" s="4"/>
      <c r="TTV525" s="4"/>
      <c r="TTW525" s="4"/>
      <c r="TTX525" s="4"/>
      <c r="TTY525" s="4"/>
      <c r="TTZ525" s="4"/>
      <c r="TUA525" s="4"/>
      <c r="TUB525" s="4"/>
      <c r="TUC525" s="4"/>
      <c r="TUD525" s="4"/>
      <c r="TUE525" s="4"/>
      <c r="TUF525" s="4"/>
      <c r="TUG525" s="4"/>
      <c r="TUH525" s="4"/>
      <c r="TUI525" s="4"/>
      <c r="TUJ525" s="4"/>
      <c r="TUK525" s="4"/>
      <c r="TUL525" s="4"/>
      <c r="TUM525" s="4"/>
      <c r="TUN525" s="4"/>
      <c r="TUO525" s="4"/>
      <c r="TUP525" s="4"/>
      <c r="TUQ525" s="4"/>
      <c r="TUR525" s="4"/>
      <c r="TUS525" s="4"/>
      <c r="TUT525" s="4"/>
      <c r="TUU525" s="4"/>
      <c r="TUV525" s="4"/>
      <c r="TUW525" s="4"/>
      <c r="TUX525" s="4"/>
      <c r="TUY525" s="4"/>
      <c r="TUZ525" s="4"/>
      <c r="TVA525" s="4"/>
      <c r="TVB525" s="4"/>
      <c r="TVC525" s="4"/>
      <c r="TVD525" s="4"/>
      <c r="TVE525" s="4"/>
      <c r="TVF525" s="4"/>
      <c r="TVG525" s="4"/>
      <c r="TVH525" s="4"/>
      <c r="TVI525" s="4"/>
      <c r="TVJ525" s="4"/>
      <c r="TVK525" s="4"/>
      <c r="TVL525" s="4"/>
      <c r="TVM525" s="4"/>
      <c r="TVN525" s="4"/>
      <c r="TVO525" s="4"/>
      <c r="TVP525" s="4"/>
      <c r="TVQ525" s="4"/>
      <c r="TVR525" s="4"/>
      <c r="TVS525" s="4"/>
      <c r="TVT525" s="4"/>
      <c r="TVU525" s="4"/>
      <c r="TVV525" s="4"/>
      <c r="TVW525" s="4"/>
      <c r="TVX525" s="4"/>
      <c r="TVY525" s="4"/>
      <c r="TVZ525" s="4"/>
      <c r="TWA525" s="4"/>
      <c r="TWB525" s="4"/>
      <c r="TWC525" s="4"/>
      <c r="TWD525" s="4"/>
      <c r="TWE525" s="4"/>
      <c r="TWF525" s="4"/>
      <c r="TWG525" s="4"/>
      <c r="TWH525" s="4"/>
      <c r="TWI525" s="4"/>
      <c r="TWJ525" s="4"/>
      <c r="TWK525" s="4"/>
      <c r="TWL525" s="4"/>
      <c r="TWM525" s="4"/>
      <c r="TWN525" s="4"/>
      <c r="TWO525" s="4"/>
      <c r="TWP525" s="4"/>
      <c r="TWQ525" s="4"/>
      <c r="TWR525" s="4"/>
      <c r="TWS525" s="4"/>
      <c r="TWT525" s="4"/>
      <c r="TWU525" s="4"/>
      <c r="TWV525" s="4"/>
      <c r="TWW525" s="4"/>
      <c r="TWX525" s="4"/>
      <c r="TWY525" s="4"/>
      <c r="TWZ525" s="4"/>
      <c r="TXA525" s="4"/>
      <c r="TXB525" s="4"/>
      <c r="TXC525" s="4"/>
      <c r="TXD525" s="4"/>
      <c r="TXE525" s="4"/>
      <c r="TXF525" s="4"/>
      <c r="TXG525" s="4"/>
      <c r="TXH525" s="4"/>
      <c r="TXI525" s="4"/>
      <c r="TXJ525" s="4"/>
      <c r="TXK525" s="4"/>
      <c r="TXL525" s="4"/>
      <c r="TXM525" s="4"/>
      <c r="TXN525" s="4"/>
      <c r="TXO525" s="4"/>
      <c r="TXP525" s="4"/>
      <c r="TXQ525" s="4"/>
      <c r="TXR525" s="4"/>
      <c r="TXS525" s="4"/>
      <c r="TXT525" s="4"/>
      <c r="TXU525" s="4"/>
      <c r="TXV525" s="4"/>
      <c r="TXW525" s="4"/>
      <c r="TXX525" s="4"/>
      <c r="TXY525" s="4"/>
      <c r="TXZ525" s="4"/>
      <c r="TYA525" s="4"/>
      <c r="TYB525" s="4"/>
      <c r="TYC525" s="4"/>
      <c r="TYD525" s="4"/>
      <c r="TYE525" s="4"/>
      <c r="TYF525" s="4"/>
      <c r="TYG525" s="4"/>
      <c r="TYH525" s="4"/>
      <c r="TYI525" s="4"/>
      <c r="TYJ525" s="4"/>
      <c r="TYK525" s="4"/>
      <c r="TYL525" s="4"/>
      <c r="TYM525" s="4"/>
      <c r="TYN525" s="4"/>
      <c r="TYO525" s="4"/>
      <c r="TYP525" s="4"/>
      <c r="TYQ525" s="4"/>
      <c r="TYR525" s="4"/>
      <c r="TYS525" s="4"/>
      <c r="TYT525" s="4"/>
      <c r="TYU525" s="4"/>
      <c r="TYV525" s="4"/>
      <c r="TYW525" s="4"/>
      <c r="TYX525" s="4"/>
      <c r="TYY525" s="4"/>
      <c r="TYZ525" s="4"/>
      <c r="TZA525" s="4"/>
      <c r="TZB525" s="4"/>
      <c r="TZC525" s="4"/>
      <c r="TZD525" s="4"/>
      <c r="TZE525" s="4"/>
      <c r="TZF525" s="4"/>
      <c r="TZG525" s="4"/>
      <c r="TZH525" s="4"/>
      <c r="TZI525" s="4"/>
      <c r="TZJ525" s="4"/>
      <c r="TZK525" s="4"/>
      <c r="TZL525" s="4"/>
      <c r="TZM525" s="4"/>
      <c r="TZN525" s="4"/>
      <c r="TZO525" s="4"/>
      <c r="TZP525" s="4"/>
      <c r="TZQ525" s="4"/>
      <c r="TZR525" s="4"/>
      <c r="TZS525" s="4"/>
      <c r="TZT525" s="4"/>
      <c r="TZU525" s="4"/>
      <c r="TZV525" s="4"/>
      <c r="TZW525" s="4"/>
      <c r="TZX525" s="4"/>
      <c r="TZY525" s="4"/>
      <c r="TZZ525" s="4"/>
      <c r="UAA525" s="4"/>
      <c r="UAB525" s="4"/>
      <c r="UAC525" s="4"/>
      <c r="UAD525" s="4"/>
      <c r="UAE525" s="4"/>
      <c r="UAF525" s="4"/>
      <c r="UAG525" s="4"/>
      <c r="UAH525" s="4"/>
      <c r="UAI525" s="4"/>
      <c r="UAJ525" s="4"/>
      <c r="UAK525" s="4"/>
      <c r="UAL525" s="4"/>
      <c r="UAM525" s="4"/>
      <c r="UAN525" s="4"/>
      <c r="UAO525" s="4"/>
      <c r="UAP525" s="4"/>
      <c r="UAQ525" s="4"/>
      <c r="UAR525" s="4"/>
      <c r="UAS525" s="4"/>
      <c r="UAT525" s="4"/>
      <c r="UAU525" s="4"/>
      <c r="UAV525" s="4"/>
      <c r="UAW525" s="4"/>
      <c r="UAX525" s="4"/>
      <c r="UAY525" s="4"/>
      <c r="UAZ525" s="4"/>
      <c r="UBA525" s="4"/>
      <c r="UBB525" s="4"/>
      <c r="UBC525" s="4"/>
      <c r="UBD525" s="4"/>
      <c r="UBE525" s="4"/>
      <c r="UBF525" s="4"/>
      <c r="UBG525" s="4"/>
      <c r="UBH525" s="4"/>
      <c r="UBI525" s="4"/>
      <c r="UBJ525" s="4"/>
      <c r="UBK525" s="4"/>
      <c r="UBL525" s="4"/>
      <c r="UBM525" s="4"/>
      <c r="UBN525" s="4"/>
      <c r="UBO525" s="4"/>
      <c r="UBP525" s="4"/>
      <c r="UBQ525" s="4"/>
      <c r="UBR525" s="4"/>
      <c r="UBS525" s="4"/>
      <c r="UBT525" s="4"/>
      <c r="UBU525" s="4"/>
      <c r="UBV525" s="4"/>
      <c r="UBW525" s="4"/>
      <c r="UBX525" s="4"/>
      <c r="UBY525" s="4"/>
      <c r="UBZ525" s="4"/>
      <c r="UCA525" s="4"/>
      <c r="UCB525" s="4"/>
      <c r="UCC525" s="4"/>
      <c r="UCD525" s="4"/>
      <c r="UCE525" s="4"/>
      <c r="UCF525" s="4"/>
      <c r="UCG525" s="4"/>
      <c r="UCH525" s="4"/>
      <c r="UCI525" s="4"/>
      <c r="UCJ525" s="4"/>
      <c r="UCK525" s="4"/>
      <c r="UCL525" s="4"/>
      <c r="UCM525" s="4"/>
      <c r="UCN525" s="4"/>
      <c r="UCO525" s="4"/>
      <c r="UCP525" s="4"/>
      <c r="UCQ525" s="4"/>
      <c r="UCR525" s="4"/>
      <c r="UCS525" s="4"/>
      <c r="UCT525" s="4"/>
      <c r="UCU525" s="4"/>
      <c r="UCV525" s="4"/>
      <c r="UCW525" s="4"/>
      <c r="UCX525" s="4"/>
      <c r="UCY525" s="4"/>
      <c r="UCZ525" s="4"/>
      <c r="UDA525" s="4"/>
      <c r="UDB525" s="4"/>
      <c r="UDC525" s="4"/>
      <c r="UDD525" s="4"/>
      <c r="UDE525" s="4"/>
      <c r="UDF525" s="4"/>
      <c r="UDG525" s="4"/>
      <c r="UDH525" s="4"/>
      <c r="UDI525" s="4"/>
      <c r="UDJ525" s="4"/>
      <c r="UDK525" s="4"/>
      <c r="UDL525" s="4"/>
      <c r="UDM525" s="4"/>
      <c r="UDN525" s="4"/>
      <c r="UDO525" s="4"/>
      <c r="UDP525" s="4"/>
      <c r="UDQ525" s="4"/>
      <c r="UDR525" s="4"/>
      <c r="UDS525" s="4"/>
      <c r="UDT525" s="4"/>
      <c r="UDU525" s="4"/>
      <c r="UDV525" s="4"/>
      <c r="UDW525" s="4"/>
      <c r="UDX525" s="4"/>
      <c r="UDY525" s="4"/>
      <c r="UDZ525" s="4"/>
      <c r="UEA525" s="4"/>
      <c r="UEB525" s="4"/>
      <c r="UEC525" s="4"/>
      <c r="UED525" s="4"/>
      <c r="UEE525" s="4"/>
      <c r="UEF525" s="4"/>
      <c r="UEG525" s="4"/>
      <c r="UEH525" s="4"/>
      <c r="UEI525" s="4"/>
      <c r="UEJ525" s="4"/>
      <c r="UEK525" s="4"/>
      <c r="UEL525" s="4"/>
      <c r="UEM525" s="4"/>
      <c r="UEN525" s="4"/>
      <c r="UEO525" s="4"/>
      <c r="UEP525" s="4"/>
      <c r="UEQ525" s="4"/>
      <c r="UER525" s="4"/>
      <c r="UES525" s="4"/>
      <c r="UET525" s="4"/>
      <c r="UEU525" s="4"/>
      <c r="UEV525" s="4"/>
      <c r="UEW525" s="4"/>
      <c r="UEX525" s="4"/>
      <c r="UEY525" s="4"/>
      <c r="UEZ525" s="4"/>
      <c r="UFA525" s="4"/>
      <c r="UFB525" s="4"/>
      <c r="UFC525" s="4"/>
      <c r="UFD525" s="4"/>
      <c r="UFE525" s="4"/>
      <c r="UFF525" s="4"/>
      <c r="UFG525" s="4"/>
      <c r="UFH525" s="4"/>
      <c r="UFI525" s="4"/>
      <c r="UFJ525" s="4"/>
      <c r="UFK525" s="4"/>
      <c r="UFL525" s="4"/>
      <c r="UFM525" s="4"/>
      <c r="UFN525" s="4"/>
      <c r="UFO525" s="4"/>
      <c r="UFP525" s="4"/>
      <c r="UFQ525" s="4"/>
      <c r="UFR525" s="4"/>
      <c r="UFS525" s="4"/>
      <c r="UFT525" s="4"/>
      <c r="UFU525" s="4"/>
      <c r="UFV525" s="4"/>
      <c r="UFW525" s="4"/>
      <c r="UFX525" s="4"/>
      <c r="UFY525" s="4"/>
      <c r="UFZ525" s="4"/>
      <c r="UGA525" s="4"/>
      <c r="UGB525" s="4"/>
      <c r="UGC525" s="4"/>
      <c r="UGD525" s="4"/>
      <c r="UGE525" s="4"/>
      <c r="UGF525" s="4"/>
      <c r="UGG525" s="4"/>
      <c r="UGH525" s="4"/>
      <c r="UGI525" s="4"/>
      <c r="UGJ525" s="4"/>
      <c r="UGK525" s="4"/>
      <c r="UGL525" s="4"/>
      <c r="UGM525" s="4"/>
      <c r="UGN525" s="4"/>
      <c r="UGO525" s="4"/>
      <c r="UGP525" s="4"/>
      <c r="UGQ525" s="4"/>
      <c r="UGR525" s="4"/>
      <c r="UGS525" s="4"/>
      <c r="UGT525" s="4"/>
      <c r="UGU525" s="4"/>
      <c r="UGV525" s="4"/>
      <c r="UGW525" s="4"/>
      <c r="UGX525" s="4"/>
      <c r="UGY525" s="4"/>
      <c r="UGZ525" s="4"/>
      <c r="UHA525" s="4"/>
      <c r="UHB525" s="4"/>
      <c r="UHC525" s="4"/>
      <c r="UHD525" s="4"/>
      <c r="UHE525" s="4"/>
      <c r="UHF525" s="4"/>
      <c r="UHG525" s="4"/>
      <c r="UHH525" s="4"/>
      <c r="UHI525" s="4"/>
      <c r="UHJ525" s="4"/>
      <c r="UHK525" s="4"/>
      <c r="UHL525" s="4"/>
      <c r="UHM525" s="4"/>
      <c r="UHN525" s="4"/>
      <c r="UHO525" s="4"/>
      <c r="UHP525" s="4"/>
      <c r="UHQ525" s="4"/>
      <c r="UHR525" s="4"/>
      <c r="UHS525" s="4"/>
      <c r="UHT525" s="4"/>
      <c r="UHU525" s="4"/>
      <c r="UHV525" s="4"/>
      <c r="UHW525" s="4"/>
      <c r="UHX525" s="4"/>
      <c r="UHY525" s="4"/>
      <c r="UHZ525" s="4"/>
      <c r="UIA525" s="4"/>
      <c r="UIB525" s="4"/>
      <c r="UIC525" s="4"/>
      <c r="UID525" s="4"/>
      <c r="UIE525" s="4"/>
      <c r="UIF525" s="4"/>
      <c r="UIG525" s="4"/>
      <c r="UIH525" s="4"/>
      <c r="UII525" s="4"/>
      <c r="UIJ525" s="4"/>
      <c r="UIK525" s="4"/>
      <c r="UIL525" s="4"/>
      <c r="UIM525" s="4"/>
      <c r="UIN525" s="4"/>
      <c r="UIO525" s="4"/>
      <c r="UIP525" s="4"/>
      <c r="UIQ525" s="4"/>
      <c r="UIR525" s="4"/>
      <c r="UIS525" s="4"/>
      <c r="UIT525" s="4"/>
      <c r="UIU525" s="4"/>
      <c r="UIV525" s="4"/>
      <c r="UIW525" s="4"/>
      <c r="UIX525" s="4"/>
      <c r="UIY525" s="4"/>
      <c r="UIZ525" s="4"/>
      <c r="UJA525" s="4"/>
      <c r="UJB525" s="4"/>
      <c r="UJC525" s="4"/>
      <c r="UJD525" s="4"/>
      <c r="UJE525" s="4"/>
      <c r="UJF525" s="4"/>
      <c r="UJG525" s="4"/>
      <c r="UJH525" s="4"/>
      <c r="UJI525" s="4"/>
      <c r="UJJ525" s="4"/>
      <c r="UJK525" s="4"/>
      <c r="UJL525" s="4"/>
      <c r="UJM525" s="4"/>
      <c r="UJN525" s="4"/>
      <c r="UJO525" s="4"/>
      <c r="UJP525" s="4"/>
      <c r="UJQ525" s="4"/>
      <c r="UJR525" s="4"/>
      <c r="UJS525" s="4"/>
      <c r="UJT525" s="4"/>
      <c r="UJU525" s="4"/>
      <c r="UJV525" s="4"/>
      <c r="UJW525" s="4"/>
      <c r="UJX525" s="4"/>
      <c r="UJY525" s="4"/>
      <c r="UJZ525" s="4"/>
      <c r="UKA525" s="4"/>
      <c r="UKB525" s="4"/>
      <c r="UKC525" s="4"/>
      <c r="UKD525" s="4"/>
      <c r="UKE525" s="4"/>
      <c r="UKF525" s="4"/>
      <c r="UKG525" s="4"/>
      <c r="UKH525" s="4"/>
      <c r="UKI525" s="4"/>
      <c r="UKJ525" s="4"/>
      <c r="UKK525" s="4"/>
      <c r="UKL525" s="4"/>
      <c r="UKM525" s="4"/>
      <c r="UKN525" s="4"/>
      <c r="UKO525" s="4"/>
      <c r="UKP525" s="4"/>
      <c r="UKQ525" s="4"/>
      <c r="UKR525" s="4"/>
      <c r="UKS525" s="4"/>
      <c r="UKT525" s="4"/>
      <c r="UKU525" s="4"/>
      <c r="UKV525" s="4"/>
      <c r="UKW525" s="4"/>
      <c r="UKX525" s="4"/>
      <c r="UKY525" s="4"/>
      <c r="UKZ525" s="4"/>
      <c r="ULA525" s="4"/>
      <c r="ULB525" s="4"/>
      <c r="ULC525" s="4"/>
      <c r="ULD525" s="4"/>
      <c r="ULE525" s="4"/>
      <c r="ULF525" s="4"/>
      <c r="ULG525" s="4"/>
      <c r="ULH525" s="4"/>
      <c r="ULI525" s="4"/>
      <c r="ULJ525" s="4"/>
      <c r="ULK525" s="4"/>
      <c r="ULL525" s="4"/>
      <c r="ULM525" s="4"/>
      <c r="ULN525" s="4"/>
      <c r="ULO525" s="4"/>
      <c r="ULP525" s="4"/>
      <c r="ULQ525" s="4"/>
      <c r="ULR525" s="4"/>
      <c r="ULS525" s="4"/>
      <c r="ULT525" s="4"/>
      <c r="ULU525" s="4"/>
      <c r="ULV525" s="4"/>
      <c r="ULW525" s="4"/>
      <c r="ULX525" s="4"/>
      <c r="ULY525" s="4"/>
      <c r="ULZ525" s="4"/>
      <c r="UMA525" s="4"/>
      <c r="UMB525" s="4"/>
      <c r="UMC525" s="4"/>
      <c r="UMD525" s="4"/>
      <c r="UME525" s="4"/>
      <c r="UMF525" s="4"/>
      <c r="UMG525" s="4"/>
      <c r="UMH525" s="4"/>
      <c r="UMI525" s="4"/>
      <c r="UMJ525" s="4"/>
      <c r="UMK525" s="4"/>
      <c r="UML525" s="4"/>
      <c r="UMM525" s="4"/>
      <c r="UMN525" s="4"/>
      <c r="UMO525" s="4"/>
      <c r="UMP525" s="4"/>
      <c r="UMQ525" s="4"/>
      <c r="UMR525" s="4"/>
      <c r="UMS525" s="4"/>
      <c r="UMT525" s="4"/>
      <c r="UMU525" s="4"/>
      <c r="UMV525" s="4"/>
      <c r="UMW525" s="4"/>
      <c r="UMX525" s="4"/>
      <c r="UMY525" s="4"/>
      <c r="UMZ525" s="4"/>
      <c r="UNA525" s="4"/>
      <c r="UNB525" s="4"/>
      <c r="UNC525" s="4"/>
      <c r="UND525" s="4"/>
      <c r="UNE525" s="4"/>
      <c r="UNF525" s="4"/>
      <c r="UNG525" s="4"/>
      <c r="UNH525" s="4"/>
      <c r="UNI525" s="4"/>
      <c r="UNJ525" s="4"/>
      <c r="UNK525" s="4"/>
      <c r="UNL525" s="4"/>
      <c r="UNM525" s="4"/>
      <c r="UNN525" s="4"/>
      <c r="UNO525" s="4"/>
      <c r="UNP525" s="4"/>
      <c r="UNQ525" s="4"/>
      <c r="UNR525" s="4"/>
      <c r="UNS525" s="4"/>
      <c r="UNT525" s="4"/>
      <c r="UNU525" s="4"/>
      <c r="UNV525" s="4"/>
      <c r="UNW525" s="4"/>
      <c r="UNX525" s="4"/>
      <c r="UNY525" s="4"/>
      <c r="UNZ525" s="4"/>
      <c r="UOA525" s="4"/>
      <c r="UOB525" s="4"/>
      <c r="UOC525" s="4"/>
      <c r="UOD525" s="4"/>
      <c r="UOE525" s="4"/>
      <c r="UOF525" s="4"/>
      <c r="UOG525" s="4"/>
      <c r="UOH525" s="4"/>
      <c r="UOI525" s="4"/>
      <c r="UOJ525" s="4"/>
      <c r="UOK525" s="4"/>
      <c r="UOL525" s="4"/>
      <c r="UOM525" s="4"/>
      <c r="UON525" s="4"/>
      <c r="UOO525" s="4"/>
      <c r="UOP525" s="4"/>
      <c r="UOQ525" s="4"/>
      <c r="UOR525" s="4"/>
      <c r="UOS525" s="4"/>
      <c r="UOT525" s="4"/>
      <c r="UOU525" s="4"/>
      <c r="UOV525" s="4"/>
      <c r="UOW525" s="4"/>
      <c r="UOX525" s="4"/>
      <c r="UOY525" s="4"/>
      <c r="UOZ525" s="4"/>
      <c r="UPA525" s="4"/>
      <c r="UPB525" s="4"/>
      <c r="UPC525" s="4"/>
      <c r="UPD525" s="4"/>
      <c r="UPE525" s="4"/>
      <c r="UPF525" s="4"/>
      <c r="UPG525" s="4"/>
      <c r="UPH525" s="4"/>
      <c r="UPI525" s="4"/>
      <c r="UPJ525" s="4"/>
      <c r="UPK525" s="4"/>
      <c r="UPL525" s="4"/>
      <c r="UPM525" s="4"/>
      <c r="UPN525" s="4"/>
      <c r="UPO525" s="4"/>
      <c r="UPP525" s="4"/>
      <c r="UPQ525" s="4"/>
      <c r="UPR525" s="4"/>
      <c r="UPS525" s="4"/>
      <c r="UPT525" s="4"/>
      <c r="UPU525" s="4"/>
      <c r="UPV525" s="4"/>
      <c r="UPW525" s="4"/>
      <c r="UPX525" s="4"/>
      <c r="UPY525" s="4"/>
      <c r="UPZ525" s="4"/>
      <c r="UQA525" s="4"/>
      <c r="UQB525" s="4"/>
      <c r="UQC525" s="4"/>
      <c r="UQD525" s="4"/>
      <c r="UQE525" s="4"/>
      <c r="UQF525" s="4"/>
      <c r="UQG525" s="4"/>
      <c r="UQH525" s="4"/>
      <c r="UQI525" s="4"/>
      <c r="UQJ525" s="4"/>
      <c r="UQK525" s="4"/>
      <c r="UQL525" s="4"/>
      <c r="UQM525" s="4"/>
      <c r="UQN525" s="4"/>
      <c r="UQO525" s="4"/>
      <c r="UQP525" s="4"/>
      <c r="UQQ525" s="4"/>
      <c r="UQR525" s="4"/>
      <c r="UQS525" s="4"/>
      <c r="UQT525" s="4"/>
      <c r="UQU525" s="4"/>
      <c r="UQV525" s="4"/>
      <c r="UQW525" s="4"/>
      <c r="UQX525" s="4"/>
      <c r="UQY525" s="4"/>
      <c r="UQZ525" s="4"/>
      <c r="URA525" s="4"/>
      <c r="URB525" s="4"/>
      <c r="URC525" s="4"/>
      <c r="URD525" s="4"/>
      <c r="URE525" s="4"/>
      <c r="URF525" s="4"/>
      <c r="URG525" s="4"/>
      <c r="URH525" s="4"/>
      <c r="URI525" s="4"/>
      <c r="URJ525" s="4"/>
      <c r="URK525" s="4"/>
      <c r="URL525" s="4"/>
      <c r="URM525" s="4"/>
      <c r="URN525" s="4"/>
      <c r="URO525" s="4"/>
      <c r="URP525" s="4"/>
      <c r="URQ525" s="4"/>
      <c r="URR525" s="4"/>
      <c r="URS525" s="4"/>
      <c r="URT525" s="4"/>
      <c r="URU525" s="4"/>
      <c r="URV525" s="4"/>
      <c r="URW525" s="4"/>
      <c r="URX525" s="4"/>
      <c r="URY525" s="4"/>
      <c r="URZ525" s="4"/>
      <c r="USA525" s="4"/>
      <c r="USB525" s="4"/>
      <c r="USC525" s="4"/>
      <c r="USD525" s="4"/>
      <c r="USE525" s="4"/>
      <c r="USF525" s="4"/>
      <c r="USG525" s="4"/>
      <c r="USH525" s="4"/>
      <c r="USI525" s="4"/>
      <c r="USJ525" s="4"/>
      <c r="USK525" s="4"/>
      <c r="USL525" s="4"/>
      <c r="USM525" s="4"/>
      <c r="USN525" s="4"/>
      <c r="USO525" s="4"/>
      <c r="USP525" s="4"/>
      <c r="USQ525" s="4"/>
      <c r="USR525" s="4"/>
      <c r="USS525" s="4"/>
      <c r="UST525" s="4"/>
      <c r="USU525" s="4"/>
      <c r="USV525" s="4"/>
      <c r="USW525" s="4"/>
      <c r="USX525" s="4"/>
      <c r="USY525" s="4"/>
      <c r="USZ525" s="4"/>
      <c r="UTA525" s="4"/>
      <c r="UTB525" s="4"/>
      <c r="UTC525" s="4"/>
      <c r="UTD525" s="4"/>
      <c r="UTE525" s="4"/>
      <c r="UTF525" s="4"/>
      <c r="UTG525" s="4"/>
      <c r="UTH525" s="4"/>
      <c r="UTI525" s="4"/>
      <c r="UTJ525" s="4"/>
      <c r="UTK525" s="4"/>
      <c r="UTL525" s="4"/>
      <c r="UTM525" s="4"/>
      <c r="UTN525" s="4"/>
      <c r="UTO525" s="4"/>
      <c r="UTP525" s="4"/>
      <c r="UTQ525" s="4"/>
      <c r="UTR525" s="4"/>
      <c r="UTS525" s="4"/>
      <c r="UTT525" s="4"/>
      <c r="UTU525" s="4"/>
      <c r="UTV525" s="4"/>
      <c r="UTW525" s="4"/>
      <c r="UTX525" s="4"/>
      <c r="UTY525" s="4"/>
      <c r="UTZ525" s="4"/>
      <c r="UUA525" s="4"/>
      <c r="UUB525" s="4"/>
      <c r="UUC525" s="4"/>
      <c r="UUD525" s="4"/>
      <c r="UUE525" s="4"/>
      <c r="UUF525" s="4"/>
      <c r="UUG525" s="4"/>
      <c r="UUH525" s="4"/>
      <c r="UUI525" s="4"/>
      <c r="UUJ525" s="4"/>
      <c r="UUK525" s="4"/>
      <c r="UUL525" s="4"/>
      <c r="UUM525" s="4"/>
      <c r="UUN525" s="4"/>
      <c r="UUO525" s="4"/>
      <c r="UUP525" s="4"/>
      <c r="UUQ525" s="4"/>
      <c r="UUR525" s="4"/>
      <c r="UUS525" s="4"/>
      <c r="UUT525" s="4"/>
      <c r="UUU525" s="4"/>
      <c r="UUV525" s="4"/>
      <c r="UUW525" s="4"/>
      <c r="UUX525" s="4"/>
      <c r="UUY525" s="4"/>
      <c r="UUZ525" s="4"/>
      <c r="UVA525" s="4"/>
      <c r="UVB525" s="4"/>
      <c r="UVC525" s="4"/>
      <c r="UVD525" s="4"/>
      <c r="UVE525" s="4"/>
      <c r="UVF525" s="4"/>
      <c r="UVG525" s="4"/>
      <c r="UVH525" s="4"/>
      <c r="UVI525" s="4"/>
      <c r="UVJ525" s="4"/>
      <c r="UVK525" s="4"/>
      <c r="UVL525" s="4"/>
      <c r="UVM525" s="4"/>
      <c r="UVN525" s="4"/>
      <c r="UVO525" s="4"/>
      <c r="UVP525" s="4"/>
      <c r="UVQ525" s="4"/>
      <c r="UVR525" s="4"/>
      <c r="UVS525" s="4"/>
      <c r="UVT525" s="4"/>
      <c r="UVU525" s="4"/>
      <c r="UVV525" s="4"/>
      <c r="UVW525" s="4"/>
      <c r="UVX525" s="4"/>
      <c r="UVY525" s="4"/>
      <c r="UVZ525" s="4"/>
      <c r="UWA525" s="4"/>
      <c r="UWB525" s="4"/>
      <c r="UWC525" s="4"/>
      <c r="UWD525" s="4"/>
      <c r="UWE525" s="4"/>
      <c r="UWF525" s="4"/>
      <c r="UWG525" s="4"/>
      <c r="UWH525" s="4"/>
      <c r="UWI525" s="4"/>
      <c r="UWJ525" s="4"/>
      <c r="UWK525" s="4"/>
      <c r="UWL525" s="4"/>
      <c r="UWM525" s="4"/>
      <c r="UWN525" s="4"/>
      <c r="UWO525" s="4"/>
      <c r="UWP525" s="4"/>
      <c r="UWQ525" s="4"/>
      <c r="UWR525" s="4"/>
      <c r="UWS525" s="4"/>
      <c r="UWT525" s="4"/>
      <c r="UWU525" s="4"/>
      <c r="UWV525" s="4"/>
      <c r="UWW525" s="4"/>
      <c r="UWX525" s="4"/>
      <c r="UWY525" s="4"/>
      <c r="UWZ525" s="4"/>
      <c r="UXA525" s="4"/>
      <c r="UXB525" s="4"/>
      <c r="UXC525" s="4"/>
      <c r="UXD525" s="4"/>
      <c r="UXE525" s="4"/>
      <c r="UXF525" s="4"/>
      <c r="UXG525" s="4"/>
      <c r="UXH525" s="4"/>
      <c r="UXI525" s="4"/>
      <c r="UXJ525" s="4"/>
      <c r="UXK525" s="4"/>
      <c r="UXL525" s="4"/>
      <c r="UXM525" s="4"/>
      <c r="UXN525" s="4"/>
      <c r="UXO525" s="4"/>
      <c r="UXP525" s="4"/>
      <c r="UXQ525" s="4"/>
      <c r="UXR525" s="4"/>
      <c r="UXS525" s="4"/>
      <c r="UXT525" s="4"/>
      <c r="UXU525" s="4"/>
      <c r="UXV525" s="4"/>
      <c r="UXW525" s="4"/>
      <c r="UXX525" s="4"/>
      <c r="UXY525" s="4"/>
      <c r="UXZ525" s="4"/>
      <c r="UYA525" s="4"/>
      <c r="UYB525" s="4"/>
      <c r="UYC525" s="4"/>
      <c r="UYD525" s="4"/>
      <c r="UYE525" s="4"/>
      <c r="UYF525" s="4"/>
      <c r="UYG525" s="4"/>
      <c r="UYH525" s="4"/>
      <c r="UYI525" s="4"/>
      <c r="UYJ525" s="4"/>
      <c r="UYK525" s="4"/>
      <c r="UYL525" s="4"/>
      <c r="UYM525" s="4"/>
      <c r="UYN525" s="4"/>
      <c r="UYO525" s="4"/>
      <c r="UYP525" s="4"/>
      <c r="UYQ525" s="4"/>
      <c r="UYR525" s="4"/>
      <c r="UYS525" s="4"/>
      <c r="UYT525" s="4"/>
      <c r="UYU525" s="4"/>
      <c r="UYV525" s="4"/>
      <c r="UYW525" s="4"/>
      <c r="UYX525" s="4"/>
      <c r="UYY525" s="4"/>
      <c r="UYZ525" s="4"/>
      <c r="UZA525" s="4"/>
      <c r="UZB525" s="4"/>
      <c r="UZC525" s="4"/>
      <c r="UZD525" s="4"/>
      <c r="UZE525" s="4"/>
      <c r="UZF525" s="4"/>
      <c r="UZG525" s="4"/>
      <c r="UZH525" s="4"/>
      <c r="UZI525" s="4"/>
      <c r="UZJ525" s="4"/>
      <c r="UZK525" s="4"/>
      <c r="UZL525" s="4"/>
      <c r="UZM525" s="4"/>
      <c r="UZN525" s="4"/>
      <c r="UZO525" s="4"/>
      <c r="UZP525" s="4"/>
      <c r="UZQ525" s="4"/>
      <c r="UZR525" s="4"/>
      <c r="UZS525" s="4"/>
      <c r="UZT525" s="4"/>
      <c r="UZU525" s="4"/>
      <c r="UZV525" s="4"/>
      <c r="UZW525" s="4"/>
      <c r="UZX525" s="4"/>
      <c r="UZY525" s="4"/>
      <c r="UZZ525" s="4"/>
      <c r="VAA525" s="4"/>
      <c r="VAB525" s="4"/>
      <c r="VAC525" s="4"/>
      <c r="VAD525" s="4"/>
      <c r="VAE525" s="4"/>
      <c r="VAF525" s="4"/>
      <c r="VAG525" s="4"/>
      <c r="VAH525" s="4"/>
      <c r="VAI525" s="4"/>
      <c r="VAJ525" s="4"/>
      <c r="VAK525" s="4"/>
      <c r="VAL525" s="4"/>
      <c r="VAM525" s="4"/>
      <c r="VAN525" s="4"/>
      <c r="VAO525" s="4"/>
      <c r="VAP525" s="4"/>
      <c r="VAQ525" s="4"/>
      <c r="VAR525" s="4"/>
      <c r="VAS525" s="4"/>
      <c r="VAT525" s="4"/>
      <c r="VAU525" s="4"/>
      <c r="VAV525" s="4"/>
      <c r="VAW525" s="4"/>
      <c r="VAX525" s="4"/>
      <c r="VAY525" s="4"/>
      <c r="VAZ525" s="4"/>
      <c r="VBA525" s="4"/>
      <c r="VBB525" s="4"/>
      <c r="VBC525" s="4"/>
      <c r="VBD525" s="4"/>
      <c r="VBE525" s="4"/>
      <c r="VBF525" s="4"/>
      <c r="VBG525" s="4"/>
      <c r="VBH525" s="4"/>
      <c r="VBI525" s="4"/>
      <c r="VBJ525" s="4"/>
      <c r="VBK525" s="4"/>
      <c r="VBL525" s="4"/>
      <c r="VBM525" s="4"/>
      <c r="VBN525" s="4"/>
      <c r="VBO525" s="4"/>
      <c r="VBP525" s="4"/>
      <c r="VBQ525" s="4"/>
      <c r="VBR525" s="4"/>
      <c r="VBS525" s="4"/>
      <c r="VBT525" s="4"/>
      <c r="VBU525" s="4"/>
      <c r="VBV525" s="4"/>
      <c r="VBW525" s="4"/>
      <c r="VBX525" s="4"/>
      <c r="VBY525" s="4"/>
      <c r="VBZ525" s="4"/>
      <c r="VCA525" s="4"/>
      <c r="VCB525" s="4"/>
      <c r="VCC525" s="4"/>
      <c r="VCD525" s="4"/>
      <c r="VCE525" s="4"/>
      <c r="VCF525" s="4"/>
      <c r="VCG525" s="4"/>
      <c r="VCH525" s="4"/>
      <c r="VCI525" s="4"/>
      <c r="VCJ525" s="4"/>
      <c r="VCK525" s="4"/>
      <c r="VCL525" s="4"/>
      <c r="VCM525" s="4"/>
      <c r="VCN525" s="4"/>
      <c r="VCO525" s="4"/>
      <c r="VCP525" s="4"/>
      <c r="VCQ525" s="4"/>
      <c r="VCR525" s="4"/>
      <c r="VCS525" s="4"/>
      <c r="VCT525" s="4"/>
      <c r="VCU525" s="4"/>
      <c r="VCV525" s="4"/>
      <c r="VCW525" s="4"/>
      <c r="VCX525" s="4"/>
      <c r="VCY525" s="4"/>
      <c r="VCZ525" s="4"/>
      <c r="VDA525" s="4"/>
      <c r="VDB525" s="4"/>
      <c r="VDC525" s="4"/>
      <c r="VDD525" s="4"/>
      <c r="VDE525" s="4"/>
      <c r="VDF525" s="4"/>
      <c r="VDG525" s="4"/>
      <c r="VDH525" s="4"/>
      <c r="VDI525" s="4"/>
      <c r="VDJ525" s="4"/>
      <c r="VDK525" s="4"/>
      <c r="VDL525" s="4"/>
      <c r="VDM525" s="4"/>
      <c r="VDN525" s="4"/>
      <c r="VDO525" s="4"/>
      <c r="VDP525" s="4"/>
      <c r="VDQ525" s="4"/>
      <c r="VDR525" s="4"/>
      <c r="VDS525" s="4"/>
      <c r="VDT525" s="4"/>
      <c r="VDU525" s="4"/>
      <c r="VDV525" s="4"/>
      <c r="VDW525" s="4"/>
      <c r="VDX525" s="4"/>
      <c r="VDY525" s="4"/>
      <c r="VDZ525" s="4"/>
      <c r="VEA525" s="4"/>
      <c r="VEB525" s="4"/>
      <c r="VEC525" s="4"/>
      <c r="VED525" s="4"/>
      <c r="VEE525" s="4"/>
      <c r="VEF525" s="4"/>
      <c r="VEG525" s="4"/>
      <c r="VEH525" s="4"/>
      <c r="VEI525" s="4"/>
      <c r="VEJ525" s="4"/>
      <c r="VEK525" s="4"/>
      <c r="VEL525" s="4"/>
      <c r="VEM525" s="4"/>
      <c r="VEN525" s="4"/>
      <c r="VEO525" s="4"/>
      <c r="VEP525" s="4"/>
      <c r="VEQ525" s="4"/>
      <c r="VER525" s="4"/>
      <c r="VES525" s="4"/>
      <c r="VET525" s="4"/>
      <c r="VEU525" s="4"/>
      <c r="VEV525" s="4"/>
      <c r="VEW525" s="4"/>
      <c r="VEX525" s="4"/>
      <c r="VEY525" s="4"/>
      <c r="VEZ525" s="4"/>
      <c r="VFA525" s="4"/>
      <c r="VFB525" s="4"/>
      <c r="VFC525" s="4"/>
      <c r="VFD525" s="4"/>
      <c r="VFE525" s="4"/>
      <c r="VFF525" s="4"/>
      <c r="VFG525" s="4"/>
      <c r="VFH525" s="4"/>
      <c r="VFI525" s="4"/>
      <c r="VFJ525" s="4"/>
      <c r="VFK525" s="4"/>
      <c r="VFL525" s="4"/>
      <c r="VFM525" s="4"/>
      <c r="VFN525" s="4"/>
      <c r="VFO525" s="4"/>
      <c r="VFP525" s="4"/>
      <c r="VFQ525" s="4"/>
      <c r="VFR525" s="4"/>
      <c r="VFS525" s="4"/>
      <c r="VFT525" s="4"/>
      <c r="VFU525" s="4"/>
      <c r="VFV525" s="4"/>
      <c r="VFW525" s="4"/>
      <c r="VFX525" s="4"/>
      <c r="VFY525" s="4"/>
      <c r="VFZ525" s="4"/>
      <c r="VGA525" s="4"/>
      <c r="VGB525" s="4"/>
      <c r="VGC525" s="4"/>
      <c r="VGD525" s="4"/>
      <c r="VGE525" s="4"/>
      <c r="VGF525" s="4"/>
      <c r="VGG525" s="4"/>
      <c r="VGH525" s="4"/>
      <c r="VGI525" s="4"/>
      <c r="VGJ525" s="4"/>
      <c r="VGK525" s="4"/>
      <c r="VGL525" s="4"/>
      <c r="VGM525" s="4"/>
      <c r="VGN525" s="4"/>
      <c r="VGO525" s="4"/>
      <c r="VGP525" s="4"/>
      <c r="VGQ525" s="4"/>
      <c r="VGR525" s="4"/>
      <c r="VGS525" s="4"/>
      <c r="VGT525" s="4"/>
      <c r="VGU525" s="4"/>
      <c r="VGV525" s="4"/>
      <c r="VGW525" s="4"/>
      <c r="VGX525" s="4"/>
      <c r="VGY525" s="4"/>
      <c r="VGZ525" s="4"/>
      <c r="VHA525" s="4"/>
      <c r="VHB525" s="4"/>
      <c r="VHC525" s="4"/>
      <c r="VHD525" s="4"/>
      <c r="VHE525" s="4"/>
      <c r="VHF525" s="4"/>
      <c r="VHG525" s="4"/>
      <c r="VHH525" s="4"/>
      <c r="VHI525" s="4"/>
      <c r="VHJ525" s="4"/>
      <c r="VHK525" s="4"/>
      <c r="VHL525" s="4"/>
      <c r="VHM525" s="4"/>
      <c r="VHN525" s="4"/>
      <c r="VHO525" s="4"/>
      <c r="VHP525" s="4"/>
      <c r="VHQ525" s="4"/>
      <c r="VHR525" s="4"/>
      <c r="VHS525" s="4"/>
      <c r="VHT525" s="4"/>
      <c r="VHU525" s="4"/>
      <c r="VHV525" s="4"/>
      <c r="VHW525" s="4"/>
      <c r="VHX525" s="4"/>
      <c r="VHY525" s="4"/>
      <c r="VHZ525" s="4"/>
      <c r="VIA525" s="4"/>
      <c r="VIB525" s="4"/>
      <c r="VIC525" s="4"/>
      <c r="VID525" s="4"/>
      <c r="VIE525" s="4"/>
      <c r="VIF525" s="4"/>
      <c r="VIG525" s="4"/>
      <c r="VIH525" s="4"/>
      <c r="VII525" s="4"/>
      <c r="VIJ525" s="4"/>
      <c r="VIK525" s="4"/>
      <c r="VIL525" s="4"/>
      <c r="VIM525" s="4"/>
      <c r="VIN525" s="4"/>
      <c r="VIO525" s="4"/>
      <c r="VIP525" s="4"/>
      <c r="VIQ525" s="4"/>
      <c r="VIR525" s="4"/>
      <c r="VIS525" s="4"/>
      <c r="VIT525" s="4"/>
      <c r="VIU525" s="4"/>
      <c r="VIV525" s="4"/>
      <c r="VIW525" s="4"/>
      <c r="VIX525" s="4"/>
      <c r="VIY525" s="4"/>
      <c r="VIZ525" s="4"/>
      <c r="VJA525" s="4"/>
      <c r="VJB525" s="4"/>
      <c r="VJC525" s="4"/>
      <c r="VJD525" s="4"/>
      <c r="VJE525" s="4"/>
      <c r="VJF525" s="4"/>
      <c r="VJG525" s="4"/>
      <c r="VJH525" s="4"/>
      <c r="VJI525" s="4"/>
      <c r="VJJ525" s="4"/>
      <c r="VJK525" s="4"/>
      <c r="VJL525" s="4"/>
      <c r="VJM525" s="4"/>
      <c r="VJN525" s="4"/>
      <c r="VJO525" s="4"/>
      <c r="VJP525" s="4"/>
      <c r="VJQ525" s="4"/>
      <c r="VJR525" s="4"/>
      <c r="VJS525" s="4"/>
      <c r="VJT525" s="4"/>
      <c r="VJU525" s="4"/>
      <c r="VJV525" s="4"/>
      <c r="VJW525" s="4"/>
      <c r="VJX525" s="4"/>
      <c r="VJY525" s="4"/>
      <c r="VJZ525" s="4"/>
      <c r="VKA525" s="4"/>
      <c r="VKB525" s="4"/>
      <c r="VKC525" s="4"/>
      <c r="VKD525" s="4"/>
      <c r="VKE525" s="4"/>
      <c r="VKF525" s="4"/>
      <c r="VKG525" s="4"/>
      <c r="VKH525" s="4"/>
      <c r="VKI525" s="4"/>
      <c r="VKJ525" s="4"/>
      <c r="VKK525" s="4"/>
      <c r="VKL525" s="4"/>
      <c r="VKM525" s="4"/>
      <c r="VKN525" s="4"/>
      <c r="VKO525" s="4"/>
      <c r="VKP525" s="4"/>
      <c r="VKQ525" s="4"/>
      <c r="VKR525" s="4"/>
      <c r="VKS525" s="4"/>
      <c r="VKT525" s="4"/>
      <c r="VKU525" s="4"/>
      <c r="VKV525" s="4"/>
      <c r="VKW525" s="4"/>
      <c r="VKX525" s="4"/>
      <c r="VKY525" s="4"/>
      <c r="VKZ525" s="4"/>
      <c r="VLA525" s="4"/>
      <c r="VLB525" s="4"/>
      <c r="VLC525" s="4"/>
      <c r="VLD525" s="4"/>
      <c r="VLE525" s="4"/>
      <c r="VLF525" s="4"/>
      <c r="VLG525" s="4"/>
      <c r="VLH525" s="4"/>
      <c r="VLI525" s="4"/>
      <c r="VLJ525" s="4"/>
      <c r="VLK525" s="4"/>
      <c r="VLL525" s="4"/>
      <c r="VLM525" s="4"/>
      <c r="VLN525" s="4"/>
      <c r="VLO525" s="4"/>
      <c r="VLP525" s="4"/>
      <c r="VLQ525" s="4"/>
      <c r="VLR525" s="4"/>
      <c r="VLS525" s="4"/>
      <c r="VLT525" s="4"/>
      <c r="VLU525" s="4"/>
      <c r="VLV525" s="4"/>
      <c r="VLW525" s="4"/>
      <c r="VLX525" s="4"/>
      <c r="VLY525" s="4"/>
      <c r="VLZ525" s="4"/>
      <c r="VMA525" s="4"/>
      <c r="VMB525" s="4"/>
      <c r="VMC525" s="4"/>
      <c r="VMD525" s="4"/>
      <c r="VME525" s="4"/>
      <c r="VMF525" s="4"/>
      <c r="VMG525" s="4"/>
      <c r="VMH525" s="4"/>
      <c r="VMI525" s="4"/>
      <c r="VMJ525" s="4"/>
      <c r="VMK525" s="4"/>
      <c r="VML525" s="4"/>
      <c r="VMM525" s="4"/>
      <c r="VMN525" s="4"/>
      <c r="VMO525" s="4"/>
      <c r="VMP525" s="4"/>
      <c r="VMQ525" s="4"/>
      <c r="VMR525" s="4"/>
      <c r="VMS525" s="4"/>
      <c r="VMT525" s="4"/>
      <c r="VMU525" s="4"/>
      <c r="VMV525" s="4"/>
      <c r="VMW525" s="4"/>
      <c r="VMX525" s="4"/>
      <c r="VMY525" s="4"/>
      <c r="VMZ525" s="4"/>
      <c r="VNA525" s="4"/>
      <c r="VNB525" s="4"/>
      <c r="VNC525" s="4"/>
      <c r="VND525" s="4"/>
      <c r="VNE525" s="4"/>
      <c r="VNF525" s="4"/>
      <c r="VNG525" s="4"/>
      <c r="VNH525" s="4"/>
      <c r="VNI525" s="4"/>
      <c r="VNJ525" s="4"/>
      <c r="VNK525" s="4"/>
      <c r="VNL525" s="4"/>
      <c r="VNM525" s="4"/>
      <c r="VNN525" s="4"/>
      <c r="VNO525" s="4"/>
      <c r="VNP525" s="4"/>
      <c r="VNQ525" s="4"/>
      <c r="VNR525" s="4"/>
      <c r="VNS525" s="4"/>
      <c r="VNT525" s="4"/>
      <c r="VNU525" s="4"/>
      <c r="VNV525" s="4"/>
      <c r="VNW525" s="4"/>
      <c r="VNX525" s="4"/>
      <c r="VNY525" s="4"/>
      <c r="VNZ525" s="4"/>
      <c r="VOA525" s="4"/>
      <c r="VOB525" s="4"/>
      <c r="VOC525" s="4"/>
      <c r="VOD525" s="4"/>
      <c r="VOE525" s="4"/>
      <c r="VOF525" s="4"/>
      <c r="VOG525" s="4"/>
      <c r="VOH525" s="4"/>
      <c r="VOI525" s="4"/>
      <c r="VOJ525" s="4"/>
      <c r="VOK525" s="4"/>
      <c r="VOL525" s="4"/>
      <c r="VOM525" s="4"/>
      <c r="VON525" s="4"/>
      <c r="VOO525" s="4"/>
      <c r="VOP525" s="4"/>
      <c r="VOQ525" s="4"/>
      <c r="VOR525" s="4"/>
      <c r="VOS525" s="4"/>
      <c r="VOT525" s="4"/>
      <c r="VOU525" s="4"/>
      <c r="VOV525" s="4"/>
      <c r="VOW525" s="4"/>
      <c r="VOX525" s="4"/>
      <c r="VOY525" s="4"/>
      <c r="VOZ525" s="4"/>
      <c r="VPA525" s="4"/>
      <c r="VPB525" s="4"/>
      <c r="VPC525" s="4"/>
      <c r="VPD525" s="4"/>
      <c r="VPE525" s="4"/>
      <c r="VPF525" s="4"/>
      <c r="VPG525" s="4"/>
      <c r="VPH525" s="4"/>
      <c r="VPI525" s="4"/>
      <c r="VPJ525" s="4"/>
      <c r="VPK525" s="4"/>
      <c r="VPL525" s="4"/>
      <c r="VPM525" s="4"/>
      <c r="VPN525" s="4"/>
      <c r="VPO525" s="4"/>
      <c r="VPP525" s="4"/>
      <c r="VPQ525" s="4"/>
      <c r="VPR525" s="4"/>
      <c r="VPS525" s="4"/>
      <c r="VPT525" s="4"/>
      <c r="VPU525" s="4"/>
      <c r="VPV525" s="4"/>
      <c r="VPW525" s="4"/>
      <c r="VPX525" s="4"/>
      <c r="VPY525" s="4"/>
      <c r="VPZ525" s="4"/>
      <c r="VQA525" s="4"/>
      <c r="VQB525" s="4"/>
      <c r="VQC525" s="4"/>
      <c r="VQD525" s="4"/>
      <c r="VQE525" s="4"/>
      <c r="VQF525" s="4"/>
      <c r="VQG525" s="4"/>
      <c r="VQH525" s="4"/>
      <c r="VQI525" s="4"/>
      <c r="VQJ525" s="4"/>
      <c r="VQK525" s="4"/>
      <c r="VQL525" s="4"/>
      <c r="VQM525" s="4"/>
      <c r="VQN525" s="4"/>
      <c r="VQO525" s="4"/>
      <c r="VQP525" s="4"/>
      <c r="VQQ525" s="4"/>
      <c r="VQR525" s="4"/>
      <c r="VQS525" s="4"/>
      <c r="VQT525" s="4"/>
      <c r="VQU525" s="4"/>
      <c r="VQV525" s="4"/>
      <c r="VQW525" s="4"/>
      <c r="VQX525" s="4"/>
      <c r="VQY525" s="4"/>
      <c r="VQZ525" s="4"/>
      <c r="VRA525" s="4"/>
      <c r="VRB525" s="4"/>
      <c r="VRC525" s="4"/>
      <c r="VRD525" s="4"/>
      <c r="VRE525" s="4"/>
      <c r="VRF525" s="4"/>
      <c r="VRG525" s="4"/>
      <c r="VRH525" s="4"/>
      <c r="VRI525" s="4"/>
      <c r="VRJ525" s="4"/>
      <c r="VRK525" s="4"/>
      <c r="VRL525" s="4"/>
      <c r="VRM525" s="4"/>
      <c r="VRN525" s="4"/>
      <c r="VRO525" s="4"/>
      <c r="VRP525" s="4"/>
      <c r="VRQ525" s="4"/>
      <c r="VRR525" s="4"/>
      <c r="VRS525" s="4"/>
      <c r="VRT525" s="4"/>
      <c r="VRU525" s="4"/>
      <c r="VRV525" s="4"/>
      <c r="VRW525" s="4"/>
      <c r="VRX525" s="4"/>
      <c r="VRY525" s="4"/>
      <c r="VRZ525" s="4"/>
      <c r="VSA525" s="4"/>
      <c r="VSB525" s="4"/>
      <c r="VSC525" s="4"/>
      <c r="VSD525" s="4"/>
      <c r="VSE525" s="4"/>
      <c r="VSF525" s="4"/>
      <c r="VSG525" s="4"/>
      <c r="VSH525" s="4"/>
      <c r="VSI525" s="4"/>
      <c r="VSJ525" s="4"/>
      <c r="VSK525" s="4"/>
      <c r="VSL525" s="4"/>
      <c r="VSM525" s="4"/>
      <c r="VSN525" s="4"/>
      <c r="VSO525" s="4"/>
      <c r="VSP525" s="4"/>
      <c r="VSQ525" s="4"/>
      <c r="VSR525" s="4"/>
      <c r="VSS525" s="4"/>
      <c r="VST525" s="4"/>
      <c r="VSU525" s="4"/>
      <c r="VSV525" s="4"/>
      <c r="VSW525" s="4"/>
      <c r="VSX525" s="4"/>
      <c r="VSY525" s="4"/>
      <c r="VSZ525" s="4"/>
      <c r="VTA525" s="4"/>
      <c r="VTB525" s="4"/>
      <c r="VTC525" s="4"/>
      <c r="VTD525" s="4"/>
      <c r="VTE525" s="4"/>
      <c r="VTF525" s="4"/>
      <c r="VTG525" s="4"/>
      <c r="VTH525" s="4"/>
      <c r="VTI525" s="4"/>
      <c r="VTJ525" s="4"/>
      <c r="VTK525" s="4"/>
      <c r="VTL525" s="4"/>
      <c r="VTM525" s="4"/>
      <c r="VTN525" s="4"/>
      <c r="VTO525" s="4"/>
      <c r="VTP525" s="4"/>
      <c r="VTQ525" s="4"/>
      <c r="VTR525" s="4"/>
      <c r="VTS525" s="4"/>
      <c r="VTT525" s="4"/>
      <c r="VTU525" s="4"/>
      <c r="VTV525" s="4"/>
      <c r="VTW525" s="4"/>
      <c r="VTX525" s="4"/>
      <c r="VTY525" s="4"/>
      <c r="VTZ525" s="4"/>
      <c r="VUA525" s="4"/>
      <c r="VUB525" s="4"/>
      <c r="VUC525" s="4"/>
      <c r="VUD525" s="4"/>
      <c r="VUE525" s="4"/>
      <c r="VUF525" s="4"/>
      <c r="VUG525" s="4"/>
      <c r="VUH525" s="4"/>
      <c r="VUI525" s="4"/>
      <c r="VUJ525" s="4"/>
      <c r="VUK525" s="4"/>
      <c r="VUL525" s="4"/>
      <c r="VUM525" s="4"/>
      <c r="VUN525" s="4"/>
      <c r="VUO525" s="4"/>
      <c r="VUP525" s="4"/>
      <c r="VUQ525" s="4"/>
      <c r="VUR525" s="4"/>
      <c r="VUS525" s="4"/>
      <c r="VUT525" s="4"/>
      <c r="VUU525" s="4"/>
      <c r="VUV525" s="4"/>
      <c r="VUW525" s="4"/>
      <c r="VUX525" s="4"/>
      <c r="VUY525" s="4"/>
      <c r="VUZ525" s="4"/>
      <c r="VVA525" s="4"/>
      <c r="VVB525" s="4"/>
      <c r="VVC525" s="4"/>
      <c r="VVD525" s="4"/>
      <c r="VVE525" s="4"/>
      <c r="VVF525" s="4"/>
      <c r="VVG525" s="4"/>
      <c r="VVH525" s="4"/>
      <c r="VVI525" s="4"/>
      <c r="VVJ525" s="4"/>
      <c r="VVK525" s="4"/>
      <c r="VVL525" s="4"/>
      <c r="VVM525" s="4"/>
      <c r="VVN525" s="4"/>
      <c r="VVO525" s="4"/>
      <c r="VVP525" s="4"/>
      <c r="VVQ525" s="4"/>
      <c r="VVR525" s="4"/>
      <c r="VVS525" s="4"/>
      <c r="VVT525" s="4"/>
      <c r="VVU525" s="4"/>
      <c r="VVV525" s="4"/>
      <c r="VVW525" s="4"/>
      <c r="VVX525" s="4"/>
      <c r="VVY525" s="4"/>
      <c r="VVZ525" s="4"/>
      <c r="VWA525" s="4"/>
      <c r="VWB525" s="4"/>
      <c r="VWC525" s="4"/>
      <c r="VWD525" s="4"/>
      <c r="VWE525" s="4"/>
      <c r="VWF525" s="4"/>
      <c r="VWG525" s="4"/>
      <c r="VWH525" s="4"/>
      <c r="VWI525" s="4"/>
      <c r="VWJ525" s="4"/>
      <c r="VWK525" s="4"/>
      <c r="VWL525" s="4"/>
      <c r="VWM525" s="4"/>
      <c r="VWN525" s="4"/>
      <c r="VWO525" s="4"/>
      <c r="VWP525" s="4"/>
      <c r="VWQ525" s="4"/>
      <c r="VWR525" s="4"/>
      <c r="VWS525" s="4"/>
      <c r="VWT525" s="4"/>
      <c r="VWU525" s="4"/>
      <c r="VWV525" s="4"/>
      <c r="VWW525" s="4"/>
      <c r="VWX525" s="4"/>
      <c r="VWY525" s="4"/>
      <c r="VWZ525" s="4"/>
      <c r="VXA525" s="4"/>
      <c r="VXB525" s="4"/>
      <c r="VXC525" s="4"/>
      <c r="VXD525" s="4"/>
      <c r="VXE525" s="4"/>
      <c r="VXF525" s="4"/>
      <c r="VXG525" s="4"/>
      <c r="VXH525" s="4"/>
      <c r="VXI525" s="4"/>
      <c r="VXJ525" s="4"/>
      <c r="VXK525" s="4"/>
      <c r="VXL525" s="4"/>
      <c r="VXM525" s="4"/>
      <c r="VXN525" s="4"/>
      <c r="VXO525" s="4"/>
      <c r="VXP525" s="4"/>
      <c r="VXQ525" s="4"/>
      <c r="VXR525" s="4"/>
      <c r="VXS525" s="4"/>
      <c r="VXT525" s="4"/>
      <c r="VXU525" s="4"/>
      <c r="VXV525" s="4"/>
      <c r="VXW525" s="4"/>
      <c r="VXX525" s="4"/>
      <c r="VXY525" s="4"/>
      <c r="VXZ525" s="4"/>
      <c r="VYA525" s="4"/>
      <c r="VYB525" s="4"/>
      <c r="VYC525" s="4"/>
      <c r="VYD525" s="4"/>
      <c r="VYE525" s="4"/>
      <c r="VYF525" s="4"/>
      <c r="VYG525" s="4"/>
      <c r="VYH525" s="4"/>
      <c r="VYI525" s="4"/>
      <c r="VYJ525" s="4"/>
      <c r="VYK525" s="4"/>
      <c r="VYL525" s="4"/>
      <c r="VYM525" s="4"/>
      <c r="VYN525" s="4"/>
      <c r="VYO525" s="4"/>
      <c r="VYP525" s="4"/>
      <c r="VYQ525" s="4"/>
      <c r="VYR525" s="4"/>
      <c r="VYS525" s="4"/>
      <c r="VYT525" s="4"/>
      <c r="VYU525" s="4"/>
      <c r="VYV525" s="4"/>
      <c r="VYW525" s="4"/>
      <c r="VYX525" s="4"/>
      <c r="VYY525" s="4"/>
      <c r="VYZ525" s="4"/>
      <c r="VZA525" s="4"/>
      <c r="VZB525" s="4"/>
      <c r="VZC525" s="4"/>
      <c r="VZD525" s="4"/>
      <c r="VZE525" s="4"/>
      <c r="VZF525" s="4"/>
      <c r="VZG525" s="4"/>
      <c r="VZH525" s="4"/>
      <c r="VZI525" s="4"/>
      <c r="VZJ525" s="4"/>
      <c r="VZK525" s="4"/>
      <c r="VZL525" s="4"/>
      <c r="VZM525" s="4"/>
      <c r="VZN525" s="4"/>
      <c r="VZO525" s="4"/>
      <c r="VZP525" s="4"/>
      <c r="VZQ525" s="4"/>
      <c r="VZR525" s="4"/>
      <c r="VZS525" s="4"/>
      <c r="VZT525" s="4"/>
      <c r="VZU525" s="4"/>
      <c r="VZV525" s="4"/>
      <c r="VZW525" s="4"/>
      <c r="VZX525" s="4"/>
      <c r="VZY525" s="4"/>
      <c r="VZZ525" s="4"/>
      <c r="WAA525" s="4"/>
      <c r="WAB525" s="4"/>
      <c r="WAC525" s="4"/>
      <c r="WAD525" s="4"/>
      <c r="WAE525" s="4"/>
      <c r="WAF525" s="4"/>
      <c r="WAG525" s="4"/>
      <c r="WAH525" s="4"/>
      <c r="WAI525" s="4"/>
      <c r="WAJ525" s="4"/>
      <c r="WAK525" s="4"/>
      <c r="WAL525" s="4"/>
      <c r="WAM525" s="4"/>
      <c r="WAN525" s="4"/>
      <c r="WAO525" s="4"/>
      <c r="WAP525" s="4"/>
      <c r="WAQ525" s="4"/>
      <c r="WAR525" s="4"/>
      <c r="WAS525" s="4"/>
      <c r="WAT525" s="4"/>
      <c r="WAU525" s="4"/>
      <c r="WAV525" s="4"/>
      <c r="WAW525" s="4"/>
      <c r="WAX525" s="4"/>
      <c r="WAY525" s="4"/>
      <c r="WAZ525" s="4"/>
      <c r="WBA525" s="4"/>
      <c r="WBB525" s="4"/>
      <c r="WBC525" s="4"/>
      <c r="WBD525" s="4"/>
      <c r="WBE525" s="4"/>
      <c r="WBF525" s="4"/>
      <c r="WBG525" s="4"/>
      <c r="WBH525" s="4"/>
      <c r="WBI525" s="4"/>
      <c r="WBJ525" s="4"/>
      <c r="WBK525" s="4"/>
      <c r="WBL525" s="4"/>
      <c r="WBM525" s="4"/>
      <c r="WBN525" s="4"/>
      <c r="WBO525" s="4"/>
      <c r="WBP525" s="4"/>
      <c r="WBQ525" s="4"/>
      <c r="WBR525" s="4"/>
      <c r="WBS525" s="4"/>
      <c r="WBT525" s="4"/>
      <c r="WBU525" s="4"/>
      <c r="WBV525" s="4"/>
      <c r="WBW525" s="4"/>
      <c r="WBX525" s="4"/>
      <c r="WBY525" s="4"/>
      <c r="WBZ525" s="4"/>
      <c r="WCA525" s="4"/>
      <c r="WCB525" s="4"/>
      <c r="WCC525" s="4"/>
      <c r="WCD525" s="4"/>
      <c r="WCE525" s="4"/>
      <c r="WCF525" s="4"/>
      <c r="WCG525" s="4"/>
      <c r="WCH525" s="4"/>
      <c r="WCI525" s="4"/>
      <c r="WCJ525" s="4"/>
      <c r="WCK525" s="4"/>
      <c r="WCL525" s="4"/>
      <c r="WCM525" s="4"/>
      <c r="WCN525" s="4"/>
      <c r="WCO525" s="4"/>
      <c r="WCP525" s="4"/>
      <c r="WCQ525" s="4"/>
      <c r="WCR525" s="4"/>
      <c r="WCS525" s="4"/>
      <c r="WCT525" s="4"/>
      <c r="WCU525" s="4"/>
      <c r="WCV525" s="4"/>
      <c r="WCW525" s="4"/>
      <c r="WCX525" s="4"/>
      <c r="WCY525" s="4"/>
      <c r="WCZ525" s="4"/>
      <c r="WDA525" s="4"/>
      <c r="WDB525" s="4"/>
      <c r="WDC525" s="4"/>
      <c r="WDD525" s="4"/>
      <c r="WDE525" s="4"/>
      <c r="WDF525" s="4"/>
      <c r="WDG525" s="4"/>
      <c r="WDH525" s="4"/>
      <c r="WDI525" s="4"/>
      <c r="WDJ525" s="4"/>
      <c r="WDK525" s="4"/>
      <c r="WDL525" s="4"/>
      <c r="WDM525" s="4"/>
      <c r="WDN525" s="4"/>
      <c r="WDO525" s="4"/>
      <c r="WDP525" s="4"/>
      <c r="WDQ525" s="4"/>
      <c r="WDR525" s="4"/>
      <c r="WDS525" s="4"/>
      <c r="WDT525" s="4"/>
      <c r="WDU525" s="4"/>
      <c r="WDV525" s="4"/>
      <c r="WDW525" s="4"/>
      <c r="WDX525" s="4"/>
      <c r="WDY525" s="4"/>
      <c r="WDZ525" s="4"/>
      <c r="WEA525" s="4"/>
      <c r="WEB525" s="4"/>
      <c r="WEC525" s="4"/>
      <c r="WED525" s="4"/>
      <c r="WEE525" s="4"/>
      <c r="WEF525" s="4"/>
      <c r="WEG525" s="4"/>
      <c r="WEH525" s="4"/>
      <c r="WEI525" s="4"/>
      <c r="WEJ525" s="4"/>
      <c r="WEK525" s="4"/>
      <c r="WEL525" s="4"/>
      <c r="WEM525" s="4"/>
      <c r="WEN525" s="4"/>
      <c r="WEO525" s="4"/>
      <c r="WEP525" s="4"/>
      <c r="WEQ525" s="4"/>
      <c r="WER525" s="4"/>
      <c r="WES525" s="4"/>
      <c r="WET525" s="4"/>
      <c r="WEU525" s="4"/>
      <c r="WEV525" s="4"/>
      <c r="WEW525" s="4"/>
      <c r="WEX525" s="4"/>
      <c r="WEY525" s="4"/>
      <c r="WEZ525" s="4"/>
      <c r="WFA525" s="4"/>
      <c r="WFB525" s="4"/>
      <c r="WFC525" s="4"/>
      <c r="WFD525" s="4"/>
      <c r="WFE525" s="4"/>
      <c r="WFF525" s="4"/>
      <c r="WFG525" s="4"/>
      <c r="WFH525" s="4"/>
      <c r="WFI525" s="4"/>
      <c r="WFJ525" s="4"/>
      <c r="WFK525" s="4"/>
      <c r="WFL525" s="4"/>
      <c r="WFM525" s="4"/>
      <c r="WFN525" s="4"/>
      <c r="WFO525" s="4"/>
      <c r="WFP525" s="4"/>
      <c r="WFQ525" s="4"/>
      <c r="WFR525" s="4"/>
      <c r="WFS525" s="4"/>
      <c r="WFT525" s="4"/>
      <c r="WFU525" s="4"/>
      <c r="WFV525" s="4"/>
      <c r="WFW525" s="4"/>
      <c r="WFX525" s="4"/>
      <c r="WFY525" s="4"/>
      <c r="WFZ525" s="4"/>
      <c r="WGA525" s="4"/>
      <c r="WGB525" s="4"/>
      <c r="WGC525" s="4"/>
      <c r="WGD525" s="4"/>
      <c r="WGE525" s="4"/>
      <c r="WGF525" s="4"/>
      <c r="WGG525" s="4"/>
      <c r="WGH525" s="4"/>
      <c r="WGI525" s="4"/>
      <c r="WGJ525" s="4"/>
      <c r="WGK525" s="4"/>
      <c r="WGL525" s="4"/>
      <c r="WGM525" s="4"/>
      <c r="WGN525" s="4"/>
      <c r="WGO525" s="4"/>
      <c r="WGP525" s="4"/>
      <c r="WGQ525" s="4"/>
      <c r="WGR525" s="4"/>
      <c r="WGS525" s="4"/>
      <c r="WGT525" s="4"/>
      <c r="WGU525" s="4"/>
      <c r="WGV525" s="4"/>
      <c r="WGW525" s="4"/>
      <c r="WGX525" s="4"/>
      <c r="WGY525" s="4"/>
      <c r="WGZ525" s="4"/>
      <c r="WHA525" s="4"/>
      <c r="WHB525" s="4"/>
      <c r="WHC525" s="4"/>
      <c r="WHD525" s="4"/>
      <c r="WHE525" s="4"/>
      <c r="WHF525" s="4"/>
      <c r="WHG525" s="4"/>
      <c r="WHH525" s="4"/>
      <c r="WHI525" s="4"/>
      <c r="WHJ525" s="4"/>
      <c r="WHK525" s="4"/>
      <c r="WHL525" s="4"/>
      <c r="WHM525" s="4"/>
      <c r="WHN525" s="4"/>
      <c r="WHO525" s="4"/>
      <c r="WHP525" s="4"/>
      <c r="WHQ525" s="4"/>
      <c r="WHR525" s="4"/>
      <c r="WHS525" s="4"/>
      <c r="WHT525" s="4"/>
      <c r="WHU525" s="4"/>
      <c r="WHV525" s="4"/>
      <c r="WHW525" s="4"/>
      <c r="WHX525" s="4"/>
      <c r="WHY525" s="4"/>
      <c r="WHZ525" s="4"/>
      <c r="WIA525" s="4"/>
      <c r="WIB525" s="4"/>
      <c r="WIC525" s="4"/>
      <c r="WID525" s="4"/>
      <c r="WIE525" s="4"/>
      <c r="WIF525" s="4"/>
      <c r="WIG525" s="4"/>
      <c r="WIH525" s="4"/>
      <c r="WII525" s="4"/>
      <c r="WIJ525" s="4"/>
      <c r="WIK525" s="4"/>
      <c r="WIL525" s="4"/>
      <c r="WIM525" s="4"/>
      <c r="WIN525" s="4"/>
      <c r="WIO525" s="4"/>
      <c r="WIP525" s="4"/>
      <c r="WIQ525" s="4"/>
      <c r="WIR525" s="4"/>
      <c r="WIS525" s="4"/>
      <c r="WIT525" s="4"/>
      <c r="WIU525" s="4"/>
      <c r="WIV525" s="4"/>
      <c r="WIW525" s="4"/>
      <c r="WIX525" s="4"/>
      <c r="WIY525" s="4"/>
      <c r="WIZ525" s="4"/>
      <c r="WJA525" s="4"/>
      <c r="WJB525" s="4"/>
      <c r="WJC525" s="4"/>
      <c r="WJD525" s="4"/>
      <c r="WJE525" s="4"/>
      <c r="WJF525" s="4"/>
      <c r="WJG525" s="4"/>
      <c r="WJH525" s="4"/>
      <c r="WJI525" s="4"/>
      <c r="WJJ525" s="4"/>
      <c r="WJK525" s="4"/>
      <c r="WJL525" s="4"/>
      <c r="WJM525" s="4"/>
      <c r="WJN525" s="4"/>
      <c r="WJO525" s="4"/>
      <c r="WJP525" s="4"/>
      <c r="WJQ525" s="4"/>
      <c r="WJR525" s="4"/>
      <c r="WJS525" s="4"/>
      <c r="WJT525" s="4"/>
      <c r="WJU525" s="4"/>
      <c r="WJV525" s="4"/>
      <c r="WJW525" s="4"/>
      <c r="WJX525" s="4"/>
      <c r="WJY525" s="4"/>
      <c r="WJZ525" s="4"/>
      <c r="WKA525" s="4"/>
      <c r="WKB525" s="4"/>
      <c r="WKC525" s="4"/>
      <c r="WKD525" s="4"/>
      <c r="WKE525" s="4"/>
      <c r="WKF525" s="4"/>
      <c r="WKG525" s="4"/>
      <c r="WKH525" s="4"/>
      <c r="WKI525" s="4"/>
      <c r="WKJ525" s="4"/>
      <c r="WKK525" s="4"/>
      <c r="WKL525" s="4"/>
      <c r="WKM525" s="4"/>
      <c r="WKN525" s="4"/>
      <c r="WKO525" s="4"/>
      <c r="WKP525" s="4"/>
      <c r="WKQ525" s="4"/>
      <c r="WKR525" s="4"/>
      <c r="WKS525" s="4"/>
      <c r="WKT525" s="4"/>
      <c r="WKU525" s="4"/>
      <c r="WKV525" s="4"/>
      <c r="WKW525" s="4"/>
      <c r="WKX525" s="4"/>
      <c r="WKY525" s="4"/>
      <c r="WKZ525" s="4"/>
      <c r="WLA525" s="4"/>
      <c r="WLB525" s="4"/>
      <c r="WLC525" s="4"/>
      <c r="WLD525" s="4"/>
      <c r="WLE525" s="4"/>
      <c r="WLF525" s="4"/>
      <c r="WLG525" s="4"/>
      <c r="WLH525" s="4"/>
      <c r="WLI525" s="4"/>
      <c r="WLJ525" s="4"/>
      <c r="WLK525" s="4"/>
      <c r="WLL525" s="4"/>
      <c r="WLM525" s="4"/>
      <c r="WLN525" s="4"/>
      <c r="WLO525" s="4"/>
      <c r="WLP525" s="4"/>
      <c r="WLQ525" s="4"/>
      <c r="WLR525" s="4"/>
      <c r="WLS525" s="4"/>
      <c r="WLT525" s="4"/>
      <c r="WLU525" s="4"/>
      <c r="WLV525" s="4"/>
      <c r="WLW525" s="4"/>
      <c r="WLX525" s="4"/>
      <c r="WLY525" s="4"/>
      <c r="WLZ525" s="4"/>
      <c r="WMA525" s="4"/>
      <c r="WMB525" s="4"/>
      <c r="WMC525" s="4"/>
      <c r="WMD525" s="4"/>
      <c r="WME525" s="4"/>
      <c r="WMF525" s="4"/>
      <c r="WMG525" s="4"/>
      <c r="WMH525" s="4"/>
      <c r="WMI525" s="4"/>
      <c r="WMJ525" s="4"/>
      <c r="WMK525" s="4"/>
      <c r="WML525" s="4"/>
      <c r="WMM525" s="4"/>
      <c r="WMN525" s="4"/>
      <c r="WMO525" s="4"/>
      <c r="WMP525" s="4"/>
      <c r="WMQ525" s="4"/>
      <c r="WMR525" s="4"/>
      <c r="WMS525" s="4"/>
      <c r="WMT525" s="4"/>
      <c r="WMU525" s="4"/>
      <c r="WMV525" s="4"/>
      <c r="WMW525" s="4"/>
      <c r="WMX525" s="4"/>
      <c r="WMY525" s="4"/>
      <c r="WMZ525" s="4"/>
      <c r="WNA525" s="4"/>
      <c r="WNB525" s="4"/>
      <c r="WNC525" s="4"/>
      <c r="WND525" s="4"/>
      <c r="WNE525" s="4"/>
      <c r="WNF525" s="4"/>
      <c r="WNG525" s="4"/>
      <c r="WNH525" s="4"/>
      <c r="WNI525" s="4"/>
      <c r="WNJ525" s="4"/>
      <c r="WNK525" s="4"/>
      <c r="WNL525" s="4"/>
      <c r="WNM525" s="4"/>
      <c r="WNN525" s="4"/>
      <c r="WNO525" s="4"/>
      <c r="WNP525" s="4"/>
      <c r="WNQ525" s="4"/>
      <c r="WNR525" s="4"/>
      <c r="WNS525" s="4"/>
      <c r="WNT525" s="4"/>
      <c r="WNU525" s="4"/>
      <c r="WNV525" s="4"/>
      <c r="WNW525" s="4"/>
      <c r="WNX525" s="4"/>
      <c r="WNY525" s="4"/>
      <c r="WNZ525" s="4"/>
      <c r="WOA525" s="4"/>
      <c r="WOB525" s="4"/>
      <c r="WOC525" s="4"/>
      <c r="WOD525" s="4"/>
      <c r="WOE525" s="4"/>
      <c r="WOF525" s="4"/>
      <c r="WOG525" s="4"/>
      <c r="WOH525" s="4"/>
      <c r="WOI525" s="4"/>
      <c r="WOJ525" s="4"/>
      <c r="WOK525" s="4"/>
      <c r="WOL525" s="4"/>
      <c r="WOM525" s="4"/>
      <c r="WON525" s="4"/>
      <c r="WOO525" s="4"/>
      <c r="WOP525" s="4"/>
      <c r="WOQ525" s="4"/>
      <c r="WOR525" s="4"/>
      <c r="WOS525" s="4"/>
      <c r="WOT525" s="4"/>
      <c r="WOU525" s="4"/>
      <c r="WOV525" s="4"/>
      <c r="WOW525" s="4"/>
      <c r="WOX525" s="4"/>
      <c r="WOY525" s="4"/>
      <c r="WOZ525" s="4"/>
      <c r="WPA525" s="4"/>
      <c r="WPB525" s="4"/>
      <c r="WPC525" s="4"/>
      <c r="WPD525" s="4"/>
      <c r="WPE525" s="4"/>
      <c r="WPF525" s="4"/>
      <c r="WPG525" s="4"/>
      <c r="WPH525" s="4"/>
      <c r="WPI525" s="4"/>
      <c r="WPJ525" s="4"/>
      <c r="WPK525" s="4"/>
      <c r="WPL525" s="4"/>
      <c r="WPM525" s="4"/>
      <c r="WPN525" s="4"/>
      <c r="WPO525" s="4"/>
      <c r="WPP525" s="4"/>
      <c r="WPQ525" s="4"/>
      <c r="WPR525" s="4"/>
      <c r="WPS525" s="4"/>
      <c r="WPT525" s="4"/>
      <c r="WPU525" s="4"/>
      <c r="WPV525" s="4"/>
      <c r="WPW525" s="4"/>
      <c r="WPX525" s="4"/>
      <c r="WPY525" s="4"/>
      <c r="WPZ525" s="4"/>
      <c r="WQA525" s="4"/>
      <c r="WQB525" s="4"/>
      <c r="WQC525" s="4"/>
      <c r="WQD525" s="4"/>
      <c r="WQE525" s="4"/>
      <c r="WQF525" s="4"/>
      <c r="WQG525" s="4"/>
      <c r="WQH525" s="4"/>
      <c r="WQI525" s="4"/>
      <c r="WQJ525" s="4"/>
      <c r="WQK525" s="4"/>
      <c r="WQL525" s="4"/>
      <c r="WQM525" s="4"/>
      <c r="WQN525" s="4"/>
      <c r="WQO525" s="4"/>
      <c r="WQP525" s="4"/>
      <c r="WQQ525" s="4"/>
      <c r="WQR525" s="4"/>
      <c r="WQS525" s="4"/>
      <c r="WQT525" s="4"/>
      <c r="WQU525" s="4"/>
      <c r="WQV525" s="4"/>
      <c r="WQW525" s="4"/>
      <c r="WQX525" s="4"/>
      <c r="WQY525" s="4"/>
      <c r="WQZ525" s="4"/>
      <c r="WRA525" s="4"/>
      <c r="WRB525" s="4"/>
      <c r="WRC525" s="4"/>
      <c r="WRD525" s="4"/>
      <c r="WRE525" s="4"/>
      <c r="WRF525" s="4"/>
      <c r="WRG525" s="4"/>
      <c r="WRH525" s="4"/>
      <c r="WRI525" s="4"/>
      <c r="WRJ525" s="4"/>
      <c r="WRK525" s="4"/>
      <c r="WRL525" s="4"/>
      <c r="WRM525" s="4"/>
      <c r="WRN525" s="4"/>
      <c r="WRO525" s="4"/>
      <c r="WRP525" s="4"/>
      <c r="WRQ525" s="4"/>
      <c r="WRR525" s="4"/>
      <c r="WRS525" s="4"/>
      <c r="WRT525" s="4"/>
      <c r="WRU525" s="4"/>
      <c r="WRV525" s="4"/>
      <c r="WRW525" s="4"/>
      <c r="WRX525" s="4"/>
      <c r="WRY525" s="4"/>
      <c r="WRZ525" s="4"/>
      <c r="WSA525" s="4"/>
      <c r="WSB525" s="4"/>
      <c r="WSC525" s="4"/>
      <c r="WSD525" s="4"/>
      <c r="WSE525" s="4"/>
      <c r="WSF525" s="4"/>
      <c r="WSG525" s="4"/>
      <c r="WSH525" s="4"/>
      <c r="WSI525" s="4"/>
      <c r="WSJ525" s="4"/>
      <c r="WSK525" s="4"/>
      <c r="WSL525" s="4"/>
      <c r="WSM525" s="4"/>
      <c r="WSN525" s="4"/>
      <c r="WSO525" s="4"/>
      <c r="WSP525" s="4"/>
      <c r="WSQ525" s="4"/>
      <c r="WSR525" s="4"/>
      <c r="WSS525" s="4"/>
      <c r="WST525" s="4"/>
      <c r="WSU525" s="4"/>
      <c r="WSV525" s="4"/>
      <c r="WSW525" s="4"/>
      <c r="WSX525" s="4"/>
      <c r="WSY525" s="4"/>
      <c r="WSZ525" s="4"/>
      <c r="WTA525" s="4"/>
      <c r="WTB525" s="4"/>
      <c r="WTC525" s="4"/>
      <c r="WTD525" s="4"/>
      <c r="WTE525" s="4"/>
      <c r="WTF525" s="4"/>
      <c r="WTG525" s="4"/>
      <c r="WTH525" s="4"/>
      <c r="WTI525" s="4"/>
      <c r="WTJ525" s="4"/>
      <c r="WTK525" s="4"/>
      <c r="WTL525" s="4"/>
      <c r="WTM525" s="4"/>
      <c r="WTN525" s="4"/>
      <c r="WTO525" s="4"/>
      <c r="WTP525" s="4"/>
      <c r="WTQ525" s="4"/>
      <c r="WTR525" s="4"/>
      <c r="WTS525" s="4"/>
      <c r="WTT525" s="4"/>
      <c r="WTU525" s="4"/>
      <c r="WTV525" s="4"/>
      <c r="WTW525" s="4"/>
      <c r="WTX525" s="4"/>
      <c r="WTY525" s="4"/>
      <c r="WTZ525" s="4"/>
      <c r="WUA525" s="4"/>
      <c r="WUB525" s="4"/>
      <c r="WUC525" s="4"/>
      <c r="WUD525" s="4"/>
      <c r="WUE525" s="4"/>
      <c r="WUF525" s="4"/>
      <c r="WUG525" s="4"/>
      <c r="WUH525" s="4"/>
      <c r="WUI525" s="4"/>
      <c r="WUJ525" s="4"/>
      <c r="WUK525" s="4"/>
      <c r="WUL525" s="4"/>
      <c r="WUM525" s="4"/>
      <c r="WUN525" s="4"/>
      <c r="WUO525" s="4"/>
      <c r="WUP525" s="4"/>
      <c r="WUQ525" s="4"/>
      <c r="WUR525" s="4"/>
      <c r="WUS525" s="4"/>
      <c r="WUT525" s="4"/>
      <c r="WUU525" s="4"/>
      <c r="WUV525" s="4"/>
      <c r="WUW525" s="4"/>
      <c r="WUX525" s="4"/>
      <c r="WUY525" s="4"/>
      <c r="WUZ525" s="4"/>
      <c r="WVA525" s="4"/>
      <c r="WVB525" s="4"/>
      <c r="WVC525" s="4"/>
      <c r="WVD525" s="4"/>
      <c r="WVE525" s="4"/>
      <c r="WVF525" s="4"/>
      <c r="WVG525" s="4"/>
      <c r="WVH525" s="4"/>
      <c r="WVI525" s="4"/>
      <c r="WVJ525" s="4"/>
      <c r="WVK525" s="4"/>
      <c r="WVL525" s="4"/>
      <c r="WVM525" s="4"/>
      <c r="WVN525" s="4"/>
      <c r="WVO525" s="4"/>
      <c r="WVP525" s="4"/>
      <c r="WVQ525" s="4"/>
      <c r="WVR525" s="4"/>
      <c r="WVS525" s="4"/>
      <c r="WVT525" s="4"/>
      <c r="WVU525" s="4"/>
      <c r="WVV525" s="4"/>
      <c r="WVW525" s="4"/>
      <c r="WVX525" s="4"/>
      <c r="WVY525" s="4"/>
      <c r="WVZ525" s="4"/>
      <c r="WWA525" s="4"/>
      <c r="WWB525" s="4"/>
      <c r="WWC525" s="4"/>
      <c r="WWD525" s="4"/>
      <c r="WWE525" s="4"/>
      <c r="WWF525" s="4"/>
      <c r="WWG525" s="4"/>
      <c r="WWH525" s="4"/>
      <c r="WWI525" s="4"/>
      <c r="WWJ525" s="4"/>
      <c r="WWK525" s="4"/>
      <c r="WWL525" s="4"/>
      <c r="WWM525" s="4"/>
      <c r="WWN525" s="4"/>
      <c r="WWO525" s="4"/>
      <c r="WWP525" s="4"/>
      <c r="WWQ525" s="4"/>
      <c r="WWR525" s="4"/>
      <c r="WWS525" s="4"/>
      <c r="WWT525" s="4"/>
      <c r="WWU525" s="4"/>
      <c r="WWV525" s="4"/>
      <c r="WWW525" s="4"/>
      <c r="WWX525" s="4"/>
      <c r="WWY525" s="4"/>
      <c r="WWZ525" s="4"/>
      <c r="WXA525" s="4"/>
      <c r="WXB525" s="4"/>
      <c r="WXC525" s="4"/>
      <c r="WXD525" s="4"/>
      <c r="WXE525" s="4"/>
      <c r="WXF525" s="4"/>
      <c r="WXG525" s="4"/>
      <c r="WXH525" s="4"/>
      <c r="WXI525" s="4"/>
      <c r="WXJ525" s="4"/>
      <c r="WXK525" s="4"/>
      <c r="WXL525" s="4"/>
      <c r="WXM525" s="4"/>
      <c r="WXN525" s="4"/>
      <c r="WXO525" s="4"/>
      <c r="WXP525" s="4"/>
      <c r="WXQ525" s="4"/>
      <c r="WXR525" s="4"/>
      <c r="WXS525" s="4"/>
      <c r="WXT525" s="4"/>
      <c r="WXU525" s="4"/>
      <c r="WXV525" s="4"/>
      <c r="WXW525" s="4"/>
      <c r="WXX525" s="4"/>
      <c r="WXY525" s="4"/>
      <c r="WXZ525" s="4"/>
      <c r="WYA525" s="4"/>
      <c r="WYB525" s="4"/>
      <c r="WYC525" s="4"/>
      <c r="WYD525" s="4"/>
      <c r="WYE525" s="4"/>
      <c r="WYF525" s="4"/>
      <c r="WYG525" s="4"/>
      <c r="WYH525" s="4"/>
      <c r="WYI525" s="4"/>
      <c r="WYJ525" s="4"/>
      <c r="WYK525" s="4"/>
      <c r="WYL525" s="4"/>
      <c r="WYM525" s="4"/>
      <c r="WYN525" s="4"/>
      <c r="WYO525" s="4"/>
      <c r="WYP525" s="4"/>
      <c r="WYQ525" s="4"/>
      <c r="WYR525" s="4"/>
      <c r="WYS525" s="4"/>
      <c r="WYT525" s="4"/>
      <c r="WYU525" s="4"/>
      <c r="WYV525" s="4"/>
      <c r="WYW525" s="4"/>
      <c r="WYX525" s="4"/>
      <c r="WYY525" s="4"/>
      <c r="WYZ525" s="4"/>
      <c r="WZA525" s="4"/>
      <c r="WZB525" s="4"/>
      <c r="WZC525" s="4"/>
      <c r="WZD525" s="4"/>
      <c r="WZE525" s="4"/>
      <c r="WZF525" s="4"/>
      <c r="WZG525" s="4"/>
      <c r="WZH525" s="4"/>
      <c r="WZI525" s="4"/>
      <c r="WZJ525" s="4"/>
      <c r="WZK525" s="4"/>
      <c r="WZL525" s="4"/>
      <c r="WZM525" s="4"/>
      <c r="WZN525" s="4"/>
      <c r="WZO525" s="4"/>
      <c r="WZP525" s="4"/>
      <c r="WZQ525" s="4"/>
      <c r="WZR525" s="4"/>
      <c r="WZS525" s="4"/>
      <c r="WZT525" s="4"/>
      <c r="WZU525" s="4"/>
      <c r="WZV525" s="4"/>
      <c r="WZW525" s="4"/>
      <c r="WZX525" s="4"/>
      <c r="WZY525" s="4"/>
      <c r="WZZ525" s="4"/>
      <c r="XAA525" s="4"/>
      <c r="XAB525" s="4"/>
      <c r="XAC525" s="4"/>
      <c r="XAD525" s="4"/>
      <c r="XAE525" s="4"/>
      <c r="XAF525" s="4"/>
      <c r="XAG525" s="4"/>
      <c r="XAH525" s="4"/>
      <c r="XAI525" s="4"/>
      <c r="XAJ525" s="4"/>
      <c r="XAK525" s="4"/>
      <c r="XAL525" s="4"/>
      <c r="XAM525" s="4"/>
      <c r="XAN525" s="4"/>
      <c r="XAO525" s="4"/>
      <c r="XAP525" s="4"/>
      <c r="XAQ525" s="4"/>
      <c r="XAR525" s="4"/>
      <c r="XAS525" s="4"/>
      <c r="XAT525" s="4"/>
      <c r="XAU525" s="4"/>
      <c r="XAV525" s="4"/>
      <c r="XAW525" s="4"/>
      <c r="XAX525" s="4"/>
      <c r="XAY525" s="4"/>
      <c r="XAZ525" s="4"/>
      <c r="XBA525" s="4"/>
      <c r="XBB525" s="4"/>
      <c r="XBC525" s="4"/>
      <c r="XBD525" s="4"/>
      <c r="XBE525" s="4"/>
      <c r="XBF525" s="4"/>
      <c r="XBG525" s="4"/>
      <c r="XBH525" s="4"/>
      <c r="XBI525" s="4"/>
      <c r="XBJ525" s="4"/>
      <c r="XBK525" s="4"/>
      <c r="XBL525" s="4"/>
      <c r="XBM525" s="4"/>
      <c r="XBN525" s="4"/>
      <c r="XBO525" s="4"/>
      <c r="XBP525" s="4"/>
      <c r="XBQ525" s="4"/>
      <c r="XBR525" s="4"/>
      <c r="XBS525" s="4"/>
      <c r="XBT525" s="4"/>
      <c r="XBU525" s="4"/>
      <c r="XBV525" s="4"/>
      <c r="XBW525" s="4"/>
      <c r="XBX525" s="4"/>
      <c r="XBY525" s="4"/>
      <c r="XBZ525" s="4"/>
      <c r="XCA525" s="4"/>
      <c r="XCB525" s="4"/>
      <c r="XCC525" s="4"/>
      <c r="XCD525" s="4"/>
      <c r="XCE525" s="4"/>
      <c r="XCF525" s="4"/>
      <c r="XCG525" s="4"/>
      <c r="XCH525" s="4"/>
      <c r="XCI525" s="4"/>
      <c r="XCJ525" s="4"/>
      <c r="XCK525" s="4"/>
      <c r="XCL525" s="4"/>
      <c r="XCM525" s="4"/>
      <c r="XCN525" s="4"/>
      <c r="XCO525" s="4"/>
    </row>
    <row r="526" spans="1:16317" s="7" customFormat="1" ht="110.25" x14ac:dyDescent="0.2">
      <c r="A526" s="77" t="s">
        <v>960</v>
      </c>
      <c r="B526" s="26" t="s">
        <v>948</v>
      </c>
      <c r="C526" s="26"/>
      <c r="D526" s="186">
        <f>D527</f>
        <v>603805.78</v>
      </c>
    </row>
    <row r="527" spans="1:16317" s="7" customFormat="1" ht="31.5" x14ac:dyDescent="0.2">
      <c r="A527" s="147" t="s">
        <v>512</v>
      </c>
      <c r="B527" s="25" t="s">
        <v>948</v>
      </c>
      <c r="C527" s="85" t="s">
        <v>35</v>
      </c>
      <c r="D527" s="133">
        <f>D528</f>
        <v>603805.78</v>
      </c>
    </row>
    <row r="528" spans="1:16317" s="7" customFormat="1" ht="15.75" x14ac:dyDescent="0.2">
      <c r="A528" s="147" t="s">
        <v>34</v>
      </c>
      <c r="B528" s="25" t="s">
        <v>948</v>
      </c>
      <c r="C528" s="85" t="s">
        <v>135</v>
      </c>
      <c r="D528" s="133">
        <f>D529</f>
        <v>603805.78</v>
      </c>
    </row>
    <row r="529" spans="1:4" s="7" customFormat="1" ht="31.5" hidden="1" x14ac:dyDescent="0.2">
      <c r="A529" s="147" t="s">
        <v>88</v>
      </c>
      <c r="B529" s="25" t="s">
        <v>948</v>
      </c>
      <c r="C529" s="85" t="s">
        <v>89</v>
      </c>
      <c r="D529" s="133">
        <f>194193+421678.78-12066</f>
        <v>603805.78</v>
      </c>
    </row>
    <row r="530" spans="1:4" s="7" customFormat="1" ht="31.5" x14ac:dyDescent="0.25">
      <c r="A530" s="5" t="s">
        <v>617</v>
      </c>
      <c r="B530" s="21" t="s">
        <v>618</v>
      </c>
      <c r="C530" s="25"/>
      <c r="D530" s="140">
        <f>D531</f>
        <v>1099194.28</v>
      </c>
    </row>
    <row r="531" spans="1:4" s="7" customFormat="1" ht="31.5" x14ac:dyDescent="0.25">
      <c r="A531" s="5" t="s">
        <v>622</v>
      </c>
      <c r="B531" s="21" t="s">
        <v>619</v>
      </c>
      <c r="C531" s="25"/>
      <c r="D531" s="140">
        <f>D532+D536+D540+D548+D556+D568+D572+D576+D580+D584+D588+D552+D544+D560+D564</f>
        <v>1099194.28</v>
      </c>
    </row>
    <row r="532" spans="1:4" s="7" customFormat="1" ht="15.75" x14ac:dyDescent="0.2">
      <c r="A532" s="77" t="s">
        <v>644</v>
      </c>
      <c r="B532" s="22" t="s">
        <v>620</v>
      </c>
      <c r="C532" s="26"/>
      <c r="D532" s="141">
        <f>D533</f>
        <v>100000</v>
      </c>
    </row>
    <row r="533" spans="1:4" s="7" customFormat="1" ht="15.75" x14ac:dyDescent="0.25">
      <c r="A533" s="12" t="s">
        <v>13</v>
      </c>
      <c r="B533" s="23" t="s">
        <v>620</v>
      </c>
      <c r="C533" s="25" t="s">
        <v>14</v>
      </c>
      <c r="D533" s="138">
        <f>D534</f>
        <v>100000</v>
      </c>
    </row>
    <row r="534" spans="1:4" s="7" customFormat="1" ht="47.25" x14ac:dyDescent="0.25">
      <c r="A534" s="8" t="s">
        <v>581</v>
      </c>
      <c r="B534" s="23" t="s">
        <v>620</v>
      </c>
      <c r="C534" s="25" t="s">
        <v>523</v>
      </c>
      <c r="D534" s="138">
        <f>D535</f>
        <v>100000</v>
      </c>
    </row>
    <row r="535" spans="1:4" s="7" customFormat="1" ht="15.75" hidden="1" x14ac:dyDescent="0.25">
      <c r="A535" s="8" t="s">
        <v>522</v>
      </c>
      <c r="B535" s="23" t="s">
        <v>620</v>
      </c>
      <c r="C535" s="25" t="s">
        <v>524</v>
      </c>
      <c r="D535" s="138">
        <f>100000-68000-2000+70000</f>
        <v>100000</v>
      </c>
    </row>
    <row r="536" spans="1:4" s="114" customFormat="1" ht="15.75" x14ac:dyDescent="0.25">
      <c r="A536" s="42" t="s">
        <v>389</v>
      </c>
      <c r="B536" s="26" t="s">
        <v>621</v>
      </c>
      <c r="C536" s="26"/>
      <c r="D536" s="141">
        <f>D537</f>
        <v>5000</v>
      </c>
    </row>
    <row r="537" spans="1:4" s="7" customFormat="1" ht="31.5" x14ac:dyDescent="0.2">
      <c r="A537" s="38" t="s">
        <v>446</v>
      </c>
      <c r="B537" s="25" t="s">
        <v>621</v>
      </c>
      <c r="C537" s="25" t="s">
        <v>15</v>
      </c>
      <c r="D537" s="138">
        <f>D538</f>
        <v>5000</v>
      </c>
    </row>
    <row r="538" spans="1:4" s="7" customFormat="1" ht="31.5" x14ac:dyDescent="0.25">
      <c r="A538" s="12" t="s">
        <v>17</v>
      </c>
      <c r="B538" s="25" t="s">
        <v>621</v>
      </c>
      <c r="C538" s="25" t="s">
        <v>16</v>
      </c>
      <c r="D538" s="138">
        <f>D539</f>
        <v>5000</v>
      </c>
    </row>
    <row r="539" spans="1:4" s="7" customFormat="1" ht="15.75" hidden="1" x14ac:dyDescent="0.25">
      <c r="A539" s="12" t="s">
        <v>593</v>
      </c>
      <c r="B539" s="25" t="s">
        <v>621</v>
      </c>
      <c r="C539" s="25" t="s">
        <v>71</v>
      </c>
      <c r="D539" s="138">
        <v>5000</v>
      </c>
    </row>
    <row r="540" spans="1:4" s="7" customFormat="1" ht="15.75" x14ac:dyDescent="0.25">
      <c r="A540" s="42" t="s">
        <v>623</v>
      </c>
      <c r="B540" s="26" t="s">
        <v>624</v>
      </c>
      <c r="C540" s="26"/>
      <c r="D540" s="141">
        <f>D541</f>
        <v>7896</v>
      </c>
    </row>
    <row r="541" spans="1:4" s="7" customFormat="1" ht="31.5" x14ac:dyDescent="0.2">
      <c r="A541" s="38" t="s">
        <v>446</v>
      </c>
      <c r="B541" s="25" t="s">
        <v>624</v>
      </c>
      <c r="C541" s="25" t="s">
        <v>15</v>
      </c>
      <c r="D541" s="138">
        <f>D542</f>
        <v>7896</v>
      </c>
    </row>
    <row r="542" spans="1:4" s="7" customFormat="1" ht="31.5" x14ac:dyDescent="0.25">
      <c r="A542" s="12" t="s">
        <v>17</v>
      </c>
      <c r="B542" s="25" t="s">
        <v>624</v>
      </c>
      <c r="C542" s="25" t="s">
        <v>16</v>
      </c>
      <c r="D542" s="138">
        <f>D543</f>
        <v>7896</v>
      </c>
    </row>
    <row r="543" spans="1:4" s="7" customFormat="1" ht="15.75" hidden="1" x14ac:dyDescent="0.25">
      <c r="A543" s="12" t="s">
        <v>593</v>
      </c>
      <c r="B543" s="25" t="s">
        <v>624</v>
      </c>
      <c r="C543" s="25" t="s">
        <v>71</v>
      </c>
      <c r="D543" s="138">
        <f>6000+1896</f>
        <v>7896</v>
      </c>
    </row>
    <row r="544" spans="1:4" s="7" customFormat="1" ht="47.25" x14ac:dyDescent="0.2">
      <c r="A544" s="174" t="s">
        <v>1040</v>
      </c>
      <c r="B544" s="26" t="s">
        <v>1041</v>
      </c>
      <c r="C544" s="26"/>
      <c r="D544" s="187">
        <f>D545</f>
        <v>37771</v>
      </c>
    </row>
    <row r="545" spans="1:4" s="7" customFormat="1" ht="31.5" x14ac:dyDescent="0.2">
      <c r="A545" s="126" t="s">
        <v>512</v>
      </c>
      <c r="B545" s="25" t="s">
        <v>1041</v>
      </c>
      <c r="C545" s="127" t="s">
        <v>35</v>
      </c>
      <c r="D545" s="187">
        <f>D546</f>
        <v>37771</v>
      </c>
    </row>
    <row r="546" spans="1:4" s="7" customFormat="1" ht="15.75" x14ac:dyDescent="0.2">
      <c r="A546" s="126" t="s">
        <v>34</v>
      </c>
      <c r="B546" s="25" t="s">
        <v>1041</v>
      </c>
      <c r="C546" s="127" t="s">
        <v>135</v>
      </c>
      <c r="D546" s="187">
        <f>D547</f>
        <v>37771</v>
      </c>
    </row>
    <row r="547" spans="1:4" s="7" customFormat="1" ht="31.5" hidden="1" x14ac:dyDescent="0.2">
      <c r="A547" s="126" t="s">
        <v>88</v>
      </c>
      <c r="B547" s="25" t="s">
        <v>1041</v>
      </c>
      <c r="C547" s="127" t="s">
        <v>89</v>
      </c>
      <c r="D547" s="187">
        <f>23357+2957+6343+5114</f>
        <v>37771</v>
      </c>
    </row>
    <row r="548" spans="1:4" s="7" customFormat="1" ht="31.5" x14ac:dyDescent="0.25">
      <c r="A548" s="42" t="s">
        <v>645</v>
      </c>
      <c r="B548" s="26" t="s">
        <v>646</v>
      </c>
      <c r="C548" s="26"/>
      <c r="D548" s="141">
        <f>D549</f>
        <v>9505</v>
      </c>
    </row>
    <row r="549" spans="1:4" s="7" customFormat="1" ht="31.5" x14ac:dyDescent="0.25">
      <c r="A549" s="12" t="s">
        <v>512</v>
      </c>
      <c r="B549" s="25" t="s">
        <v>646</v>
      </c>
      <c r="C549" s="67" t="s">
        <v>35</v>
      </c>
      <c r="D549" s="138">
        <f>D550</f>
        <v>9505</v>
      </c>
    </row>
    <row r="550" spans="1:4" s="7" customFormat="1" ht="15.75" x14ac:dyDescent="0.25">
      <c r="A550" s="12" t="s">
        <v>34</v>
      </c>
      <c r="B550" s="25" t="s">
        <v>646</v>
      </c>
      <c r="C550" s="67" t="s">
        <v>135</v>
      </c>
      <c r="D550" s="138">
        <f>D551</f>
        <v>9505</v>
      </c>
    </row>
    <row r="551" spans="1:4" s="7" customFormat="1" ht="31.5" hidden="1" x14ac:dyDescent="0.25">
      <c r="A551" s="12" t="s">
        <v>88</v>
      </c>
      <c r="B551" s="25" t="s">
        <v>646</v>
      </c>
      <c r="C551" s="67" t="s">
        <v>89</v>
      </c>
      <c r="D551" s="138">
        <f>5000+4505</f>
        <v>9505</v>
      </c>
    </row>
    <row r="552" spans="1:4" s="7" customFormat="1" ht="31.5" x14ac:dyDescent="0.25">
      <c r="A552" s="42" t="s">
        <v>961</v>
      </c>
      <c r="B552" s="26" t="s">
        <v>915</v>
      </c>
      <c r="C552" s="26"/>
      <c r="D552" s="188">
        <f>D553</f>
        <v>1311</v>
      </c>
    </row>
    <row r="553" spans="1:4" s="7" customFormat="1" ht="31.5" x14ac:dyDescent="0.25">
      <c r="A553" s="12" t="s">
        <v>512</v>
      </c>
      <c r="B553" s="25" t="s">
        <v>915</v>
      </c>
      <c r="C553" s="67" t="s">
        <v>35</v>
      </c>
      <c r="D553" s="187">
        <f>D554</f>
        <v>1311</v>
      </c>
    </row>
    <row r="554" spans="1:4" s="7" customFormat="1" ht="15.75" x14ac:dyDescent="0.25">
      <c r="A554" s="12" t="s">
        <v>34</v>
      </c>
      <c r="B554" s="25" t="s">
        <v>915</v>
      </c>
      <c r="C554" s="67" t="s">
        <v>135</v>
      </c>
      <c r="D554" s="187">
        <f>D555</f>
        <v>1311</v>
      </c>
    </row>
    <row r="555" spans="1:4" s="7" customFormat="1" ht="31.5" hidden="1" x14ac:dyDescent="0.25">
      <c r="A555" s="12" t="s">
        <v>88</v>
      </c>
      <c r="B555" s="25" t="s">
        <v>915</v>
      </c>
      <c r="C555" s="67" t="s">
        <v>89</v>
      </c>
      <c r="D555" s="187">
        <v>1311</v>
      </c>
    </row>
    <row r="556" spans="1:4" s="114" customFormat="1" ht="31.5" x14ac:dyDescent="0.2">
      <c r="A556" s="44" t="s">
        <v>858</v>
      </c>
      <c r="B556" s="26" t="s">
        <v>675</v>
      </c>
      <c r="C556" s="86"/>
      <c r="D556" s="141">
        <f>D557</f>
        <v>9000</v>
      </c>
    </row>
    <row r="557" spans="1:4" s="7" customFormat="1" ht="31.5" x14ac:dyDescent="0.2">
      <c r="A557" s="38" t="s">
        <v>512</v>
      </c>
      <c r="B557" s="25" t="s">
        <v>675</v>
      </c>
      <c r="C557" s="67" t="s">
        <v>35</v>
      </c>
      <c r="D557" s="138">
        <f>D558</f>
        <v>9000</v>
      </c>
    </row>
    <row r="558" spans="1:4" s="7" customFormat="1" ht="15.75" x14ac:dyDescent="0.2">
      <c r="A558" s="38" t="s">
        <v>34</v>
      </c>
      <c r="B558" s="25" t="s">
        <v>675</v>
      </c>
      <c r="C558" s="67" t="s">
        <v>135</v>
      </c>
      <c r="D558" s="138">
        <f>D559</f>
        <v>9000</v>
      </c>
    </row>
    <row r="559" spans="1:4" s="7" customFormat="1" ht="31.5" hidden="1" x14ac:dyDescent="0.2">
      <c r="A559" s="38" t="s">
        <v>88</v>
      </c>
      <c r="B559" s="25" t="s">
        <v>675</v>
      </c>
      <c r="C559" s="67" t="s">
        <v>89</v>
      </c>
      <c r="D559" s="138">
        <v>9000</v>
      </c>
    </row>
    <row r="560" spans="1:4" s="7" customFormat="1" ht="31.5" x14ac:dyDescent="0.25">
      <c r="A560" s="87" t="s">
        <v>1057</v>
      </c>
      <c r="B560" s="26" t="s">
        <v>1044</v>
      </c>
      <c r="C560" s="26"/>
      <c r="D560" s="188">
        <f>D561</f>
        <v>61.5</v>
      </c>
    </row>
    <row r="561" spans="1:4" s="7" customFormat="1" ht="31.5" x14ac:dyDescent="0.2">
      <c r="A561" s="38" t="s">
        <v>446</v>
      </c>
      <c r="B561" s="25" t="s">
        <v>1044</v>
      </c>
      <c r="C561" s="67" t="s">
        <v>15</v>
      </c>
      <c r="D561" s="187">
        <f>D562</f>
        <v>61.5</v>
      </c>
    </row>
    <row r="562" spans="1:4" s="7" customFormat="1" ht="31.5" x14ac:dyDescent="0.25">
      <c r="A562" s="12" t="s">
        <v>17</v>
      </c>
      <c r="B562" s="25" t="s">
        <v>1044</v>
      </c>
      <c r="C562" s="67" t="s">
        <v>16</v>
      </c>
      <c r="D562" s="187">
        <f>D563</f>
        <v>61.5</v>
      </c>
    </row>
    <row r="563" spans="1:4" s="7" customFormat="1" ht="15.75" hidden="1" x14ac:dyDescent="0.25">
      <c r="A563" s="12" t="s">
        <v>593</v>
      </c>
      <c r="B563" s="25" t="s">
        <v>1044</v>
      </c>
      <c r="C563" s="67" t="s">
        <v>71</v>
      </c>
      <c r="D563" s="187">
        <v>61.5</v>
      </c>
    </row>
    <row r="564" spans="1:4" s="7" customFormat="1" ht="15.75" x14ac:dyDescent="0.25">
      <c r="A564" s="87" t="s">
        <v>1058</v>
      </c>
      <c r="B564" s="26" t="s">
        <v>1045</v>
      </c>
      <c r="C564" s="26"/>
      <c r="D564" s="188">
        <f>D565</f>
        <v>2500</v>
      </c>
    </row>
    <row r="565" spans="1:4" s="7" customFormat="1" ht="31.5" x14ac:dyDescent="0.2">
      <c r="A565" s="38" t="s">
        <v>512</v>
      </c>
      <c r="B565" s="25" t="s">
        <v>1045</v>
      </c>
      <c r="C565" s="67" t="s">
        <v>35</v>
      </c>
      <c r="D565" s="187">
        <f>D566</f>
        <v>2500</v>
      </c>
    </row>
    <row r="566" spans="1:4" s="7" customFormat="1" ht="15.75" x14ac:dyDescent="0.2">
      <c r="A566" s="38" t="s">
        <v>34</v>
      </c>
      <c r="B566" s="25" t="s">
        <v>1045</v>
      </c>
      <c r="C566" s="67" t="s">
        <v>135</v>
      </c>
      <c r="D566" s="187">
        <f>D567</f>
        <v>2500</v>
      </c>
    </row>
    <row r="567" spans="1:4" s="7" customFormat="1" ht="31.5" hidden="1" x14ac:dyDescent="0.2">
      <c r="A567" s="38" t="s">
        <v>88</v>
      </c>
      <c r="B567" s="25" t="s">
        <v>1045</v>
      </c>
      <c r="C567" s="67" t="s">
        <v>89</v>
      </c>
      <c r="D567" s="187">
        <v>2500</v>
      </c>
    </row>
    <row r="568" spans="1:4" s="114" customFormat="1" ht="63" x14ac:dyDescent="0.2">
      <c r="A568" s="77" t="s">
        <v>962</v>
      </c>
      <c r="B568" s="26" t="s">
        <v>894</v>
      </c>
      <c r="C568" s="26"/>
      <c r="D568" s="141">
        <f t="shared" ref="D568:D586" si="95">D569</f>
        <v>31197.22</v>
      </c>
    </row>
    <row r="569" spans="1:4" s="114" customFormat="1" ht="31.5" x14ac:dyDescent="0.25">
      <c r="A569" s="12" t="s">
        <v>512</v>
      </c>
      <c r="B569" s="25" t="s">
        <v>894</v>
      </c>
      <c r="C569" s="67" t="s">
        <v>35</v>
      </c>
      <c r="D569" s="138">
        <f t="shared" si="95"/>
        <v>31197.22</v>
      </c>
    </row>
    <row r="570" spans="1:4" s="114" customFormat="1" ht="15.75" x14ac:dyDescent="0.25">
      <c r="A570" s="12" t="s">
        <v>34</v>
      </c>
      <c r="B570" s="25" t="s">
        <v>894</v>
      </c>
      <c r="C570" s="67" t="s">
        <v>135</v>
      </c>
      <c r="D570" s="138">
        <f t="shared" si="95"/>
        <v>31197.22</v>
      </c>
    </row>
    <row r="571" spans="1:4" s="114" customFormat="1" ht="31.5" hidden="1" x14ac:dyDescent="0.25">
      <c r="A571" s="12" t="s">
        <v>88</v>
      </c>
      <c r="B571" s="25" t="s">
        <v>894</v>
      </c>
      <c r="C571" s="67" t="s">
        <v>89</v>
      </c>
      <c r="D571" s="138">
        <f>1768.22+29429</f>
        <v>31197.22</v>
      </c>
    </row>
    <row r="572" spans="1:4" s="114" customFormat="1" ht="78.75" x14ac:dyDescent="0.2">
      <c r="A572" s="77" t="s">
        <v>963</v>
      </c>
      <c r="B572" s="26" t="s">
        <v>895</v>
      </c>
      <c r="C572" s="26"/>
      <c r="D572" s="141">
        <f t="shared" si="95"/>
        <v>25899.27</v>
      </c>
    </row>
    <row r="573" spans="1:4" s="114" customFormat="1" ht="31.5" x14ac:dyDescent="0.25">
      <c r="A573" s="12" t="s">
        <v>512</v>
      </c>
      <c r="B573" s="25" t="s">
        <v>895</v>
      </c>
      <c r="C573" s="67" t="s">
        <v>35</v>
      </c>
      <c r="D573" s="138">
        <f t="shared" si="95"/>
        <v>25899.27</v>
      </c>
    </row>
    <row r="574" spans="1:4" s="114" customFormat="1" ht="15.75" x14ac:dyDescent="0.25">
      <c r="A574" s="12" t="s">
        <v>34</v>
      </c>
      <c r="B574" s="25" t="s">
        <v>895</v>
      </c>
      <c r="C574" s="67" t="s">
        <v>135</v>
      </c>
      <c r="D574" s="138">
        <f t="shared" si="95"/>
        <v>25899.27</v>
      </c>
    </row>
    <row r="575" spans="1:4" s="114" customFormat="1" ht="31.5" hidden="1" x14ac:dyDescent="0.25">
      <c r="A575" s="12" t="s">
        <v>88</v>
      </c>
      <c r="B575" s="25" t="s">
        <v>895</v>
      </c>
      <c r="C575" s="67" t="s">
        <v>89</v>
      </c>
      <c r="D575" s="138">
        <f>522.27+25377</f>
        <v>25899.27</v>
      </c>
    </row>
    <row r="576" spans="1:4" s="114" customFormat="1" ht="63" x14ac:dyDescent="0.2">
      <c r="A576" s="77" t="s">
        <v>964</v>
      </c>
      <c r="B576" s="26" t="s">
        <v>896</v>
      </c>
      <c r="C576" s="26"/>
      <c r="D576" s="141">
        <f t="shared" si="95"/>
        <v>51432.24</v>
      </c>
    </row>
    <row r="577" spans="1:4" s="114" customFormat="1" ht="31.5" x14ac:dyDescent="0.25">
      <c r="A577" s="12" t="s">
        <v>512</v>
      </c>
      <c r="B577" s="25" t="s">
        <v>896</v>
      </c>
      <c r="C577" s="67" t="s">
        <v>35</v>
      </c>
      <c r="D577" s="138">
        <f t="shared" si="95"/>
        <v>51432.24</v>
      </c>
    </row>
    <row r="578" spans="1:4" s="114" customFormat="1" ht="15.75" x14ac:dyDescent="0.25">
      <c r="A578" s="12" t="s">
        <v>34</v>
      </c>
      <c r="B578" s="25" t="s">
        <v>896</v>
      </c>
      <c r="C578" s="67" t="s">
        <v>135</v>
      </c>
      <c r="D578" s="138">
        <f t="shared" si="95"/>
        <v>51432.24</v>
      </c>
    </row>
    <row r="579" spans="1:4" s="114" customFormat="1" ht="31.5" hidden="1" x14ac:dyDescent="0.25">
      <c r="A579" s="12" t="s">
        <v>88</v>
      </c>
      <c r="B579" s="25" t="s">
        <v>896</v>
      </c>
      <c r="C579" s="67" t="s">
        <v>89</v>
      </c>
      <c r="D579" s="138">
        <f>1932.24+49500</f>
        <v>51432.24</v>
      </c>
    </row>
    <row r="580" spans="1:4" s="114" customFormat="1" ht="63" x14ac:dyDescent="0.2">
      <c r="A580" s="77" t="s">
        <v>897</v>
      </c>
      <c r="B580" s="26" t="s">
        <v>898</v>
      </c>
      <c r="C580" s="26"/>
      <c r="D580" s="141">
        <f t="shared" si="95"/>
        <v>500696.93</v>
      </c>
    </row>
    <row r="581" spans="1:4" s="114" customFormat="1" ht="31.5" x14ac:dyDescent="0.25">
      <c r="A581" s="12" t="s">
        <v>512</v>
      </c>
      <c r="B581" s="25" t="s">
        <v>898</v>
      </c>
      <c r="C581" s="67" t="s">
        <v>35</v>
      </c>
      <c r="D581" s="138">
        <f t="shared" si="95"/>
        <v>500696.93</v>
      </c>
    </row>
    <row r="582" spans="1:4" s="114" customFormat="1" ht="15.75" x14ac:dyDescent="0.25">
      <c r="A582" s="12" t="s">
        <v>34</v>
      </c>
      <c r="B582" s="25" t="s">
        <v>898</v>
      </c>
      <c r="C582" s="67" t="s">
        <v>135</v>
      </c>
      <c r="D582" s="138">
        <f t="shared" si="95"/>
        <v>500696.93</v>
      </c>
    </row>
    <row r="583" spans="1:4" s="114" customFormat="1" ht="31.5" hidden="1" x14ac:dyDescent="0.25">
      <c r="A583" s="12" t="s">
        <v>88</v>
      </c>
      <c r="B583" s="25" t="s">
        <v>898</v>
      </c>
      <c r="C583" s="67" t="s">
        <v>89</v>
      </c>
      <c r="D583" s="138">
        <f>4996.93+494728+972</f>
        <v>500696.93</v>
      </c>
    </row>
    <row r="584" spans="1:4" s="114" customFormat="1" ht="63" x14ac:dyDescent="0.2">
      <c r="A584" s="77" t="s">
        <v>965</v>
      </c>
      <c r="B584" s="26" t="s">
        <v>899</v>
      </c>
      <c r="C584" s="26"/>
      <c r="D584" s="141">
        <f t="shared" si="95"/>
        <v>85218.559999999998</v>
      </c>
    </row>
    <row r="585" spans="1:4" s="114" customFormat="1" ht="31.5" x14ac:dyDescent="0.25">
      <c r="A585" s="12" t="s">
        <v>512</v>
      </c>
      <c r="B585" s="25" t="s">
        <v>899</v>
      </c>
      <c r="C585" s="67" t="s">
        <v>35</v>
      </c>
      <c r="D585" s="138">
        <f t="shared" si="95"/>
        <v>85218.559999999998</v>
      </c>
    </row>
    <row r="586" spans="1:4" s="114" customFormat="1" ht="15.75" x14ac:dyDescent="0.25">
      <c r="A586" s="12" t="s">
        <v>34</v>
      </c>
      <c r="B586" s="25" t="s">
        <v>899</v>
      </c>
      <c r="C586" s="67" t="s">
        <v>135</v>
      </c>
      <c r="D586" s="138">
        <f t="shared" si="95"/>
        <v>85218.559999999998</v>
      </c>
    </row>
    <row r="587" spans="1:4" s="114" customFormat="1" ht="31.5" hidden="1" x14ac:dyDescent="0.25">
      <c r="A587" s="12" t="s">
        <v>88</v>
      </c>
      <c r="B587" s="25" t="s">
        <v>899</v>
      </c>
      <c r="C587" s="67" t="s">
        <v>89</v>
      </c>
      <c r="D587" s="138">
        <f>850.56+84205+163</f>
        <v>85218.559999999998</v>
      </c>
    </row>
    <row r="588" spans="1:4" s="114" customFormat="1" ht="63" x14ac:dyDescent="0.2">
      <c r="A588" s="77" t="s">
        <v>966</v>
      </c>
      <c r="B588" s="26" t="s">
        <v>900</v>
      </c>
      <c r="C588" s="26"/>
      <c r="D588" s="141">
        <f t="shared" ref="D588:D590" si="96">D589</f>
        <v>231705.56</v>
      </c>
    </row>
    <row r="589" spans="1:4" s="114" customFormat="1" ht="31.5" x14ac:dyDescent="0.25">
      <c r="A589" s="12" t="s">
        <v>512</v>
      </c>
      <c r="B589" s="25" t="s">
        <v>900</v>
      </c>
      <c r="C589" s="67" t="s">
        <v>35</v>
      </c>
      <c r="D589" s="138">
        <f t="shared" si="96"/>
        <v>231705.56</v>
      </c>
    </row>
    <row r="590" spans="1:4" s="114" customFormat="1" ht="15.75" x14ac:dyDescent="0.25">
      <c r="A590" s="12" t="s">
        <v>34</v>
      </c>
      <c r="B590" s="25" t="s">
        <v>900</v>
      </c>
      <c r="C590" s="67" t="s">
        <v>135</v>
      </c>
      <c r="D590" s="138">
        <f t="shared" si="96"/>
        <v>231705.56</v>
      </c>
    </row>
    <row r="591" spans="1:4" s="114" customFormat="1" ht="31.5" hidden="1" x14ac:dyDescent="0.25">
      <c r="A591" s="12" t="s">
        <v>88</v>
      </c>
      <c r="B591" s="25" t="s">
        <v>900</v>
      </c>
      <c r="C591" s="67" t="s">
        <v>89</v>
      </c>
      <c r="D591" s="138">
        <f>2312.56+228952+441</f>
        <v>231705.56</v>
      </c>
    </row>
    <row r="592" spans="1:4" s="7" customFormat="1" ht="31.5" x14ac:dyDescent="0.25">
      <c r="A592" s="5" t="s">
        <v>662</v>
      </c>
      <c r="B592" s="21" t="s">
        <v>627</v>
      </c>
      <c r="C592" s="25"/>
      <c r="D592" s="140">
        <f>D593</f>
        <v>35366</v>
      </c>
    </row>
    <row r="593" spans="1:4" s="7" customFormat="1" ht="31.5" x14ac:dyDescent="0.25">
      <c r="A593" s="5" t="s">
        <v>663</v>
      </c>
      <c r="B593" s="21" t="s">
        <v>628</v>
      </c>
      <c r="C593" s="25"/>
      <c r="D593" s="140">
        <f>D594+D600+D609+D613</f>
        <v>35366</v>
      </c>
    </row>
    <row r="594" spans="1:4" s="7" customFormat="1" ht="31.5" x14ac:dyDescent="0.2">
      <c r="A594" s="77" t="s">
        <v>630</v>
      </c>
      <c r="B594" s="22" t="s">
        <v>629</v>
      </c>
      <c r="C594" s="26"/>
      <c r="D594" s="141">
        <f>D595</f>
        <v>8569</v>
      </c>
    </row>
    <row r="595" spans="1:4" s="114" customFormat="1" ht="31.5" x14ac:dyDescent="0.25">
      <c r="A595" s="12" t="s">
        <v>18</v>
      </c>
      <c r="B595" s="23" t="s">
        <v>629</v>
      </c>
      <c r="C595" s="25" t="s">
        <v>20</v>
      </c>
      <c r="D595" s="138">
        <f>D596+D598</f>
        <v>8569</v>
      </c>
    </row>
    <row r="596" spans="1:4" s="7" customFormat="1" ht="15.75" x14ac:dyDescent="0.25">
      <c r="A596" s="12" t="s">
        <v>24</v>
      </c>
      <c r="B596" s="23" t="s">
        <v>629</v>
      </c>
      <c r="C596" s="25" t="s">
        <v>25</v>
      </c>
      <c r="D596" s="138">
        <f>D597</f>
        <v>4069</v>
      </c>
    </row>
    <row r="597" spans="1:4" s="7" customFormat="1" ht="15.75" hidden="1" x14ac:dyDescent="0.25">
      <c r="A597" s="12" t="s">
        <v>76</v>
      </c>
      <c r="B597" s="23" t="s">
        <v>629</v>
      </c>
      <c r="C597" s="25" t="s">
        <v>77</v>
      </c>
      <c r="D597" s="138">
        <v>4069</v>
      </c>
    </row>
    <row r="598" spans="1:4" s="7" customFormat="1" ht="15.75" x14ac:dyDescent="0.25">
      <c r="A598" s="12" t="s">
        <v>19</v>
      </c>
      <c r="B598" s="23" t="s">
        <v>629</v>
      </c>
      <c r="C598" s="25" t="s">
        <v>21</v>
      </c>
      <c r="D598" s="138">
        <f>D599</f>
        <v>4500</v>
      </c>
    </row>
    <row r="599" spans="1:4" s="114" customFormat="1" ht="15.75" hidden="1" x14ac:dyDescent="0.25">
      <c r="A599" s="12" t="s">
        <v>78</v>
      </c>
      <c r="B599" s="23" t="s">
        <v>629</v>
      </c>
      <c r="C599" s="25" t="s">
        <v>79</v>
      </c>
      <c r="D599" s="138">
        <v>4500</v>
      </c>
    </row>
    <row r="600" spans="1:4" s="7" customFormat="1" ht="47.25" x14ac:dyDescent="0.25">
      <c r="A600" s="42" t="s">
        <v>634</v>
      </c>
      <c r="B600" s="26" t="s">
        <v>631</v>
      </c>
      <c r="C600" s="26"/>
      <c r="D600" s="141">
        <f>D604+D601</f>
        <v>9217</v>
      </c>
    </row>
    <row r="601" spans="1:4" s="7" customFormat="1" ht="31.5" x14ac:dyDescent="0.2">
      <c r="A601" s="38" t="s">
        <v>446</v>
      </c>
      <c r="B601" s="25" t="s">
        <v>631</v>
      </c>
      <c r="C601" s="25" t="s">
        <v>15</v>
      </c>
      <c r="D601" s="141">
        <f>D602</f>
        <v>2000</v>
      </c>
    </row>
    <row r="602" spans="1:4" s="7" customFormat="1" ht="31.5" x14ac:dyDescent="0.25">
      <c r="A602" s="12" t="s">
        <v>17</v>
      </c>
      <c r="B602" s="25" t="s">
        <v>631</v>
      </c>
      <c r="C602" s="25" t="s">
        <v>16</v>
      </c>
      <c r="D602" s="141">
        <f>D603</f>
        <v>2000</v>
      </c>
    </row>
    <row r="603" spans="1:4" s="114" customFormat="1" ht="15.75" hidden="1" x14ac:dyDescent="0.25">
      <c r="A603" s="12" t="s">
        <v>593</v>
      </c>
      <c r="B603" s="25" t="s">
        <v>631</v>
      </c>
      <c r="C603" s="25" t="s">
        <v>71</v>
      </c>
      <c r="D603" s="141">
        <v>2000</v>
      </c>
    </row>
    <row r="604" spans="1:4" s="7" customFormat="1" ht="31.5" x14ac:dyDescent="0.25">
      <c r="A604" s="12" t="s">
        <v>18</v>
      </c>
      <c r="B604" s="25" t="s">
        <v>631</v>
      </c>
      <c r="C604" s="25" t="s">
        <v>20</v>
      </c>
      <c r="D604" s="138">
        <f>D605+D607</f>
        <v>7217</v>
      </c>
    </row>
    <row r="605" spans="1:4" s="7" customFormat="1" ht="15.75" x14ac:dyDescent="0.25">
      <c r="A605" s="12" t="s">
        <v>24</v>
      </c>
      <c r="B605" s="25" t="s">
        <v>631</v>
      </c>
      <c r="C605" s="25" t="s">
        <v>25</v>
      </c>
      <c r="D605" s="138">
        <f>D606</f>
        <v>7177</v>
      </c>
    </row>
    <row r="606" spans="1:4" s="7" customFormat="1" ht="15.75" hidden="1" x14ac:dyDescent="0.25">
      <c r="A606" s="12" t="s">
        <v>76</v>
      </c>
      <c r="B606" s="25" t="s">
        <v>631</v>
      </c>
      <c r="C606" s="25" t="s">
        <v>77</v>
      </c>
      <c r="D606" s="138">
        <v>7177</v>
      </c>
    </row>
    <row r="607" spans="1:4" s="114" customFormat="1" ht="15.75" x14ac:dyDescent="0.25">
      <c r="A607" s="12" t="s">
        <v>19</v>
      </c>
      <c r="B607" s="25" t="s">
        <v>631</v>
      </c>
      <c r="C607" s="25" t="s">
        <v>21</v>
      </c>
      <c r="D607" s="138">
        <f>D608</f>
        <v>40</v>
      </c>
    </row>
    <row r="608" spans="1:4" s="7" customFormat="1" ht="15.75" hidden="1" x14ac:dyDescent="0.25">
      <c r="A608" s="12" t="s">
        <v>78</v>
      </c>
      <c r="B608" s="25" t="s">
        <v>631</v>
      </c>
      <c r="C608" s="25" t="s">
        <v>79</v>
      </c>
      <c r="D608" s="138">
        <v>40</v>
      </c>
    </row>
    <row r="609" spans="1:16316" s="7" customFormat="1" ht="15.75" x14ac:dyDescent="0.25">
      <c r="A609" s="42" t="s">
        <v>632</v>
      </c>
      <c r="B609" s="26" t="s">
        <v>633</v>
      </c>
      <c r="C609" s="26"/>
      <c r="D609" s="141">
        <f>D610</f>
        <v>17000</v>
      </c>
    </row>
    <row r="610" spans="1:16316" s="7" customFormat="1" ht="31.5" x14ac:dyDescent="0.25">
      <c r="A610" s="12" t="s">
        <v>18</v>
      </c>
      <c r="B610" s="25" t="s">
        <v>633</v>
      </c>
      <c r="C610" s="25" t="s">
        <v>20</v>
      </c>
      <c r="D610" s="138">
        <f>D611</f>
        <v>17000</v>
      </c>
    </row>
    <row r="611" spans="1:16316" s="114" customFormat="1" ht="15.75" x14ac:dyDescent="0.25">
      <c r="A611" s="12" t="s">
        <v>24</v>
      </c>
      <c r="B611" s="25" t="s">
        <v>633</v>
      </c>
      <c r="C611" s="25" t="s">
        <v>25</v>
      </c>
      <c r="D611" s="138">
        <f>D612</f>
        <v>17000</v>
      </c>
    </row>
    <row r="612" spans="1:16316" s="7" customFormat="1" ht="15.75" hidden="1" x14ac:dyDescent="0.25">
      <c r="A612" s="12" t="s">
        <v>76</v>
      </c>
      <c r="B612" s="25" t="s">
        <v>633</v>
      </c>
      <c r="C612" s="25" t="s">
        <v>77</v>
      </c>
      <c r="D612" s="138">
        <v>17000</v>
      </c>
    </row>
    <row r="613" spans="1:16316" s="7" customFormat="1" ht="15.75" x14ac:dyDescent="0.25">
      <c r="A613" s="42" t="s">
        <v>795</v>
      </c>
      <c r="B613" s="26" t="s">
        <v>796</v>
      </c>
      <c r="C613" s="26"/>
      <c r="D613" s="141">
        <f>D614</f>
        <v>580</v>
      </c>
    </row>
    <row r="614" spans="1:16316" s="7" customFormat="1" ht="31.5" x14ac:dyDescent="0.25">
      <c r="A614" s="12" t="s">
        <v>18</v>
      </c>
      <c r="B614" s="25" t="s">
        <v>796</v>
      </c>
      <c r="C614" s="25" t="s">
        <v>20</v>
      </c>
      <c r="D614" s="138">
        <f>D615+D617</f>
        <v>580</v>
      </c>
    </row>
    <row r="615" spans="1:16316" s="7" customFormat="1" ht="15.75" x14ac:dyDescent="0.25">
      <c r="A615" s="12" t="s">
        <v>24</v>
      </c>
      <c r="B615" s="25" t="s">
        <v>796</v>
      </c>
      <c r="C615" s="25" t="s">
        <v>25</v>
      </c>
      <c r="D615" s="138">
        <f>D616</f>
        <v>280</v>
      </c>
    </row>
    <row r="616" spans="1:16316" s="7" customFormat="1" ht="15.75" hidden="1" x14ac:dyDescent="0.25">
      <c r="A616" s="12" t="s">
        <v>76</v>
      </c>
      <c r="B616" s="25" t="s">
        <v>796</v>
      </c>
      <c r="C616" s="25" t="s">
        <v>77</v>
      </c>
      <c r="D616" s="138">
        <v>280</v>
      </c>
    </row>
    <row r="617" spans="1:16316" s="7" customFormat="1" ht="15.75" x14ac:dyDescent="0.25">
      <c r="A617" s="12" t="s">
        <v>19</v>
      </c>
      <c r="B617" s="25" t="s">
        <v>796</v>
      </c>
      <c r="C617" s="25" t="s">
        <v>21</v>
      </c>
      <c r="D617" s="138">
        <f>D618</f>
        <v>300</v>
      </c>
    </row>
    <row r="618" spans="1:16316" s="7" customFormat="1" ht="15.75" hidden="1" x14ac:dyDescent="0.25">
      <c r="A618" s="12" t="s">
        <v>78</v>
      </c>
      <c r="B618" s="25" t="s">
        <v>796</v>
      </c>
      <c r="C618" s="25" t="s">
        <v>79</v>
      </c>
      <c r="D618" s="138">
        <v>300</v>
      </c>
    </row>
    <row r="619" spans="1:16316" s="7" customFormat="1" ht="37.5" x14ac:dyDescent="0.2">
      <c r="A619" s="40" t="s">
        <v>1024</v>
      </c>
      <c r="B619" s="28" t="s">
        <v>185</v>
      </c>
      <c r="C619" s="41"/>
      <c r="D619" s="183">
        <f>D620+D704+D721</f>
        <v>154635</v>
      </c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  <c r="IR619" s="4"/>
      <c r="IS619" s="4"/>
      <c r="IT619" s="4"/>
      <c r="IU619" s="4"/>
      <c r="IV619" s="4"/>
      <c r="IW619" s="4"/>
      <c r="IX619" s="4"/>
      <c r="IY619" s="4"/>
      <c r="IZ619" s="4"/>
      <c r="JA619" s="4"/>
      <c r="JB619" s="4"/>
      <c r="JC619" s="4"/>
      <c r="JD619" s="4"/>
      <c r="JE619" s="4"/>
      <c r="JF619" s="4"/>
      <c r="JG619" s="4"/>
      <c r="JH619" s="4"/>
      <c r="JI619" s="4"/>
      <c r="JJ619" s="4"/>
      <c r="JK619" s="4"/>
      <c r="JL619" s="4"/>
      <c r="JM619" s="4"/>
      <c r="JN619" s="4"/>
      <c r="JO619" s="4"/>
      <c r="JP619" s="4"/>
      <c r="JQ619" s="4"/>
      <c r="JR619" s="4"/>
      <c r="JS619" s="4"/>
      <c r="JT619" s="4"/>
      <c r="JU619" s="4"/>
      <c r="JV619" s="4"/>
      <c r="JW619" s="4"/>
      <c r="JX619" s="4"/>
      <c r="JY619" s="4"/>
      <c r="JZ619" s="4"/>
      <c r="KA619" s="4"/>
      <c r="KB619" s="4"/>
      <c r="KC619" s="4"/>
      <c r="KD619" s="4"/>
      <c r="KE619" s="4"/>
      <c r="KF619" s="4"/>
      <c r="KG619" s="4"/>
      <c r="KH619" s="4"/>
      <c r="KI619" s="4"/>
      <c r="KJ619" s="4"/>
      <c r="KK619" s="4"/>
      <c r="KL619" s="4"/>
      <c r="KM619" s="4"/>
      <c r="KN619" s="4"/>
      <c r="KO619" s="4"/>
      <c r="KP619" s="4"/>
      <c r="KQ619" s="4"/>
      <c r="KR619" s="4"/>
      <c r="KS619" s="4"/>
      <c r="KT619" s="4"/>
      <c r="KU619" s="4"/>
      <c r="KV619" s="4"/>
      <c r="KW619" s="4"/>
      <c r="KX619" s="4"/>
      <c r="KY619" s="4"/>
      <c r="KZ619" s="4"/>
      <c r="LA619" s="4"/>
      <c r="LB619" s="4"/>
      <c r="LC619" s="4"/>
      <c r="LD619" s="4"/>
      <c r="LE619" s="4"/>
      <c r="LF619" s="4"/>
      <c r="LG619" s="4"/>
      <c r="LH619" s="4"/>
      <c r="LI619" s="4"/>
      <c r="LJ619" s="4"/>
      <c r="LK619" s="4"/>
      <c r="LL619" s="4"/>
      <c r="LM619" s="4"/>
      <c r="LN619" s="4"/>
      <c r="LO619" s="4"/>
      <c r="LP619" s="4"/>
      <c r="LQ619" s="4"/>
      <c r="LR619" s="4"/>
      <c r="LS619" s="4"/>
      <c r="LT619" s="4"/>
      <c r="LU619" s="4"/>
      <c r="LV619" s="4"/>
      <c r="LW619" s="4"/>
      <c r="LX619" s="4"/>
      <c r="LY619" s="4"/>
      <c r="LZ619" s="4"/>
      <c r="MA619" s="4"/>
      <c r="MB619" s="4"/>
      <c r="MC619" s="4"/>
      <c r="MD619" s="4"/>
      <c r="ME619" s="4"/>
      <c r="MF619" s="4"/>
      <c r="MG619" s="4"/>
      <c r="MH619" s="4"/>
      <c r="MI619" s="4"/>
      <c r="MJ619" s="4"/>
      <c r="MK619" s="4"/>
      <c r="ML619" s="4"/>
      <c r="MM619" s="4"/>
      <c r="MN619" s="4"/>
      <c r="MO619" s="4"/>
      <c r="MP619" s="4"/>
      <c r="MQ619" s="4"/>
      <c r="MR619" s="4"/>
      <c r="MS619" s="4"/>
      <c r="MT619" s="4"/>
      <c r="MU619" s="4"/>
      <c r="MV619" s="4"/>
      <c r="MW619" s="4"/>
      <c r="MX619" s="4"/>
      <c r="MY619" s="4"/>
      <c r="MZ619" s="4"/>
      <c r="NA619" s="4"/>
      <c r="NB619" s="4"/>
      <c r="NC619" s="4"/>
      <c r="ND619" s="4"/>
      <c r="NE619" s="4"/>
      <c r="NF619" s="4"/>
      <c r="NG619" s="4"/>
      <c r="NH619" s="4"/>
      <c r="NI619" s="4"/>
      <c r="NJ619" s="4"/>
      <c r="NK619" s="4"/>
      <c r="NL619" s="4"/>
      <c r="NM619" s="4"/>
      <c r="NN619" s="4"/>
      <c r="NO619" s="4"/>
      <c r="NP619" s="4"/>
      <c r="NQ619" s="4"/>
      <c r="NR619" s="4"/>
      <c r="NS619" s="4"/>
      <c r="NT619" s="4"/>
      <c r="NU619" s="4"/>
      <c r="NV619" s="4"/>
      <c r="NW619" s="4"/>
      <c r="NX619" s="4"/>
      <c r="NY619" s="4"/>
      <c r="NZ619" s="4"/>
      <c r="OA619" s="4"/>
      <c r="OB619" s="4"/>
      <c r="OC619" s="4"/>
      <c r="OD619" s="4"/>
      <c r="OE619" s="4"/>
      <c r="OF619" s="4"/>
      <c r="OG619" s="4"/>
      <c r="OH619" s="4"/>
      <c r="OI619" s="4"/>
      <c r="OJ619" s="4"/>
      <c r="OK619" s="4"/>
      <c r="OL619" s="4"/>
      <c r="OM619" s="4"/>
      <c r="ON619" s="4"/>
      <c r="OO619" s="4"/>
      <c r="OP619" s="4"/>
      <c r="OQ619" s="4"/>
      <c r="OR619" s="4"/>
      <c r="OS619" s="4"/>
      <c r="OT619" s="4"/>
      <c r="OU619" s="4"/>
      <c r="OV619" s="4"/>
      <c r="OW619" s="4"/>
      <c r="OX619" s="4"/>
      <c r="OY619" s="4"/>
      <c r="OZ619" s="4"/>
      <c r="PA619" s="4"/>
      <c r="PB619" s="4"/>
      <c r="PC619" s="4"/>
      <c r="PD619" s="4"/>
      <c r="PE619" s="4"/>
      <c r="PF619" s="4"/>
      <c r="PG619" s="4"/>
      <c r="PH619" s="4"/>
      <c r="PI619" s="4"/>
      <c r="PJ619" s="4"/>
      <c r="PK619" s="4"/>
      <c r="PL619" s="4"/>
      <c r="PM619" s="4"/>
      <c r="PN619" s="4"/>
      <c r="PO619" s="4"/>
      <c r="PP619" s="4"/>
      <c r="PQ619" s="4"/>
      <c r="PR619" s="4"/>
      <c r="PS619" s="4"/>
      <c r="PT619" s="4"/>
      <c r="PU619" s="4"/>
      <c r="PV619" s="4"/>
      <c r="PW619" s="4"/>
      <c r="PX619" s="4"/>
      <c r="PY619" s="4"/>
      <c r="PZ619" s="4"/>
      <c r="QA619" s="4"/>
      <c r="QB619" s="4"/>
      <c r="QC619" s="4"/>
      <c r="QD619" s="4"/>
      <c r="QE619" s="4"/>
      <c r="QF619" s="4"/>
      <c r="QG619" s="4"/>
      <c r="QH619" s="4"/>
      <c r="QI619" s="4"/>
      <c r="QJ619" s="4"/>
      <c r="QK619" s="4"/>
      <c r="QL619" s="4"/>
      <c r="QM619" s="4"/>
      <c r="QN619" s="4"/>
      <c r="QO619" s="4"/>
      <c r="QP619" s="4"/>
      <c r="QQ619" s="4"/>
      <c r="QR619" s="4"/>
      <c r="QS619" s="4"/>
      <c r="QT619" s="4"/>
      <c r="QU619" s="4"/>
      <c r="QV619" s="4"/>
      <c r="QW619" s="4"/>
      <c r="QX619" s="4"/>
      <c r="QY619" s="4"/>
      <c r="QZ619" s="4"/>
      <c r="RA619" s="4"/>
      <c r="RB619" s="4"/>
      <c r="RC619" s="4"/>
      <c r="RD619" s="4"/>
      <c r="RE619" s="4"/>
      <c r="RF619" s="4"/>
      <c r="RG619" s="4"/>
      <c r="RH619" s="4"/>
      <c r="RI619" s="4"/>
      <c r="RJ619" s="4"/>
      <c r="RK619" s="4"/>
      <c r="RL619" s="4"/>
      <c r="RM619" s="4"/>
      <c r="RN619" s="4"/>
      <c r="RO619" s="4"/>
      <c r="RP619" s="4"/>
      <c r="RQ619" s="4"/>
      <c r="RR619" s="4"/>
      <c r="RS619" s="4"/>
      <c r="RT619" s="4"/>
      <c r="RU619" s="4"/>
      <c r="RV619" s="4"/>
      <c r="RW619" s="4"/>
      <c r="RX619" s="4"/>
      <c r="RY619" s="4"/>
      <c r="RZ619" s="4"/>
      <c r="SA619" s="4"/>
      <c r="SB619" s="4"/>
      <c r="SC619" s="4"/>
      <c r="SD619" s="4"/>
      <c r="SE619" s="4"/>
      <c r="SF619" s="4"/>
      <c r="SG619" s="4"/>
      <c r="SH619" s="4"/>
      <c r="SI619" s="4"/>
      <c r="SJ619" s="4"/>
      <c r="SK619" s="4"/>
      <c r="SL619" s="4"/>
      <c r="SM619" s="4"/>
      <c r="SN619" s="4"/>
      <c r="SO619" s="4"/>
      <c r="SP619" s="4"/>
      <c r="SQ619" s="4"/>
      <c r="SR619" s="4"/>
      <c r="SS619" s="4"/>
      <c r="ST619" s="4"/>
      <c r="SU619" s="4"/>
      <c r="SV619" s="4"/>
      <c r="SW619" s="4"/>
      <c r="SX619" s="4"/>
      <c r="SY619" s="4"/>
      <c r="SZ619" s="4"/>
      <c r="TA619" s="4"/>
      <c r="TB619" s="4"/>
      <c r="TC619" s="4"/>
      <c r="TD619" s="4"/>
      <c r="TE619" s="4"/>
      <c r="TF619" s="4"/>
      <c r="TG619" s="4"/>
      <c r="TH619" s="4"/>
      <c r="TI619" s="4"/>
      <c r="TJ619" s="4"/>
      <c r="TK619" s="4"/>
      <c r="TL619" s="4"/>
      <c r="TM619" s="4"/>
      <c r="TN619" s="4"/>
      <c r="TO619" s="4"/>
      <c r="TP619" s="4"/>
      <c r="TQ619" s="4"/>
      <c r="TR619" s="4"/>
      <c r="TS619" s="4"/>
      <c r="TT619" s="4"/>
      <c r="TU619" s="4"/>
      <c r="TV619" s="4"/>
      <c r="TW619" s="4"/>
      <c r="TX619" s="4"/>
      <c r="TY619" s="4"/>
      <c r="TZ619" s="4"/>
      <c r="UA619" s="4"/>
      <c r="UB619" s="4"/>
      <c r="UC619" s="4"/>
      <c r="UD619" s="4"/>
      <c r="UE619" s="4"/>
      <c r="UF619" s="4"/>
      <c r="UG619" s="4"/>
      <c r="UH619" s="4"/>
      <c r="UI619" s="4"/>
      <c r="UJ619" s="4"/>
      <c r="UK619" s="4"/>
      <c r="UL619" s="4"/>
      <c r="UM619" s="4"/>
      <c r="UN619" s="4"/>
      <c r="UO619" s="4"/>
      <c r="UP619" s="4"/>
      <c r="UQ619" s="4"/>
      <c r="UR619" s="4"/>
      <c r="US619" s="4"/>
      <c r="UT619" s="4"/>
      <c r="UU619" s="4"/>
      <c r="UV619" s="4"/>
      <c r="UW619" s="4"/>
      <c r="UX619" s="4"/>
      <c r="UY619" s="4"/>
      <c r="UZ619" s="4"/>
      <c r="VA619" s="4"/>
      <c r="VB619" s="4"/>
      <c r="VC619" s="4"/>
      <c r="VD619" s="4"/>
      <c r="VE619" s="4"/>
      <c r="VF619" s="4"/>
      <c r="VG619" s="4"/>
      <c r="VH619" s="4"/>
      <c r="VI619" s="4"/>
      <c r="VJ619" s="4"/>
      <c r="VK619" s="4"/>
      <c r="VL619" s="4"/>
      <c r="VM619" s="4"/>
      <c r="VN619" s="4"/>
      <c r="VO619" s="4"/>
      <c r="VP619" s="4"/>
      <c r="VQ619" s="4"/>
      <c r="VR619" s="4"/>
      <c r="VS619" s="4"/>
      <c r="VT619" s="4"/>
      <c r="VU619" s="4"/>
      <c r="VV619" s="4"/>
      <c r="VW619" s="4"/>
      <c r="VX619" s="4"/>
      <c r="VY619" s="4"/>
      <c r="VZ619" s="4"/>
      <c r="WA619" s="4"/>
      <c r="WB619" s="4"/>
      <c r="WC619" s="4"/>
      <c r="WD619" s="4"/>
      <c r="WE619" s="4"/>
      <c r="WF619" s="4"/>
      <c r="WG619" s="4"/>
      <c r="WH619" s="4"/>
      <c r="WI619" s="4"/>
      <c r="WJ619" s="4"/>
      <c r="WK619" s="4"/>
      <c r="WL619" s="4"/>
      <c r="WM619" s="4"/>
      <c r="WN619" s="4"/>
      <c r="WO619" s="4"/>
      <c r="WP619" s="4"/>
      <c r="WQ619" s="4"/>
      <c r="WR619" s="4"/>
      <c r="WS619" s="4"/>
      <c r="WT619" s="4"/>
      <c r="WU619" s="4"/>
      <c r="WV619" s="4"/>
      <c r="WW619" s="4"/>
      <c r="WX619" s="4"/>
      <c r="WY619" s="4"/>
      <c r="WZ619" s="4"/>
      <c r="XA619" s="4"/>
      <c r="XB619" s="4"/>
      <c r="XC619" s="4"/>
      <c r="XD619" s="4"/>
      <c r="XE619" s="4"/>
      <c r="XF619" s="4"/>
      <c r="XG619" s="4"/>
      <c r="XH619" s="4"/>
      <c r="XI619" s="4"/>
      <c r="XJ619" s="4"/>
      <c r="XK619" s="4"/>
      <c r="XL619" s="4"/>
      <c r="XM619" s="4"/>
      <c r="XN619" s="4"/>
      <c r="XO619" s="4"/>
      <c r="XP619" s="4"/>
      <c r="XQ619" s="4"/>
      <c r="XR619" s="4"/>
      <c r="XS619" s="4"/>
      <c r="XT619" s="4"/>
      <c r="XU619" s="4"/>
      <c r="XV619" s="4"/>
      <c r="XW619" s="4"/>
      <c r="XX619" s="4"/>
      <c r="XY619" s="4"/>
      <c r="XZ619" s="4"/>
      <c r="YA619" s="4"/>
      <c r="YB619" s="4"/>
      <c r="YC619" s="4"/>
      <c r="YD619" s="4"/>
      <c r="YE619" s="4"/>
      <c r="YF619" s="4"/>
      <c r="YG619" s="4"/>
      <c r="YH619" s="4"/>
      <c r="YI619" s="4"/>
      <c r="YJ619" s="4"/>
      <c r="YK619" s="4"/>
      <c r="YL619" s="4"/>
      <c r="YM619" s="4"/>
      <c r="YN619" s="4"/>
      <c r="YO619" s="4"/>
      <c r="YP619" s="4"/>
      <c r="YQ619" s="4"/>
      <c r="YR619" s="4"/>
      <c r="YS619" s="4"/>
      <c r="YT619" s="4"/>
      <c r="YU619" s="4"/>
      <c r="YV619" s="4"/>
      <c r="YW619" s="4"/>
      <c r="YX619" s="4"/>
      <c r="YY619" s="4"/>
      <c r="YZ619" s="4"/>
      <c r="ZA619" s="4"/>
      <c r="ZB619" s="4"/>
      <c r="ZC619" s="4"/>
      <c r="ZD619" s="4"/>
      <c r="ZE619" s="4"/>
      <c r="ZF619" s="4"/>
      <c r="ZG619" s="4"/>
      <c r="ZH619" s="4"/>
      <c r="ZI619" s="4"/>
      <c r="ZJ619" s="4"/>
      <c r="ZK619" s="4"/>
      <c r="ZL619" s="4"/>
      <c r="ZM619" s="4"/>
      <c r="ZN619" s="4"/>
      <c r="ZO619" s="4"/>
      <c r="ZP619" s="4"/>
      <c r="ZQ619" s="4"/>
      <c r="ZR619" s="4"/>
      <c r="ZS619" s="4"/>
      <c r="ZT619" s="4"/>
      <c r="ZU619" s="4"/>
      <c r="ZV619" s="4"/>
      <c r="ZW619" s="4"/>
      <c r="ZX619" s="4"/>
      <c r="ZY619" s="4"/>
      <c r="ZZ619" s="4"/>
      <c r="AAA619" s="4"/>
      <c r="AAB619" s="4"/>
      <c r="AAC619" s="4"/>
      <c r="AAD619" s="4"/>
      <c r="AAE619" s="4"/>
      <c r="AAF619" s="4"/>
      <c r="AAG619" s="4"/>
      <c r="AAH619" s="4"/>
      <c r="AAI619" s="4"/>
      <c r="AAJ619" s="4"/>
      <c r="AAK619" s="4"/>
      <c r="AAL619" s="4"/>
      <c r="AAM619" s="4"/>
      <c r="AAN619" s="4"/>
      <c r="AAO619" s="4"/>
      <c r="AAP619" s="4"/>
      <c r="AAQ619" s="4"/>
      <c r="AAR619" s="4"/>
      <c r="AAS619" s="4"/>
      <c r="AAT619" s="4"/>
      <c r="AAU619" s="4"/>
      <c r="AAV619" s="4"/>
      <c r="AAW619" s="4"/>
      <c r="AAX619" s="4"/>
      <c r="AAY619" s="4"/>
      <c r="AAZ619" s="4"/>
      <c r="ABA619" s="4"/>
      <c r="ABB619" s="4"/>
      <c r="ABC619" s="4"/>
      <c r="ABD619" s="4"/>
      <c r="ABE619" s="4"/>
      <c r="ABF619" s="4"/>
      <c r="ABG619" s="4"/>
      <c r="ABH619" s="4"/>
      <c r="ABI619" s="4"/>
      <c r="ABJ619" s="4"/>
      <c r="ABK619" s="4"/>
      <c r="ABL619" s="4"/>
      <c r="ABM619" s="4"/>
      <c r="ABN619" s="4"/>
      <c r="ABO619" s="4"/>
      <c r="ABP619" s="4"/>
      <c r="ABQ619" s="4"/>
      <c r="ABR619" s="4"/>
      <c r="ABS619" s="4"/>
      <c r="ABT619" s="4"/>
      <c r="ABU619" s="4"/>
      <c r="ABV619" s="4"/>
      <c r="ABW619" s="4"/>
      <c r="ABX619" s="4"/>
      <c r="ABY619" s="4"/>
      <c r="ABZ619" s="4"/>
      <c r="ACA619" s="4"/>
      <c r="ACB619" s="4"/>
      <c r="ACC619" s="4"/>
      <c r="ACD619" s="4"/>
      <c r="ACE619" s="4"/>
      <c r="ACF619" s="4"/>
      <c r="ACG619" s="4"/>
      <c r="ACH619" s="4"/>
      <c r="ACI619" s="4"/>
      <c r="ACJ619" s="4"/>
      <c r="ACK619" s="4"/>
      <c r="ACL619" s="4"/>
      <c r="ACM619" s="4"/>
      <c r="ACN619" s="4"/>
      <c r="ACO619" s="4"/>
      <c r="ACP619" s="4"/>
      <c r="ACQ619" s="4"/>
      <c r="ACR619" s="4"/>
      <c r="ACS619" s="4"/>
      <c r="ACT619" s="4"/>
      <c r="ACU619" s="4"/>
      <c r="ACV619" s="4"/>
      <c r="ACW619" s="4"/>
      <c r="ACX619" s="4"/>
      <c r="ACY619" s="4"/>
      <c r="ACZ619" s="4"/>
      <c r="ADA619" s="4"/>
      <c r="ADB619" s="4"/>
      <c r="ADC619" s="4"/>
      <c r="ADD619" s="4"/>
      <c r="ADE619" s="4"/>
      <c r="ADF619" s="4"/>
      <c r="ADG619" s="4"/>
      <c r="ADH619" s="4"/>
      <c r="ADI619" s="4"/>
      <c r="ADJ619" s="4"/>
      <c r="ADK619" s="4"/>
      <c r="ADL619" s="4"/>
      <c r="ADM619" s="4"/>
      <c r="ADN619" s="4"/>
      <c r="ADO619" s="4"/>
      <c r="ADP619" s="4"/>
      <c r="ADQ619" s="4"/>
      <c r="ADR619" s="4"/>
      <c r="ADS619" s="4"/>
      <c r="ADT619" s="4"/>
      <c r="ADU619" s="4"/>
      <c r="ADV619" s="4"/>
      <c r="ADW619" s="4"/>
      <c r="ADX619" s="4"/>
      <c r="ADY619" s="4"/>
      <c r="ADZ619" s="4"/>
      <c r="AEA619" s="4"/>
      <c r="AEB619" s="4"/>
      <c r="AEC619" s="4"/>
      <c r="AED619" s="4"/>
      <c r="AEE619" s="4"/>
      <c r="AEF619" s="4"/>
      <c r="AEG619" s="4"/>
      <c r="AEH619" s="4"/>
      <c r="AEI619" s="4"/>
      <c r="AEJ619" s="4"/>
      <c r="AEK619" s="4"/>
      <c r="AEL619" s="4"/>
      <c r="AEM619" s="4"/>
      <c r="AEN619" s="4"/>
      <c r="AEO619" s="4"/>
      <c r="AEP619" s="4"/>
      <c r="AEQ619" s="4"/>
      <c r="AER619" s="4"/>
      <c r="AES619" s="4"/>
      <c r="AET619" s="4"/>
      <c r="AEU619" s="4"/>
      <c r="AEV619" s="4"/>
      <c r="AEW619" s="4"/>
      <c r="AEX619" s="4"/>
      <c r="AEY619" s="4"/>
      <c r="AEZ619" s="4"/>
      <c r="AFA619" s="4"/>
      <c r="AFB619" s="4"/>
      <c r="AFC619" s="4"/>
      <c r="AFD619" s="4"/>
      <c r="AFE619" s="4"/>
      <c r="AFF619" s="4"/>
      <c r="AFG619" s="4"/>
      <c r="AFH619" s="4"/>
      <c r="AFI619" s="4"/>
      <c r="AFJ619" s="4"/>
      <c r="AFK619" s="4"/>
      <c r="AFL619" s="4"/>
      <c r="AFM619" s="4"/>
      <c r="AFN619" s="4"/>
      <c r="AFO619" s="4"/>
      <c r="AFP619" s="4"/>
      <c r="AFQ619" s="4"/>
      <c r="AFR619" s="4"/>
      <c r="AFS619" s="4"/>
      <c r="AFT619" s="4"/>
      <c r="AFU619" s="4"/>
      <c r="AFV619" s="4"/>
      <c r="AFW619" s="4"/>
      <c r="AFX619" s="4"/>
      <c r="AFY619" s="4"/>
      <c r="AFZ619" s="4"/>
      <c r="AGA619" s="4"/>
      <c r="AGB619" s="4"/>
      <c r="AGC619" s="4"/>
      <c r="AGD619" s="4"/>
      <c r="AGE619" s="4"/>
      <c r="AGF619" s="4"/>
      <c r="AGG619" s="4"/>
      <c r="AGH619" s="4"/>
      <c r="AGI619" s="4"/>
      <c r="AGJ619" s="4"/>
      <c r="AGK619" s="4"/>
      <c r="AGL619" s="4"/>
      <c r="AGM619" s="4"/>
      <c r="AGN619" s="4"/>
      <c r="AGO619" s="4"/>
      <c r="AGP619" s="4"/>
      <c r="AGQ619" s="4"/>
      <c r="AGR619" s="4"/>
      <c r="AGS619" s="4"/>
      <c r="AGT619" s="4"/>
      <c r="AGU619" s="4"/>
      <c r="AGV619" s="4"/>
      <c r="AGW619" s="4"/>
      <c r="AGX619" s="4"/>
      <c r="AGY619" s="4"/>
      <c r="AGZ619" s="4"/>
      <c r="AHA619" s="4"/>
      <c r="AHB619" s="4"/>
      <c r="AHC619" s="4"/>
      <c r="AHD619" s="4"/>
      <c r="AHE619" s="4"/>
      <c r="AHF619" s="4"/>
      <c r="AHG619" s="4"/>
      <c r="AHH619" s="4"/>
      <c r="AHI619" s="4"/>
      <c r="AHJ619" s="4"/>
      <c r="AHK619" s="4"/>
      <c r="AHL619" s="4"/>
      <c r="AHM619" s="4"/>
      <c r="AHN619" s="4"/>
      <c r="AHO619" s="4"/>
      <c r="AHP619" s="4"/>
      <c r="AHQ619" s="4"/>
      <c r="AHR619" s="4"/>
      <c r="AHS619" s="4"/>
      <c r="AHT619" s="4"/>
      <c r="AHU619" s="4"/>
      <c r="AHV619" s="4"/>
      <c r="AHW619" s="4"/>
      <c r="AHX619" s="4"/>
      <c r="AHY619" s="4"/>
      <c r="AHZ619" s="4"/>
      <c r="AIA619" s="4"/>
      <c r="AIB619" s="4"/>
      <c r="AIC619" s="4"/>
      <c r="AID619" s="4"/>
      <c r="AIE619" s="4"/>
      <c r="AIF619" s="4"/>
      <c r="AIG619" s="4"/>
      <c r="AIH619" s="4"/>
      <c r="AII619" s="4"/>
      <c r="AIJ619" s="4"/>
      <c r="AIK619" s="4"/>
      <c r="AIL619" s="4"/>
      <c r="AIM619" s="4"/>
      <c r="AIN619" s="4"/>
      <c r="AIO619" s="4"/>
      <c r="AIP619" s="4"/>
      <c r="AIQ619" s="4"/>
      <c r="AIR619" s="4"/>
      <c r="AIS619" s="4"/>
      <c r="AIT619" s="4"/>
      <c r="AIU619" s="4"/>
      <c r="AIV619" s="4"/>
      <c r="AIW619" s="4"/>
      <c r="AIX619" s="4"/>
      <c r="AIY619" s="4"/>
      <c r="AIZ619" s="4"/>
      <c r="AJA619" s="4"/>
      <c r="AJB619" s="4"/>
      <c r="AJC619" s="4"/>
      <c r="AJD619" s="4"/>
      <c r="AJE619" s="4"/>
      <c r="AJF619" s="4"/>
      <c r="AJG619" s="4"/>
      <c r="AJH619" s="4"/>
      <c r="AJI619" s="4"/>
      <c r="AJJ619" s="4"/>
      <c r="AJK619" s="4"/>
      <c r="AJL619" s="4"/>
      <c r="AJM619" s="4"/>
      <c r="AJN619" s="4"/>
      <c r="AJO619" s="4"/>
      <c r="AJP619" s="4"/>
      <c r="AJQ619" s="4"/>
      <c r="AJR619" s="4"/>
      <c r="AJS619" s="4"/>
      <c r="AJT619" s="4"/>
      <c r="AJU619" s="4"/>
      <c r="AJV619" s="4"/>
      <c r="AJW619" s="4"/>
      <c r="AJX619" s="4"/>
      <c r="AJY619" s="4"/>
      <c r="AJZ619" s="4"/>
      <c r="AKA619" s="4"/>
      <c r="AKB619" s="4"/>
      <c r="AKC619" s="4"/>
      <c r="AKD619" s="4"/>
      <c r="AKE619" s="4"/>
      <c r="AKF619" s="4"/>
      <c r="AKG619" s="4"/>
      <c r="AKH619" s="4"/>
      <c r="AKI619" s="4"/>
      <c r="AKJ619" s="4"/>
      <c r="AKK619" s="4"/>
      <c r="AKL619" s="4"/>
      <c r="AKM619" s="4"/>
      <c r="AKN619" s="4"/>
      <c r="AKO619" s="4"/>
      <c r="AKP619" s="4"/>
      <c r="AKQ619" s="4"/>
      <c r="AKR619" s="4"/>
      <c r="AKS619" s="4"/>
      <c r="AKT619" s="4"/>
      <c r="AKU619" s="4"/>
      <c r="AKV619" s="4"/>
      <c r="AKW619" s="4"/>
      <c r="AKX619" s="4"/>
      <c r="AKY619" s="4"/>
      <c r="AKZ619" s="4"/>
      <c r="ALA619" s="4"/>
      <c r="ALB619" s="4"/>
      <c r="ALC619" s="4"/>
      <c r="ALD619" s="4"/>
      <c r="ALE619" s="4"/>
      <c r="ALF619" s="4"/>
      <c r="ALG619" s="4"/>
      <c r="ALH619" s="4"/>
      <c r="ALI619" s="4"/>
      <c r="ALJ619" s="4"/>
      <c r="ALK619" s="4"/>
      <c r="ALL619" s="4"/>
      <c r="ALM619" s="4"/>
      <c r="ALN619" s="4"/>
      <c r="ALO619" s="4"/>
      <c r="ALP619" s="4"/>
      <c r="ALQ619" s="4"/>
      <c r="ALR619" s="4"/>
      <c r="ALS619" s="4"/>
      <c r="ALT619" s="4"/>
      <c r="ALU619" s="4"/>
      <c r="ALV619" s="4"/>
      <c r="ALW619" s="4"/>
      <c r="ALX619" s="4"/>
      <c r="ALY619" s="4"/>
      <c r="ALZ619" s="4"/>
      <c r="AMA619" s="4"/>
      <c r="AMB619" s="4"/>
      <c r="AMC619" s="4"/>
      <c r="AMD619" s="4"/>
      <c r="AME619" s="4"/>
      <c r="AMF619" s="4"/>
      <c r="AMG619" s="4"/>
      <c r="AMH619" s="4"/>
      <c r="AMI619" s="4"/>
      <c r="AMJ619" s="4"/>
      <c r="AMK619" s="4"/>
      <c r="AML619" s="4"/>
      <c r="AMM619" s="4"/>
      <c r="AMN619" s="4"/>
      <c r="AMO619" s="4"/>
      <c r="AMP619" s="4"/>
      <c r="AMQ619" s="4"/>
      <c r="AMR619" s="4"/>
      <c r="AMS619" s="4"/>
      <c r="AMT619" s="4"/>
      <c r="AMU619" s="4"/>
      <c r="AMV619" s="4"/>
      <c r="AMW619" s="4"/>
      <c r="AMX619" s="4"/>
      <c r="AMY619" s="4"/>
      <c r="AMZ619" s="4"/>
      <c r="ANA619" s="4"/>
      <c r="ANB619" s="4"/>
      <c r="ANC619" s="4"/>
      <c r="AND619" s="4"/>
      <c r="ANE619" s="4"/>
      <c r="ANF619" s="4"/>
      <c r="ANG619" s="4"/>
      <c r="ANH619" s="4"/>
      <c r="ANI619" s="4"/>
      <c r="ANJ619" s="4"/>
      <c r="ANK619" s="4"/>
      <c r="ANL619" s="4"/>
      <c r="ANM619" s="4"/>
      <c r="ANN619" s="4"/>
      <c r="ANO619" s="4"/>
      <c r="ANP619" s="4"/>
      <c r="ANQ619" s="4"/>
      <c r="ANR619" s="4"/>
      <c r="ANS619" s="4"/>
      <c r="ANT619" s="4"/>
      <c r="ANU619" s="4"/>
      <c r="ANV619" s="4"/>
      <c r="ANW619" s="4"/>
      <c r="ANX619" s="4"/>
      <c r="ANY619" s="4"/>
      <c r="ANZ619" s="4"/>
      <c r="AOA619" s="4"/>
      <c r="AOB619" s="4"/>
      <c r="AOC619" s="4"/>
      <c r="AOD619" s="4"/>
      <c r="AOE619" s="4"/>
      <c r="AOF619" s="4"/>
      <c r="AOG619" s="4"/>
      <c r="AOH619" s="4"/>
      <c r="AOI619" s="4"/>
      <c r="AOJ619" s="4"/>
      <c r="AOK619" s="4"/>
      <c r="AOL619" s="4"/>
      <c r="AOM619" s="4"/>
      <c r="AON619" s="4"/>
      <c r="AOO619" s="4"/>
      <c r="AOP619" s="4"/>
      <c r="AOQ619" s="4"/>
      <c r="AOR619" s="4"/>
      <c r="AOS619" s="4"/>
      <c r="AOT619" s="4"/>
      <c r="AOU619" s="4"/>
      <c r="AOV619" s="4"/>
      <c r="AOW619" s="4"/>
      <c r="AOX619" s="4"/>
      <c r="AOY619" s="4"/>
      <c r="AOZ619" s="4"/>
      <c r="APA619" s="4"/>
      <c r="APB619" s="4"/>
      <c r="APC619" s="4"/>
      <c r="APD619" s="4"/>
      <c r="APE619" s="4"/>
      <c r="APF619" s="4"/>
      <c r="APG619" s="4"/>
      <c r="APH619" s="4"/>
      <c r="API619" s="4"/>
      <c r="APJ619" s="4"/>
      <c r="APK619" s="4"/>
      <c r="APL619" s="4"/>
      <c r="APM619" s="4"/>
      <c r="APN619" s="4"/>
      <c r="APO619" s="4"/>
      <c r="APP619" s="4"/>
      <c r="APQ619" s="4"/>
      <c r="APR619" s="4"/>
      <c r="APS619" s="4"/>
      <c r="APT619" s="4"/>
      <c r="APU619" s="4"/>
      <c r="APV619" s="4"/>
      <c r="APW619" s="4"/>
      <c r="APX619" s="4"/>
      <c r="APY619" s="4"/>
      <c r="APZ619" s="4"/>
      <c r="AQA619" s="4"/>
      <c r="AQB619" s="4"/>
      <c r="AQC619" s="4"/>
      <c r="AQD619" s="4"/>
      <c r="AQE619" s="4"/>
      <c r="AQF619" s="4"/>
      <c r="AQG619" s="4"/>
      <c r="AQH619" s="4"/>
      <c r="AQI619" s="4"/>
      <c r="AQJ619" s="4"/>
      <c r="AQK619" s="4"/>
      <c r="AQL619" s="4"/>
      <c r="AQM619" s="4"/>
      <c r="AQN619" s="4"/>
      <c r="AQO619" s="4"/>
      <c r="AQP619" s="4"/>
      <c r="AQQ619" s="4"/>
      <c r="AQR619" s="4"/>
      <c r="AQS619" s="4"/>
      <c r="AQT619" s="4"/>
      <c r="AQU619" s="4"/>
      <c r="AQV619" s="4"/>
      <c r="AQW619" s="4"/>
      <c r="AQX619" s="4"/>
      <c r="AQY619" s="4"/>
      <c r="AQZ619" s="4"/>
      <c r="ARA619" s="4"/>
      <c r="ARB619" s="4"/>
      <c r="ARC619" s="4"/>
      <c r="ARD619" s="4"/>
      <c r="ARE619" s="4"/>
      <c r="ARF619" s="4"/>
      <c r="ARG619" s="4"/>
      <c r="ARH619" s="4"/>
      <c r="ARI619" s="4"/>
      <c r="ARJ619" s="4"/>
      <c r="ARK619" s="4"/>
      <c r="ARL619" s="4"/>
      <c r="ARM619" s="4"/>
      <c r="ARN619" s="4"/>
      <c r="ARO619" s="4"/>
      <c r="ARP619" s="4"/>
      <c r="ARQ619" s="4"/>
      <c r="ARR619" s="4"/>
      <c r="ARS619" s="4"/>
      <c r="ART619" s="4"/>
      <c r="ARU619" s="4"/>
      <c r="ARV619" s="4"/>
      <c r="ARW619" s="4"/>
      <c r="ARX619" s="4"/>
      <c r="ARY619" s="4"/>
      <c r="ARZ619" s="4"/>
      <c r="ASA619" s="4"/>
      <c r="ASB619" s="4"/>
      <c r="ASC619" s="4"/>
      <c r="ASD619" s="4"/>
      <c r="ASE619" s="4"/>
      <c r="ASF619" s="4"/>
      <c r="ASG619" s="4"/>
      <c r="ASH619" s="4"/>
      <c r="ASI619" s="4"/>
      <c r="ASJ619" s="4"/>
      <c r="ASK619" s="4"/>
      <c r="ASL619" s="4"/>
      <c r="ASM619" s="4"/>
      <c r="ASN619" s="4"/>
      <c r="ASO619" s="4"/>
      <c r="ASP619" s="4"/>
      <c r="ASQ619" s="4"/>
      <c r="ASR619" s="4"/>
      <c r="ASS619" s="4"/>
      <c r="AST619" s="4"/>
      <c r="ASU619" s="4"/>
      <c r="ASV619" s="4"/>
      <c r="ASW619" s="4"/>
      <c r="ASX619" s="4"/>
      <c r="ASY619" s="4"/>
      <c r="ASZ619" s="4"/>
      <c r="ATA619" s="4"/>
      <c r="ATB619" s="4"/>
      <c r="ATC619" s="4"/>
      <c r="ATD619" s="4"/>
      <c r="ATE619" s="4"/>
      <c r="ATF619" s="4"/>
      <c r="ATG619" s="4"/>
      <c r="ATH619" s="4"/>
      <c r="ATI619" s="4"/>
      <c r="ATJ619" s="4"/>
      <c r="ATK619" s="4"/>
      <c r="ATL619" s="4"/>
      <c r="ATM619" s="4"/>
      <c r="ATN619" s="4"/>
      <c r="ATO619" s="4"/>
      <c r="ATP619" s="4"/>
      <c r="ATQ619" s="4"/>
      <c r="ATR619" s="4"/>
      <c r="ATS619" s="4"/>
      <c r="ATT619" s="4"/>
      <c r="ATU619" s="4"/>
      <c r="ATV619" s="4"/>
      <c r="ATW619" s="4"/>
      <c r="ATX619" s="4"/>
      <c r="ATY619" s="4"/>
      <c r="ATZ619" s="4"/>
      <c r="AUA619" s="4"/>
      <c r="AUB619" s="4"/>
      <c r="AUC619" s="4"/>
      <c r="AUD619" s="4"/>
      <c r="AUE619" s="4"/>
      <c r="AUF619" s="4"/>
      <c r="AUG619" s="4"/>
      <c r="AUH619" s="4"/>
      <c r="AUI619" s="4"/>
      <c r="AUJ619" s="4"/>
      <c r="AUK619" s="4"/>
      <c r="AUL619" s="4"/>
      <c r="AUM619" s="4"/>
      <c r="AUN619" s="4"/>
      <c r="AUO619" s="4"/>
      <c r="AUP619" s="4"/>
      <c r="AUQ619" s="4"/>
      <c r="AUR619" s="4"/>
      <c r="AUS619" s="4"/>
      <c r="AUT619" s="4"/>
      <c r="AUU619" s="4"/>
      <c r="AUV619" s="4"/>
      <c r="AUW619" s="4"/>
      <c r="AUX619" s="4"/>
      <c r="AUY619" s="4"/>
      <c r="AUZ619" s="4"/>
      <c r="AVA619" s="4"/>
      <c r="AVB619" s="4"/>
      <c r="AVC619" s="4"/>
      <c r="AVD619" s="4"/>
      <c r="AVE619" s="4"/>
      <c r="AVF619" s="4"/>
      <c r="AVG619" s="4"/>
      <c r="AVH619" s="4"/>
      <c r="AVI619" s="4"/>
      <c r="AVJ619" s="4"/>
      <c r="AVK619" s="4"/>
      <c r="AVL619" s="4"/>
      <c r="AVM619" s="4"/>
      <c r="AVN619" s="4"/>
      <c r="AVO619" s="4"/>
      <c r="AVP619" s="4"/>
      <c r="AVQ619" s="4"/>
      <c r="AVR619" s="4"/>
      <c r="AVS619" s="4"/>
      <c r="AVT619" s="4"/>
      <c r="AVU619" s="4"/>
      <c r="AVV619" s="4"/>
      <c r="AVW619" s="4"/>
      <c r="AVX619" s="4"/>
      <c r="AVY619" s="4"/>
      <c r="AVZ619" s="4"/>
      <c r="AWA619" s="4"/>
      <c r="AWB619" s="4"/>
      <c r="AWC619" s="4"/>
      <c r="AWD619" s="4"/>
      <c r="AWE619" s="4"/>
      <c r="AWF619" s="4"/>
      <c r="AWG619" s="4"/>
      <c r="AWH619" s="4"/>
      <c r="AWI619" s="4"/>
      <c r="AWJ619" s="4"/>
      <c r="AWK619" s="4"/>
      <c r="AWL619" s="4"/>
      <c r="AWM619" s="4"/>
      <c r="AWN619" s="4"/>
      <c r="AWO619" s="4"/>
      <c r="AWP619" s="4"/>
      <c r="AWQ619" s="4"/>
      <c r="AWR619" s="4"/>
      <c r="AWS619" s="4"/>
      <c r="AWT619" s="4"/>
      <c r="AWU619" s="4"/>
      <c r="AWV619" s="4"/>
      <c r="AWW619" s="4"/>
      <c r="AWX619" s="4"/>
      <c r="AWY619" s="4"/>
      <c r="AWZ619" s="4"/>
      <c r="AXA619" s="4"/>
      <c r="AXB619" s="4"/>
      <c r="AXC619" s="4"/>
      <c r="AXD619" s="4"/>
      <c r="AXE619" s="4"/>
      <c r="AXF619" s="4"/>
      <c r="AXG619" s="4"/>
      <c r="AXH619" s="4"/>
      <c r="AXI619" s="4"/>
      <c r="AXJ619" s="4"/>
      <c r="AXK619" s="4"/>
      <c r="AXL619" s="4"/>
      <c r="AXM619" s="4"/>
      <c r="AXN619" s="4"/>
      <c r="AXO619" s="4"/>
      <c r="AXP619" s="4"/>
      <c r="AXQ619" s="4"/>
      <c r="AXR619" s="4"/>
      <c r="AXS619" s="4"/>
      <c r="AXT619" s="4"/>
      <c r="AXU619" s="4"/>
      <c r="AXV619" s="4"/>
      <c r="AXW619" s="4"/>
      <c r="AXX619" s="4"/>
      <c r="AXY619" s="4"/>
      <c r="AXZ619" s="4"/>
      <c r="AYA619" s="4"/>
      <c r="AYB619" s="4"/>
      <c r="AYC619" s="4"/>
      <c r="AYD619" s="4"/>
      <c r="AYE619" s="4"/>
      <c r="AYF619" s="4"/>
      <c r="AYG619" s="4"/>
      <c r="AYH619" s="4"/>
      <c r="AYI619" s="4"/>
      <c r="AYJ619" s="4"/>
      <c r="AYK619" s="4"/>
      <c r="AYL619" s="4"/>
      <c r="AYM619" s="4"/>
      <c r="AYN619" s="4"/>
      <c r="AYO619" s="4"/>
      <c r="AYP619" s="4"/>
      <c r="AYQ619" s="4"/>
      <c r="AYR619" s="4"/>
      <c r="AYS619" s="4"/>
      <c r="AYT619" s="4"/>
      <c r="AYU619" s="4"/>
      <c r="AYV619" s="4"/>
      <c r="AYW619" s="4"/>
      <c r="AYX619" s="4"/>
      <c r="AYY619" s="4"/>
      <c r="AYZ619" s="4"/>
      <c r="AZA619" s="4"/>
      <c r="AZB619" s="4"/>
      <c r="AZC619" s="4"/>
      <c r="AZD619" s="4"/>
      <c r="AZE619" s="4"/>
      <c r="AZF619" s="4"/>
      <c r="AZG619" s="4"/>
      <c r="AZH619" s="4"/>
      <c r="AZI619" s="4"/>
      <c r="AZJ619" s="4"/>
      <c r="AZK619" s="4"/>
      <c r="AZL619" s="4"/>
      <c r="AZM619" s="4"/>
      <c r="AZN619" s="4"/>
      <c r="AZO619" s="4"/>
      <c r="AZP619" s="4"/>
      <c r="AZQ619" s="4"/>
      <c r="AZR619" s="4"/>
      <c r="AZS619" s="4"/>
      <c r="AZT619" s="4"/>
      <c r="AZU619" s="4"/>
      <c r="AZV619" s="4"/>
      <c r="AZW619" s="4"/>
      <c r="AZX619" s="4"/>
      <c r="AZY619" s="4"/>
      <c r="AZZ619" s="4"/>
      <c r="BAA619" s="4"/>
      <c r="BAB619" s="4"/>
      <c r="BAC619" s="4"/>
      <c r="BAD619" s="4"/>
      <c r="BAE619" s="4"/>
      <c r="BAF619" s="4"/>
      <c r="BAG619" s="4"/>
      <c r="BAH619" s="4"/>
      <c r="BAI619" s="4"/>
      <c r="BAJ619" s="4"/>
      <c r="BAK619" s="4"/>
      <c r="BAL619" s="4"/>
      <c r="BAM619" s="4"/>
      <c r="BAN619" s="4"/>
      <c r="BAO619" s="4"/>
      <c r="BAP619" s="4"/>
      <c r="BAQ619" s="4"/>
      <c r="BAR619" s="4"/>
      <c r="BAS619" s="4"/>
      <c r="BAT619" s="4"/>
      <c r="BAU619" s="4"/>
      <c r="BAV619" s="4"/>
      <c r="BAW619" s="4"/>
      <c r="BAX619" s="4"/>
      <c r="BAY619" s="4"/>
      <c r="BAZ619" s="4"/>
      <c r="BBA619" s="4"/>
      <c r="BBB619" s="4"/>
      <c r="BBC619" s="4"/>
      <c r="BBD619" s="4"/>
      <c r="BBE619" s="4"/>
      <c r="BBF619" s="4"/>
      <c r="BBG619" s="4"/>
      <c r="BBH619" s="4"/>
      <c r="BBI619" s="4"/>
      <c r="BBJ619" s="4"/>
      <c r="BBK619" s="4"/>
      <c r="BBL619" s="4"/>
      <c r="BBM619" s="4"/>
      <c r="BBN619" s="4"/>
      <c r="BBO619" s="4"/>
      <c r="BBP619" s="4"/>
      <c r="BBQ619" s="4"/>
      <c r="BBR619" s="4"/>
      <c r="BBS619" s="4"/>
      <c r="BBT619" s="4"/>
      <c r="BBU619" s="4"/>
      <c r="BBV619" s="4"/>
      <c r="BBW619" s="4"/>
      <c r="BBX619" s="4"/>
      <c r="BBY619" s="4"/>
      <c r="BBZ619" s="4"/>
      <c r="BCA619" s="4"/>
      <c r="BCB619" s="4"/>
      <c r="BCC619" s="4"/>
      <c r="BCD619" s="4"/>
      <c r="BCE619" s="4"/>
      <c r="BCF619" s="4"/>
      <c r="BCG619" s="4"/>
      <c r="BCH619" s="4"/>
      <c r="BCI619" s="4"/>
      <c r="BCJ619" s="4"/>
      <c r="BCK619" s="4"/>
      <c r="BCL619" s="4"/>
      <c r="BCM619" s="4"/>
      <c r="BCN619" s="4"/>
      <c r="BCO619" s="4"/>
      <c r="BCP619" s="4"/>
      <c r="BCQ619" s="4"/>
      <c r="BCR619" s="4"/>
      <c r="BCS619" s="4"/>
      <c r="BCT619" s="4"/>
      <c r="BCU619" s="4"/>
      <c r="BCV619" s="4"/>
      <c r="BCW619" s="4"/>
      <c r="BCX619" s="4"/>
      <c r="BCY619" s="4"/>
      <c r="BCZ619" s="4"/>
      <c r="BDA619" s="4"/>
      <c r="BDB619" s="4"/>
      <c r="BDC619" s="4"/>
      <c r="BDD619" s="4"/>
      <c r="BDE619" s="4"/>
      <c r="BDF619" s="4"/>
      <c r="BDG619" s="4"/>
      <c r="BDH619" s="4"/>
      <c r="BDI619" s="4"/>
      <c r="BDJ619" s="4"/>
      <c r="BDK619" s="4"/>
      <c r="BDL619" s="4"/>
      <c r="BDM619" s="4"/>
      <c r="BDN619" s="4"/>
      <c r="BDO619" s="4"/>
      <c r="BDP619" s="4"/>
      <c r="BDQ619" s="4"/>
      <c r="BDR619" s="4"/>
      <c r="BDS619" s="4"/>
      <c r="BDT619" s="4"/>
      <c r="BDU619" s="4"/>
      <c r="BDV619" s="4"/>
      <c r="BDW619" s="4"/>
      <c r="BDX619" s="4"/>
      <c r="BDY619" s="4"/>
      <c r="BDZ619" s="4"/>
      <c r="BEA619" s="4"/>
      <c r="BEB619" s="4"/>
      <c r="BEC619" s="4"/>
      <c r="BED619" s="4"/>
      <c r="BEE619" s="4"/>
      <c r="BEF619" s="4"/>
      <c r="BEG619" s="4"/>
      <c r="BEH619" s="4"/>
      <c r="BEI619" s="4"/>
      <c r="BEJ619" s="4"/>
      <c r="BEK619" s="4"/>
      <c r="BEL619" s="4"/>
      <c r="BEM619" s="4"/>
      <c r="BEN619" s="4"/>
      <c r="BEO619" s="4"/>
      <c r="BEP619" s="4"/>
      <c r="BEQ619" s="4"/>
      <c r="BER619" s="4"/>
      <c r="BES619" s="4"/>
      <c r="BET619" s="4"/>
      <c r="BEU619" s="4"/>
      <c r="BEV619" s="4"/>
      <c r="BEW619" s="4"/>
      <c r="BEX619" s="4"/>
      <c r="BEY619" s="4"/>
      <c r="BEZ619" s="4"/>
      <c r="BFA619" s="4"/>
      <c r="BFB619" s="4"/>
      <c r="BFC619" s="4"/>
      <c r="BFD619" s="4"/>
      <c r="BFE619" s="4"/>
      <c r="BFF619" s="4"/>
      <c r="BFG619" s="4"/>
      <c r="BFH619" s="4"/>
      <c r="BFI619" s="4"/>
      <c r="BFJ619" s="4"/>
      <c r="BFK619" s="4"/>
      <c r="BFL619" s="4"/>
      <c r="BFM619" s="4"/>
      <c r="BFN619" s="4"/>
      <c r="BFO619" s="4"/>
      <c r="BFP619" s="4"/>
      <c r="BFQ619" s="4"/>
      <c r="BFR619" s="4"/>
      <c r="BFS619" s="4"/>
      <c r="BFT619" s="4"/>
      <c r="BFU619" s="4"/>
      <c r="BFV619" s="4"/>
      <c r="BFW619" s="4"/>
      <c r="BFX619" s="4"/>
      <c r="BFY619" s="4"/>
      <c r="BFZ619" s="4"/>
      <c r="BGA619" s="4"/>
      <c r="BGB619" s="4"/>
      <c r="BGC619" s="4"/>
      <c r="BGD619" s="4"/>
      <c r="BGE619" s="4"/>
      <c r="BGF619" s="4"/>
      <c r="BGG619" s="4"/>
      <c r="BGH619" s="4"/>
      <c r="BGI619" s="4"/>
      <c r="BGJ619" s="4"/>
      <c r="BGK619" s="4"/>
      <c r="BGL619" s="4"/>
      <c r="BGM619" s="4"/>
      <c r="BGN619" s="4"/>
      <c r="BGO619" s="4"/>
      <c r="BGP619" s="4"/>
      <c r="BGQ619" s="4"/>
      <c r="BGR619" s="4"/>
      <c r="BGS619" s="4"/>
      <c r="BGT619" s="4"/>
      <c r="BGU619" s="4"/>
      <c r="BGV619" s="4"/>
      <c r="BGW619" s="4"/>
      <c r="BGX619" s="4"/>
      <c r="BGY619" s="4"/>
      <c r="BGZ619" s="4"/>
      <c r="BHA619" s="4"/>
      <c r="BHB619" s="4"/>
      <c r="BHC619" s="4"/>
      <c r="BHD619" s="4"/>
      <c r="BHE619" s="4"/>
      <c r="BHF619" s="4"/>
      <c r="BHG619" s="4"/>
      <c r="BHH619" s="4"/>
      <c r="BHI619" s="4"/>
      <c r="BHJ619" s="4"/>
      <c r="BHK619" s="4"/>
      <c r="BHL619" s="4"/>
      <c r="BHM619" s="4"/>
      <c r="BHN619" s="4"/>
      <c r="BHO619" s="4"/>
      <c r="BHP619" s="4"/>
      <c r="BHQ619" s="4"/>
      <c r="BHR619" s="4"/>
      <c r="BHS619" s="4"/>
      <c r="BHT619" s="4"/>
      <c r="BHU619" s="4"/>
      <c r="BHV619" s="4"/>
      <c r="BHW619" s="4"/>
      <c r="BHX619" s="4"/>
      <c r="BHY619" s="4"/>
      <c r="BHZ619" s="4"/>
      <c r="BIA619" s="4"/>
      <c r="BIB619" s="4"/>
      <c r="BIC619" s="4"/>
      <c r="BID619" s="4"/>
      <c r="BIE619" s="4"/>
      <c r="BIF619" s="4"/>
      <c r="BIG619" s="4"/>
      <c r="BIH619" s="4"/>
      <c r="BII619" s="4"/>
      <c r="BIJ619" s="4"/>
      <c r="BIK619" s="4"/>
      <c r="BIL619" s="4"/>
      <c r="BIM619" s="4"/>
      <c r="BIN619" s="4"/>
      <c r="BIO619" s="4"/>
      <c r="BIP619" s="4"/>
      <c r="BIQ619" s="4"/>
      <c r="BIR619" s="4"/>
      <c r="BIS619" s="4"/>
      <c r="BIT619" s="4"/>
      <c r="BIU619" s="4"/>
      <c r="BIV619" s="4"/>
      <c r="BIW619" s="4"/>
      <c r="BIX619" s="4"/>
      <c r="BIY619" s="4"/>
      <c r="BIZ619" s="4"/>
      <c r="BJA619" s="4"/>
      <c r="BJB619" s="4"/>
      <c r="BJC619" s="4"/>
      <c r="BJD619" s="4"/>
      <c r="BJE619" s="4"/>
      <c r="BJF619" s="4"/>
      <c r="BJG619" s="4"/>
      <c r="BJH619" s="4"/>
      <c r="BJI619" s="4"/>
      <c r="BJJ619" s="4"/>
      <c r="BJK619" s="4"/>
      <c r="BJL619" s="4"/>
      <c r="BJM619" s="4"/>
      <c r="BJN619" s="4"/>
      <c r="BJO619" s="4"/>
      <c r="BJP619" s="4"/>
      <c r="BJQ619" s="4"/>
      <c r="BJR619" s="4"/>
      <c r="BJS619" s="4"/>
      <c r="BJT619" s="4"/>
      <c r="BJU619" s="4"/>
      <c r="BJV619" s="4"/>
      <c r="BJW619" s="4"/>
      <c r="BJX619" s="4"/>
      <c r="BJY619" s="4"/>
      <c r="BJZ619" s="4"/>
      <c r="BKA619" s="4"/>
      <c r="BKB619" s="4"/>
      <c r="BKC619" s="4"/>
      <c r="BKD619" s="4"/>
      <c r="BKE619" s="4"/>
      <c r="BKF619" s="4"/>
      <c r="BKG619" s="4"/>
      <c r="BKH619" s="4"/>
      <c r="BKI619" s="4"/>
      <c r="BKJ619" s="4"/>
      <c r="BKK619" s="4"/>
      <c r="BKL619" s="4"/>
      <c r="BKM619" s="4"/>
      <c r="BKN619" s="4"/>
      <c r="BKO619" s="4"/>
      <c r="BKP619" s="4"/>
      <c r="BKQ619" s="4"/>
      <c r="BKR619" s="4"/>
      <c r="BKS619" s="4"/>
      <c r="BKT619" s="4"/>
      <c r="BKU619" s="4"/>
      <c r="BKV619" s="4"/>
      <c r="BKW619" s="4"/>
      <c r="BKX619" s="4"/>
      <c r="BKY619" s="4"/>
      <c r="BKZ619" s="4"/>
      <c r="BLA619" s="4"/>
      <c r="BLB619" s="4"/>
      <c r="BLC619" s="4"/>
      <c r="BLD619" s="4"/>
      <c r="BLE619" s="4"/>
      <c r="BLF619" s="4"/>
      <c r="BLG619" s="4"/>
      <c r="BLH619" s="4"/>
      <c r="BLI619" s="4"/>
      <c r="BLJ619" s="4"/>
      <c r="BLK619" s="4"/>
      <c r="BLL619" s="4"/>
      <c r="BLM619" s="4"/>
      <c r="BLN619" s="4"/>
      <c r="BLO619" s="4"/>
      <c r="BLP619" s="4"/>
      <c r="BLQ619" s="4"/>
      <c r="BLR619" s="4"/>
      <c r="BLS619" s="4"/>
      <c r="BLT619" s="4"/>
      <c r="BLU619" s="4"/>
      <c r="BLV619" s="4"/>
      <c r="BLW619" s="4"/>
      <c r="BLX619" s="4"/>
      <c r="BLY619" s="4"/>
      <c r="BLZ619" s="4"/>
      <c r="BMA619" s="4"/>
      <c r="BMB619" s="4"/>
      <c r="BMC619" s="4"/>
      <c r="BMD619" s="4"/>
      <c r="BME619" s="4"/>
      <c r="BMF619" s="4"/>
      <c r="BMG619" s="4"/>
      <c r="BMH619" s="4"/>
      <c r="BMI619" s="4"/>
      <c r="BMJ619" s="4"/>
      <c r="BMK619" s="4"/>
      <c r="BML619" s="4"/>
      <c r="BMM619" s="4"/>
      <c r="BMN619" s="4"/>
      <c r="BMO619" s="4"/>
      <c r="BMP619" s="4"/>
      <c r="BMQ619" s="4"/>
      <c r="BMR619" s="4"/>
      <c r="BMS619" s="4"/>
      <c r="BMT619" s="4"/>
      <c r="BMU619" s="4"/>
      <c r="BMV619" s="4"/>
      <c r="BMW619" s="4"/>
      <c r="BMX619" s="4"/>
      <c r="BMY619" s="4"/>
      <c r="BMZ619" s="4"/>
      <c r="BNA619" s="4"/>
      <c r="BNB619" s="4"/>
      <c r="BNC619" s="4"/>
      <c r="BND619" s="4"/>
      <c r="BNE619" s="4"/>
      <c r="BNF619" s="4"/>
      <c r="BNG619" s="4"/>
      <c r="BNH619" s="4"/>
      <c r="BNI619" s="4"/>
      <c r="BNJ619" s="4"/>
      <c r="BNK619" s="4"/>
      <c r="BNL619" s="4"/>
      <c r="BNM619" s="4"/>
      <c r="BNN619" s="4"/>
      <c r="BNO619" s="4"/>
      <c r="BNP619" s="4"/>
      <c r="BNQ619" s="4"/>
      <c r="BNR619" s="4"/>
      <c r="BNS619" s="4"/>
      <c r="BNT619" s="4"/>
      <c r="BNU619" s="4"/>
      <c r="BNV619" s="4"/>
      <c r="BNW619" s="4"/>
      <c r="BNX619" s="4"/>
      <c r="BNY619" s="4"/>
      <c r="BNZ619" s="4"/>
      <c r="BOA619" s="4"/>
      <c r="BOB619" s="4"/>
      <c r="BOC619" s="4"/>
      <c r="BOD619" s="4"/>
      <c r="BOE619" s="4"/>
      <c r="BOF619" s="4"/>
      <c r="BOG619" s="4"/>
      <c r="BOH619" s="4"/>
      <c r="BOI619" s="4"/>
      <c r="BOJ619" s="4"/>
      <c r="BOK619" s="4"/>
      <c r="BOL619" s="4"/>
      <c r="BOM619" s="4"/>
      <c r="BON619" s="4"/>
      <c r="BOO619" s="4"/>
      <c r="BOP619" s="4"/>
      <c r="BOQ619" s="4"/>
      <c r="BOR619" s="4"/>
      <c r="BOS619" s="4"/>
      <c r="BOT619" s="4"/>
      <c r="BOU619" s="4"/>
      <c r="BOV619" s="4"/>
      <c r="BOW619" s="4"/>
      <c r="BOX619" s="4"/>
      <c r="BOY619" s="4"/>
      <c r="BOZ619" s="4"/>
      <c r="BPA619" s="4"/>
      <c r="BPB619" s="4"/>
      <c r="BPC619" s="4"/>
      <c r="BPD619" s="4"/>
      <c r="BPE619" s="4"/>
      <c r="BPF619" s="4"/>
      <c r="BPG619" s="4"/>
      <c r="BPH619" s="4"/>
      <c r="BPI619" s="4"/>
      <c r="BPJ619" s="4"/>
      <c r="BPK619" s="4"/>
      <c r="BPL619" s="4"/>
      <c r="BPM619" s="4"/>
      <c r="BPN619" s="4"/>
      <c r="BPO619" s="4"/>
      <c r="BPP619" s="4"/>
      <c r="BPQ619" s="4"/>
      <c r="BPR619" s="4"/>
      <c r="BPS619" s="4"/>
      <c r="BPT619" s="4"/>
      <c r="BPU619" s="4"/>
      <c r="BPV619" s="4"/>
      <c r="BPW619" s="4"/>
      <c r="BPX619" s="4"/>
      <c r="BPY619" s="4"/>
      <c r="BPZ619" s="4"/>
      <c r="BQA619" s="4"/>
      <c r="BQB619" s="4"/>
      <c r="BQC619" s="4"/>
      <c r="BQD619" s="4"/>
      <c r="BQE619" s="4"/>
      <c r="BQF619" s="4"/>
      <c r="BQG619" s="4"/>
      <c r="BQH619" s="4"/>
      <c r="BQI619" s="4"/>
      <c r="BQJ619" s="4"/>
      <c r="BQK619" s="4"/>
      <c r="BQL619" s="4"/>
      <c r="BQM619" s="4"/>
      <c r="BQN619" s="4"/>
      <c r="BQO619" s="4"/>
      <c r="BQP619" s="4"/>
      <c r="BQQ619" s="4"/>
      <c r="BQR619" s="4"/>
      <c r="BQS619" s="4"/>
      <c r="BQT619" s="4"/>
      <c r="BQU619" s="4"/>
      <c r="BQV619" s="4"/>
      <c r="BQW619" s="4"/>
      <c r="BQX619" s="4"/>
      <c r="BQY619" s="4"/>
      <c r="BQZ619" s="4"/>
      <c r="BRA619" s="4"/>
      <c r="BRB619" s="4"/>
      <c r="BRC619" s="4"/>
      <c r="BRD619" s="4"/>
      <c r="BRE619" s="4"/>
      <c r="BRF619" s="4"/>
      <c r="BRG619" s="4"/>
      <c r="BRH619" s="4"/>
      <c r="BRI619" s="4"/>
      <c r="BRJ619" s="4"/>
      <c r="BRK619" s="4"/>
      <c r="BRL619" s="4"/>
      <c r="BRM619" s="4"/>
      <c r="BRN619" s="4"/>
      <c r="BRO619" s="4"/>
      <c r="BRP619" s="4"/>
      <c r="BRQ619" s="4"/>
      <c r="BRR619" s="4"/>
      <c r="BRS619" s="4"/>
      <c r="BRT619" s="4"/>
      <c r="BRU619" s="4"/>
      <c r="BRV619" s="4"/>
      <c r="BRW619" s="4"/>
      <c r="BRX619" s="4"/>
      <c r="BRY619" s="4"/>
      <c r="BRZ619" s="4"/>
      <c r="BSA619" s="4"/>
      <c r="BSB619" s="4"/>
      <c r="BSC619" s="4"/>
      <c r="BSD619" s="4"/>
      <c r="BSE619" s="4"/>
      <c r="BSF619" s="4"/>
      <c r="BSG619" s="4"/>
      <c r="BSH619" s="4"/>
      <c r="BSI619" s="4"/>
      <c r="BSJ619" s="4"/>
      <c r="BSK619" s="4"/>
      <c r="BSL619" s="4"/>
      <c r="BSM619" s="4"/>
      <c r="BSN619" s="4"/>
      <c r="BSO619" s="4"/>
      <c r="BSP619" s="4"/>
      <c r="BSQ619" s="4"/>
      <c r="BSR619" s="4"/>
      <c r="BSS619" s="4"/>
      <c r="BST619" s="4"/>
      <c r="BSU619" s="4"/>
      <c r="BSV619" s="4"/>
      <c r="BSW619" s="4"/>
      <c r="BSX619" s="4"/>
      <c r="BSY619" s="4"/>
      <c r="BSZ619" s="4"/>
      <c r="BTA619" s="4"/>
      <c r="BTB619" s="4"/>
      <c r="BTC619" s="4"/>
      <c r="BTD619" s="4"/>
      <c r="BTE619" s="4"/>
      <c r="BTF619" s="4"/>
      <c r="BTG619" s="4"/>
      <c r="BTH619" s="4"/>
      <c r="BTI619" s="4"/>
      <c r="BTJ619" s="4"/>
      <c r="BTK619" s="4"/>
      <c r="BTL619" s="4"/>
      <c r="BTM619" s="4"/>
      <c r="BTN619" s="4"/>
      <c r="BTO619" s="4"/>
      <c r="BTP619" s="4"/>
      <c r="BTQ619" s="4"/>
      <c r="BTR619" s="4"/>
      <c r="BTS619" s="4"/>
      <c r="BTT619" s="4"/>
      <c r="BTU619" s="4"/>
      <c r="BTV619" s="4"/>
      <c r="BTW619" s="4"/>
      <c r="BTX619" s="4"/>
      <c r="BTY619" s="4"/>
      <c r="BTZ619" s="4"/>
      <c r="BUA619" s="4"/>
      <c r="BUB619" s="4"/>
      <c r="BUC619" s="4"/>
      <c r="BUD619" s="4"/>
      <c r="BUE619" s="4"/>
      <c r="BUF619" s="4"/>
      <c r="BUG619" s="4"/>
      <c r="BUH619" s="4"/>
      <c r="BUI619" s="4"/>
      <c r="BUJ619" s="4"/>
      <c r="BUK619" s="4"/>
      <c r="BUL619" s="4"/>
      <c r="BUM619" s="4"/>
      <c r="BUN619" s="4"/>
      <c r="BUO619" s="4"/>
      <c r="BUP619" s="4"/>
      <c r="BUQ619" s="4"/>
      <c r="BUR619" s="4"/>
      <c r="BUS619" s="4"/>
      <c r="BUT619" s="4"/>
      <c r="BUU619" s="4"/>
      <c r="BUV619" s="4"/>
      <c r="BUW619" s="4"/>
      <c r="BUX619" s="4"/>
      <c r="BUY619" s="4"/>
      <c r="BUZ619" s="4"/>
      <c r="BVA619" s="4"/>
      <c r="BVB619" s="4"/>
      <c r="BVC619" s="4"/>
      <c r="BVD619" s="4"/>
      <c r="BVE619" s="4"/>
      <c r="BVF619" s="4"/>
      <c r="BVG619" s="4"/>
      <c r="BVH619" s="4"/>
      <c r="BVI619" s="4"/>
      <c r="BVJ619" s="4"/>
      <c r="BVK619" s="4"/>
      <c r="BVL619" s="4"/>
      <c r="BVM619" s="4"/>
      <c r="BVN619" s="4"/>
      <c r="BVO619" s="4"/>
      <c r="BVP619" s="4"/>
      <c r="BVQ619" s="4"/>
      <c r="BVR619" s="4"/>
      <c r="BVS619" s="4"/>
      <c r="BVT619" s="4"/>
      <c r="BVU619" s="4"/>
      <c r="BVV619" s="4"/>
      <c r="BVW619" s="4"/>
      <c r="BVX619" s="4"/>
      <c r="BVY619" s="4"/>
      <c r="BVZ619" s="4"/>
      <c r="BWA619" s="4"/>
      <c r="BWB619" s="4"/>
      <c r="BWC619" s="4"/>
      <c r="BWD619" s="4"/>
      <c r="BWE619" s="4"/>
      <c r="BWF619" s="4"/>
      <c r="BWG619" s="4"/>
      <c r="BWH619" s="4"/>
      <c r="BWI619" s="4"/>
      <c r="BWJ619" s="4"/>
      <c r="BWK619" s="4"/>
      <c r="BWL619" s="4"/>
      <c r="BWM619" s="4"/>
      <c r="BWN619" s="4"/>
      <c r="BWO619" s="4"/>
      <c r="BWP619" s="4"/>
      <c r="BWQ619" s="4"/>
      <c r="BWR619" s="4"/>
      <c r="BWS619" s="4"/>
      <c r="BWT619" s="4"/>
      <c r="BWU619" s="4"/>
      <c r="BWV619" s="4"/>
      <c r="BWW619" s="4"/>
      <c r="BWX619" s="4"/>
      <c r="BWY619" s="4"/>
      <c r="BWZ619" s="4"/>
      <c r="BXA619" s="4"/>
      <c r="BXB619" s="4"/>
      <c r="BXC619" s="4"/>
      <c r="BXD619" s="4"/>
      <c r="BXE619" s="4"/>
      <c r="BXF619" s="4"/>
      <c r="BXG619" s="4"/>
      <c r="BXH619" s="4"/>
      <c r="BXI619" s="4"/>
      <c r="BXJ619" s="4"/>
      <c r="BXK619" s="4"/>
      <c r="BXL619" s="4"/>
      <c r="BXM619" s="4"/>
      <c r="BXN619" s="4"/>
      <c r="BXO619" s="4"/>
      <c r="BXP619" s="4"/>
      <c r="BXQ619" s="4"/>
      <c r="BXR619" s="4"/>
      <c r="BXS619" s="4"/>
      <c r="BXT619" s="4"/>
      <c r="BXU619" s="4"/>
      <c r="BXV619" s="4"/>
      <c r="BXW619" s="4"/>
      <c r="BXX619" s="4"/>
      <c r="BXY619" s="4"/>
      <c r="BXZ619" s="4"/>
      <c r="BYA619" s="4"/>
      <c r="BYB619" s="4"/>
      <c r="BYC619" s="4"/>
      <c r="BYD619" s="4"/>
      <c r="BYE619" s="4"/>
      <c r="BYF619" s="4"/>
      <c r="BYG619" s="4"/>
      <c r="BYH619" s="4"/>
      <c r="BYI619" s="4"/>
      <c r="BYJ619" s="4"/>
      <c r="BYK619" s="4"/>
      <c r="BYL619" s="4"/>
      <c r="BYM619" s="4"/>
      <c r="BYN619" s="4"/>
      <c r="BYO619" s="4"/>
      <c r="BYP619" s="4"/>
      <c r="BYQ619" s="4"/>
      <c r="BYR619" s="4"/>
      <c r="BYS619" s="4"/>
      <c r="BYT619" s="4"/>
      <c r="BYU619" s="4"/>
      <c r="BYV619" s="4"/>
      <c r="BYW619" s="4"/>
      <c r="BYX619" s="4"/>
      <c r="BYY619" s="4"/>
      <c r="BYZ619" s="4"/>
      <c r="BZA619" s="4"/>
      <c r="BZB619" s="4"/>
      <c r="BZC619" s="4"/>
      <c r="BZD619" s="4"/>
      <c r="BZE619" s="4"/>
      <c r="BZF619" s="4"/>
      <c r="BZG619" s="4"/>
      <c r="BZH619" s="4"/>
      <c r="BZI619" s="4"/>
      <c r="BZJ619" s="4"/>
      <c r="BZK619" s="4"/>
      <c r="BZL619" s="4"/>
      <c r="BZM619" s="4"/>
      <c r="BZN619" s="4"/>
      <c r="BZO619" s="4"/>
      <c r="BZP619" s="4"/>
      <c r="BZQ619" s="4"/>
      <c r="BZR619" s="4"/>
      <c r="BZS619" s="4"/>
      <c r="BZT619" s="4"/>
      <c r="BZU619" s="4"/>
      <c r="BZV619" s="4"/>
      <c r="BZW619" s="4"/>
      <c r="BZX619" s="4"/>
      <c r="BZY619" s="4"/>
      <c r="BZZ619" s="4"/>
      <c r="CAA619" s="4"/>
      <c r="CAB619" s="4"/>
      <c r="CAC619" s="4"/>
      <c r="CAD619" s="4"/>
      <c r="CAE619" s="4"/>
      <c r="CAF619" s="4"/>
      <c r="CAG619" s="4"/>
      <c r="CAH619" s="4"/>
      <c r="CAI619" s="4"/>
      <c r="CAJ619" s="4"/>
      <c r="CAK619" s="4"/>
      <c r="CAL619" s="4"/>
      <c r="CAM619" s="4"/>
      <c r="CAN619" s="4"/>
      <c r="CAO619" s="4"/>
      <c r="CAP619" s="4"/>
      <c r="CAQ619" s="4"/>
      <c r="CAR619" s="4"/>
      <c r="CAS619" s="4"/>
      <c r="CAT619" s="4"/>
      <c r="CAU619" s="4"/>
      <c r="CAV619" s="4"/>
      <c r="CAW619" s="4"/>
      <c r="CAX619" s="4"/>
      <c r="CAY619" s="4"/>
      <c r="CAZ619" s="4"/>
      <c r="CBA619" s="4"/>
      <c r="CBB619" s="4"/>
      <c r="CBC619" s="4"/>
      <c r="CBD619" s="4"/>
      <c r="CBE619" s="4"/>
      <c r="CBF619" s="4"/>
      <c r="CBG619" s="4"/>
      <c r="CBH619" s="4"/>
      <c r="CBI619" s="4"/>
      <c r="CBJ619" s="4"/>
      <c r="CBK619" s="4"/>
      <c r="CBL619" s="4"/>
      <c r="CBM619" s="4"/>
      <c r="CBN619" s="4"/>
      <c r="CBO619" s="4"/>
      <c r="CBP619" s="4"/>
      <c r="CBQ619" s="4"/>
      <c r="CBR619" s="4"/>
      <c r="CBS619" s="4"/>
      <c r="CBT619" s="4"/>
      <c r="CBU619" s="4"/>
      <c r="CBV619" s="4"/>
      <c r="CBW619" s="4"/>
      <c r="CBX619" s="4"/>
      <c r="CBY619" s="4"/>
      <c r="CBZ619" s="4"/>
      <c r="CCA619" s="4"/>
      <c r="CCB619" s="4"/>
      <c r="CCC619" s="4"/>
      <c r="CCD619" s="4"/>
      <c r="CCE619" s="4"/>
      <c r="CCF619" s="4"/>
      <c r="CCG619" s="4"/>
      <c r="CCH619" s="4"/>
      <c r="CCI619" s="4"/>
      <c r="CCJ619" s="4"/>
      <c r="CCK619" s="4"/>
      <c r="CCL619" s="4"/>
      <c r="CCM619" s="4"/>
      <c r="CCN619" s="4"/>
      <c r="CCO619" s="4"/>
      <c r="CCP619" s="4"/>
      <c r="CCQ619" s="4"/>
      <c r="CCR619" s="4"/>
      <c r="CCS619" s="4"/>
      <c r="CCT619" s="4"/>
      <c r="CCU619" s="4"/>
      <c r="CCV619" s="4"/>
      <c r="CCW619" s="4"/>
      <c r="CCX619" s="4"/>
      <c r="CCY619" s="4"/>
      <c r="CCZ619" s="4"/>
      <c r="CDA619" s="4"/>
      <c r="CDB619" s="4"/>
      <c r="CDC619" s="4"/>
      <c r="CDD619" s="4"/>
      <c r="CDE619" s="4"/>
      <c r="CDF619" s="4"/>
      <c r="CDG619" s="4"/>
      <c r="CDH619" s="4"/>
      <c r="CDI619" s="4"/>
      <c r="CDJ619" s="4"/>
      <c r="CDK619" s="4"/>
      <c r="CDL619" s="4"/>
      <c r="CDM619" s="4"/>
      <c r="CDN619" s="4"/>
      <c r="CDO619" s="4"/>
      <c r="CDP619" s="4"/>
      <c r="CDQ619" s="4"/>
      <c r="CDR619" s="4"/>
      <c r="CDS619" s="4"/>
      <c r="CDT619" s="4"/>
      <c r="CDU619" s="4"/>
      <c r="CDV619" s="4"/>
      <c r="CDW619" s="4"/>
      <c r="CDX619" s="4"/>
      <c r="CDY619" s="4"/>
      <c r="CDZ619" s="4"/>
      <c r="CEA619" s="4"/>
      <c r="CEB619" s="4"/>
      <c r="CEC619" s="4"/>
      <c r="CED619" s="4"/>
      <c r="CEE619" s="4"/>
      <c r="CEF619" s="4"/>
      <c r="CEG619" s="4"/>
      <c r="CEH619" s="4"/>
      <c r="CEI619" s="4"/>
      <c r="CEJ619" s="4"/>
      <c r="CEK619" s="4"/>
      <c r="CEL619" s="4"/>
      <c r="CEM619" s="4"/>
      <c r="CEN619" s="4"/>
      <c r="CEO619" s="4"/>
      <c r="CEP619" s="4"/>
      <c r="CEQ619" s="4"/>
      <c r="CER619" s="4"/>
      <c r="CES619" s="4"/>
      <c r="CET619" s="4"/>
      <c r="CEU619" s="4"/>
      <c r="CEV619" s="4"/>
      <c r="CEW619" s="4"/>
      <c r="CEX619" s="4"/>
      <c r="CEY619" s="4"/>
      <c r="CEZ619" s="4"/>
      <c r="CFA619" s="4"/>
      <c r="CFB619" s="4"/>
      <c r="CFC619" s="4"/>
      <c r="CFD619" s="4"/>
      <c r="CFE619" s="4"/>
      <c r="CFF619" s="4"/>
      <c r="CFG619" s="4"/>
      <c r="CFH619" s="4"/>
      <c r="CFI619" s="4"/>
      <c r="CFJ619" s="4"/>
      <c r="CFK619" s="4"/>
      <c r="CFL619" s="4"/>
      <c r="CFM619" s="4"/>
      <c r="CFN619" s="4"/>
      <c r="CFO619" s="4"/>
      <c r="CFP619" s="4"/>
      <c r="CFQ619" s="4"/>
      <c r="CFR619" s="4"/>
      <c r="CFS619" s="4"/>
      <c r="CFT619" s="4"/>
      <c r="CFU619" s="4"/>
      <c r="CFV619" s="4"/>
      <c r="CFW619" s="4"/>
      <c r="CFX619" s="4"/>
      <c r="CFY619" s="4"/>
      <c r="CFZ619" s="4"/>
      <c r="CGA619" s="4"/>
      <c r="CGB619" s="4"/>
      <c r="CGC619" s="4"/>
      <c r="CGD619" s="4"/>
      <c r="CGE619" s="4"/>
      <c r="CGF619" s="4"/>
      <c r="CGG619" s="4"/>
      <c r="CGH619" s="4"/>
      <c r="CGI619" s="4"/>
      <c r="CGJ619" s="4"/>
      <c r="CGK619" s="4"/>
      <c r="CGL619" s="4"/>
      <c r="CGM619" s="4"/>
      <c r="CGN619" s="4"/>
      <c r="CGO619" s="4"/>
      <c r="CGP619" s="4"/>
      <c r="CGQ619" s="4"/>
      <c r="CGR619" s="4"/>
      <c r="CGS619" s="4"/>
      <c r="CGT619" s="4"/>
      <c r="CGU619" s="4"/>
      <c r="CGV619" s="4"/>
      <c r="CGW619" s="4"/>
      <c r="CGX619" s="4"/>
      <c r="CGY619" s="4"/>
      <c r="CGZ619" s="4"/>
      <c r="CHA619" s="4"/>
      <c r="CHB619" s="4"/>
      <c r="CHC619" s="4"/>
      <c r="CHD619" s="4"/>
      <c r="CHE619" s="4"/>
      <c r="CHF619" s="4"/>
      <c r="CHG619" s="4"/>
      <c r="CHH619" s="4"/>
      <c r="CHI619" s="4"/>
      <c r="CHJ619" s="4"/>
      <c r="CHK619" s="4"/>
      <c r="CHL619" s="4"/>
      <c r="CHM619" s="4"/>
      <c r="CHN619" s="4"/>
      <c r="CHO619" s="4"/>
      <c r="CHP619" s="4"/>
      <c r="CHQ619" s="4"/>
      <c r="CHR619" s="4"/>
      <c r="CHS619" s="4"/>
      <c r="CHT619" s="4"/>
      <c r="CHU619" s="4"/>
      <c r="CHV619" s="4"/>
      <c r="CHW619" s="4"/>
      <c r="CHX619" s="4"/>
      <c r="CHY619" s="4"/>
      <c r="CHZ619" s="4"/>
      <c r="CIA619" s="4"/>
      <c r="CIB619" s="4"/>
      <c r="CIC619" s="4"/>
      <c r="CID619" s="4"/>
      <c r="CIE619" s="4"/>
      <c r="CIF619" s="4"/>
      <c r="CIG619" s="4"/>
      <c r="CIH619" s="4"/>
      <c r="CII619" s="4"/>
      <c r="CIJ619" s="4"/>
      <c r="CIK619" s="4"/>
      <c r="CIL619" s="4"/>
      <c r="CIM619" s="4"/>
      <c r="CIN619" s="4"/>
      <c r="CIO619" s="4"/>
      <c r="CIP619" s="4"/>
      <c r="CIQ619" s="4"/>
      <c r="CIR619" s="4"/>
      <c r="CIS619" s="4"/>
      <c r="CIT619" s="4"/>
      <c r="CIU619" s="4"/>
      <c r="CIV619" s="4"/>
      <c r="CIW619" s="4"/>
      <c r="CIX619" s="4"/>
      <c r="CIY619" s="4"/>
      <c r="CIZ619" s="4"/>
      <c r="CJA619" s="4"/>
      <c r="CJB619" s="4"/>
      <c r="CJC619" s="4"/>
      <c r="CJD619" s="4"/>
      <c r="CJE619" s="4"/>
      <c r="CJF619" s="4"/>
      <c r="CJG619" s="4"/>
      <c r="CJH619" s="4"/>
      <c r="CJI619" s="4"/>
      <c r="CJJ619" s="4"/>
      <c r="CJK619" s="4"/>
      <c r="CJL619" s="4"/>
      <c r="CJM619" s="4"/>
      <c r="CJN619" s="4"/>
      <c r="CJO619" s="4"/>
      <c r="CJP619" s="4"/>
      <c r="CJQ619" s="4"/>
      <c r="CJR619" s="4"/>
      <c r="CJS619" s="4"/>
      <c r="CJT619" s="4"/>
      <c r="CJU619" s="4"/>
      <c r="CJV619" s="4"/>
      <c r="CJW619" s="4"/>
      <c r="CJX619" s="4"/>
      <c r="CJY619" s="4"/>
      <c r="CJZ619" s="4"/>
      <c r="CKA619" s="4"/>
      <c r="CKB619" s="4"/>
      <c r="CKC619" s="4"/>
      <c r="CKD619" s="4"/>
      <c r="CKE619" s="4"/>
      <c r="CKF619" s="4"/>
      <c r="CKG619" s="4"/>
      <c r="CKH619" s="4"/>
      <c r="CKI619" s="4"/>
      <c r="CKJ619" s="4"/>
      <c r="CKK619" s="4"/>
      <c r="CKL619" s="4"/>
      <c r="CKM619" s="4"/>
      <c r="CKN619" s="4"/>
      <c r="CKO619" s="4"/>
      <c r="CKP619" s="4"/>
      <c r="CKQ619" s="4"/>
      <c r="CKR619" s="4"/>
      <c r="CKS619" s="4"/>
      <c r="CKT619" s="4"/>
      <c r="CKU619" s="4"/>
      <c r="CKV619" s="4"/>
      <c r="CKW619" s="4"/>
      <c r="CKX619" s="4"/>
      <c r="CKY619" s="4"/>
      <c r="CKZ619" s="4"/>
      <c r="CLA619" s="4"/>
      <c r="CLB619" s="4"/>
      <c r="CLC619" s="4"/>
      <c r="CLD619" s="4"/>
      <c r="CLE619" s="4"/>
      <c r="CLF619" s="4"/>
      <c r="CLG619" s="4"/>
      <c r="CLH619" s="4"/>
      <c r="CLI619" s="4"/>
      <c r="CLJ619" s="4"/>
      <c r="CLK619" s="4"/>
      <c r="CLL619" s="4"/>
      <c r="CLM619" s="4"/>
      <c r="CLN619" s="4"/>
      <c r="CLO619" s="4"/>
      <c r="CLP619" s="4"/>
      <c r="CLQ619" s="4"/>
      <c r="CLR619" s="4"/>
      <c r="CLS619" s="4"/>
      <c r="CLT619" s="4"/>
      <c r="CLU619" s="4"/>
      <c r="CLV619" s="4"/>
      <c r="CLW619" s="4"/>
      <c r="CLX619" s="4"/>
      <c r="CLY619" s="4"/>
      <c r="CLZ619" s="4"/>
      <c r="CMA619" s="4"/>
      <c r="CMB619" s="4"/>
      <c r="CMC619" s="4"/>
      <c r="CMD619" s="4"/>
      <c r="CME619" s="4"/>
      <c r="CMF619" s="4"/>
      <c r="CMG619" s="4"/>
      <c r="CMH619" s="4"/>
      <c r="CMI619" s="4"/>
      <c r="CMJ619" s="4"/>
      <c r="CMK619" s="4"/>
      <c r="CML619" s="4"/>
      <c r="CMM619" s="4"/>
      <c r="CMN619" s="4"/>
      <c r="CMO619" s="4"/>
      <c r="CMP619" s="4"/>
      <c r="CMQ619" s="4"/>
      <c r="CMR619" s="4"/>
      <c r="CMS619" s="4"/>
      <c r="CMT619" s="4"/>
      <c r="CMU619" s="4"/>
      <c r="CMV619" s="4"/>
      <c r="CMW619" s="4"/>
      <c r="CMX619" s="4"/>
      <c r="CMY619" s="4"/>
      <c r="CMZ619" s="4"/>
      <c r="CNA619" s="4"/>
      <c r="CNB619" s="4"/>
      <c r="CNC619" s="4"/>
      <c r="CND619" s="4"/>
      <c r="CNE619" s="4"/>
      <c r="CNF619" s="4"/>
      <c r="CNG619" s="4"/>
      <c r="CNH619" s="4"/>
      <c r="CNI619" s="4"/>
      <c r="CNJ619" s="4"/>
      <c r="CNK619" s="4"/>
      <c r="CNL619" s="4"/>
      <c r="CNM619" s="4"/>
      <c r="CNN619" s="4"/>
      <c r="CNO619" s="4"/>
      <c r="CNP619" s="4"/>
      <c r="CNQ619" s="4"/>
      <c r="CNR619" s="4"/>
      <c r="CNS619" s="4"/>
      <c r="CNT619" s="4"/>
      <c r="CNU619" s="4"/>
      <c r="CNV619" s="4"/>
      <c r="CNW619" s="4"/>
      <c r="CNX619" s="4"/>
      <c r="CNY619" s="4"/>
      <c r="CNZ619" s="4"/>
      <c r="COA619" s="4"/>
      <c r="COB619" s="4"/>
      <c r="COC619" s="4"/>
      <c r="COD619" s="4"/>
      <c r="COE619" s="4"/>
      <c r="COF619" s="4"/>
      <c r="COG619" s="4"/>
      <c r="COH619" s="4"/>
      <c r="COI619" s="4"/>
      <c r="COJ619" s="4"/>
      <c r="COK619" s="4"/>
      <c r="COL619" s="4"/>
      <c r="COM619" s="4"/>
      <c r="CON619" s="4"/>
      <c r="COO619" s="4"/>
      <c r="COP619" s="4"/>
      <c r="COQ619" s="4"/>
      <c r="COR619" s="4"/>
      <c r="COS619" s="4"/>
      <c r="COT619" s="4"/>
      <c r="COU619" s="4"/>
      <c r="COV619" s="4"/>
      <c r="COW619" s="4"/>
      <c r="COX619" s="4"/>
      <c r="COY619" s="4"/>
      <c r="COZ619" s="4"/>
      <c r="CPA619" s="4"/>
      <c r="CPB619" s="4"/>
      <c r="CPC619" s="4"/>
      <c r="CPD619" s="4"/>
      <c r="CPE619" s="4"/>
      <c r="CPF619" s="4"/>
      <c r="CPG619" s="4"/>
      <c r="CPH619" s="4"/>
      <c r="CPI619" s="4"/>
      <c r="CPJ619" s="4"/>
      <c r="CPK619" s="4"/>
      <c r="CPL619" s="4"/>
      <c r="CPM619" s="4"/>
      <c r="CPN619" s="4"/>
      <c r="CPO619" s="4"/>
      <c r="CPP619" s="4"/>
      <c r="CPQ619" s="4"/>
      <c r="CPR619" s="4"/>
      <c r="CPS619" s="4"/>
      <c r="CPT619" s="4"/>
      <c r="CPU619" s="4"/>
      <c r="CPV619" s="4"/>
      <c r="CPW619" s="4"/>
      <c r="CPX619" s="4"/>
      <c r="CPY619" s="4"/>
      <c r="CPZ619" s="4"/>
      <c r="CQA619" s="4"/>
      <c r="CQB619" s="4"/>
      <c r="CQC619" s="4"/>
      <c r="CQD619" s="4"/>
      <c r="CQE619" s="4"/>
      <c r="CQF619" s="4"/>
      <c r="CQG619" s="4"/>
      <c r="CQH619" s="4"/>
      <c r="CQI619" s="4"/>
      <c r="CQJ619" s="4"/>
      <c r="CQK619" s="4"/>
      <c r="CQL619" s="4"/>
      <c r="CQM619" s="4"/>
      <c r="CQN619" s="4"/>
      <c r="CQO619" s="4"/>
      <c r="CQP619" s="4"/>
      <c r="CQQ619" s="4"/>
      <c r="CQR619" s="4"/>
      <c r="CQS619" s="4"/>
      <c r="CQT619" s="4"/>
      <c r="CQU619" s="4"/>
      <c r="CQV619" s="4"/>
      <c r="CQW619" s="4"/>
      <c r="CQX619" s="4"/>
      <c r="CQY619" s="4"/>
      <c r="CQZ619" s="4"/>
      <c r="CRA619" s="4"/>
      <c r="CRB619" s="4"/>
      <c r="CRC619" s="4"/>
      <c r="CRD619" s="4"/>
      <c r="CRE619" s="4"/>
      <c r="CRF619" s="4"/>
      <c r="CRG619" s="4"/>
      <c r="CRH619" s="4"/>
      <c r="CRI619" s="4"/>
      <c r="CRJ619" s="4"/>
      <c r="CRK619" s="4"/>
      <c r="CRL619" s="4"/>
      <c r="CRM619" s="4"/>
      <c r="CRN619" s="4"/>
      <c r="CRO619" s="4"/>
      <c r="CRP619" s="4"/>
      <c r="CRQ619" s="4"/>
      <c r="CRR619" s="4"/>
      <c r="CRS619" s="4"/>
      <c r="CRT619" s="4"/>
      <c r="CRU619" s="4"/>
      <c r="CRV619" s="4"/>
      <c r="CRW619" s="4"/>
      <c r="CRX619" s="4"/>
      <c r="CRY619" s="4"/>
      <c r="CRZ619" s="4"/>
      <c r="CSA619" s="4"/>
      <c r="CSB619" s="4"/>
      <c r="CSC619" s="4"/>
      <c r="CSD619" s="4"/>
      <c r="CSE619" s="4"/>
      <c r="CSF619" s="4"/>
      <c r="CSG619" s="4"/>
      <c r="CSH619" s="4"/>
      <c r="CSI619" s="4"/>
      <c r="CSJ619" s="4"/>
      <c r="CSK619" s="4"/>
      <c r="CSL619" s="4"/>
      <c r="CSM619" s="4"/>
      <c r="CSN619" s="4"/>
      <c r="CSO619" s="4"/>
      <c r="CSP619" s="4"/>
      <c r="CSQ619" s="4"/>
      <c r="CSR619" s="4"/>
      <c r="CSS619" s="4"/>
      <c r="CST619" s="4"/>
      <c r="CSU619" s="4"/>
      <c r="CSV619" s="4"/>
      <c r="CSW619" s="4"/>
      <c r="CSX619" s="4"/>
      <c r="CSY619" s="4"/>
      <c r="CSZ619" s="4"/>
      <c r="CTA619" s="4"/>
      <c r="CTB619" s="4"/>
      <c r="CTC619" s="4"/>
      <c r="CTD619" s="4"/>
      <c r="CTE619" s="4"/>
      <c r="CTF619" s="4"/>
      <c r="CTG619" s="4"/>
      <c r="CTH619" s="4"/>
      <c r="CTI619" s="4"/>
      <c r="CTJ619" s="4"/>
      <c r="CTK619" s="4"/>
      <c r="CTL619" s="4"/>
      <c r="CTM619" s="4"/>
      <c r="CTN619" s="4"/>
      <c r="CTO619" s="4"/>
      <c r="CTP619" s="4"/>
      <c r="CTQ619" s="4"/>
      <c r="CTR619" s="4"/>
      <c r="CTS619" s="4"/>
      <c r="CTT619" s="4"/>
      <c r="CTU619" s="4"/>
      <c r="CTV619" s="4"/>
      <c r="CTW619" s="4"/>
      <c r="CTX619" s="4"/>
      <c r="CTY619" s="4"/>
      <c r="CTZ619" s="4"/>
      <c r="CUA619" s="4"/>
      <c r="CUB619" s="4"/>
      <c r="CUC619" s="4"/>
      <c r="CUD619" s="4"/>
      <c r="CUE619" s="4"/>
      <c r="CUF619" s="4"/>
      <c r="CUG619" s="4"/>
      <c r="CUH619" s="4"/>
      <c r="CUI619" s="4"/>
      <c r="CUJ619" s="4"/>
      <c r="CUK619" s="4"/>
      <c r="CUL619" s="4"/>
      <c r="CUM619" s="4"/>
      <c r="CUN619" s="4"/>
      <c r="CUO619" s="4"/>
      <c r="CUP619" s="4"/>
      <c r="CUQ619" s="4"/>
      <c r="CUR619" s="4"/>
      <c r="CUS619" s="4"/>
      <c r="CUT619" s="4"/>
      <c r="CUU619" s="4"/>
      <c r="CUV619" s="4"/>
      <c r="CUW619" s="4"/>
      <c r="CUX619" s="4"/>
      <c r="CUY619" s="4"/>
      <c r="CUZ619" s="4"/>
      <c r="CVA619" s="4"/>
      <c r="CVB619" s="4"/>
      <c r="CVC619" s="4"/>
      <c r="CVD619" s="4"/>
      <c r="CVE619" s="4"/>
      <c r="CVF619" s="4"/>
      <c r="CVG619" s="4"/>
      <c r="CVH619" s="4"/>
      <c r="CVI619" s="4"/>
      <c r="CVJ619" s="4"/>
      <c r="CVK619" s="4"/>
      <c r="CVL619" s="4"/>
      <c r="CVM619" s="4"/>
      <c r="CVN619" s="4"/>
      <c r="CVO619" s="4"/>
      <c r="CVP619" s="4"/>
      <c r="CVQ619" s="4"/>
      <c r="CVR619" s="4"/>
      <c r="CVS619" s="4"/>
      <c r="CVT619" s="4"/>
      <c r="CVU619" s="4"/>
      <c r="CVV619" s="4"/>
      <c r="CVW619" s="4"/>
      <c r="CVX619" s="4"/>
      <c r="CVY619" s="4"/>
      <c r="CVZ619" s="4"/>
      <c r="CWA619" s="4"/>
      <c r="CWB619" s="4"/>
      <c r="CWC619" s="4"/>
      <c r="CWD619" s="4"/>
      <c r="CWE619" s="4"/>
      <c r="CWF619" s="4"/>
      <c r="CWG619" s="4"/>
      <c r="CWH619" s="4"/>
      <c r="CWI619" s="4"/>
      <c r="CWJ619" s="4"/>
      <c r="CWK619" s="4"/>
      <c r="CWL619" s="4"/>
      <c r="CWM619" s="4"/>
      <c r="CWN619" s="4"/>
      <c r="CWO619" s="4"/>
      <c r="CWP619" s="4"/>
      <c r="CWQ619" s="4"/>
      <c r="CWR619" s="4"/>
      <c r="CWS619" s="4"/>
      <c r="CWT619" s="4"/>
      <c r="CWU619" s="4"/>
      <c r="CWV619" s="4"/>
      <c r="CWW619" s="4"/>
      <c r="CWX619" s="4"/>
      <c r="CWY619" s="4"/>
      <c r="CWZ619" s="4"/>
      <c r="CXA619" s="4"/>
      <c r="CXB619" s="4"/>
      <c r="CXC619" s="4"/>
      <c r="CXD619" s="4"/>
      <c r="CXE619" s="4"/>
      <c r="CXF619" s="4"/>
      <c r="CXG619" s="4"/>
      <c r="CXH619" s="4"/>
      <c r="CXI619" s="4"/>
      <c r="CXJ619" s="4"/>
      <c r="CXK619" s="4"/>
      <c r="CXL619" s="4"/>
      <c r="CXM619" s="4"/>
      <c r="CXN619" s="4"/>
      <c r="CXO619" s="4"/>
      <c r="CXP619" s="4"/>
      <c r="CXQ619" s="4"/>
      <c r="CXR619" s="4"/>
      <c r="CXS619" s="4"/>
      <c r="CXT619" s="4"/>
      <c r="CXU619" s="4"/>
      <c r="CXV619" s="4"/>
      <c r="CXW619" s="4"/>
      <c r="CXX619" s="4"/>
      <c r="CXY619" s="4"/>
      <c r="CXZ619" s="4"/>
      <c r="CYA619" s="4"/>
      <c r="CYB619" s="4"/>
      <c r="CYC619" s="4"/>
      <c r="CYD619" s="4"/>
      <c r="CYE619" s="4"/>
      <c r="CYF619" s="4"/>
      <c r="CYG619" s="4"/>
      <c r="CYH619" s="4"/>
      <c r="CYI619" s="4"/>
      <c r="CYJ619" s="4"/>
      <c r="CYK619" s="4"/>
      <c r="CYL619" s="4"/>
      <c r="CYM619" s="4"/>
      <c r="CYN619" s="4"/>
      <c r="CYO619" s="4"/>
      <c r="CYP619" s="4"/>
      <c r="CYQ619" s="4"/>
      <c r="CYR619" s="4"/>
      <c r="CYS619" s="4"/>
      <c r="CYT619" s="4"/>
      <c r="CYU619" s="4"/>
      <c r="CYV619" s="4"/>
      <c r="CYW619" s="4"/>
      <c r="CYX619" s="4"/>
      <c r="CYY619" s="4"/>
      <c r="CYZ619" s="4"/>
      <c r="CZA619" s="4"/>
      <c r="CZB619" s="4"/>
      <c r="CZC619" s="4"/>
      <c r="CZD619" s="4"/>
      <c r="CZE619" s="4"/>
      <c r="CZF619" s="4"/>
      <c r="CZG619" s="4"/>
      <c r="CZH619" s="4"/>
      <c r="CZI619" s="4"/>
      <c r="CZJ619" s="4"/>
      <c r="CZK619" s="4"/>
      <c r="CZL619" s="4"/>
      <c r="CZM619" s="4"/>
      <c r="CZN619" s="4"/>
      <c r="CZO619" s="4"/>
      <c r="CZP619" s="4"/>
      <c r="CZQ619" s="4"/>
      <c r="CZR619" s="4"/>
      <c r="CZS619" s="4"/>
      <c r="CZT619" s="4"/>
      <c r="CZU619" s="4"/>
      <c r="CZV619" s="4"/>
      <c r="CZW619" s="4"/>
      <c r="CZX619" s="4"/>
      <c r="CZY619" s="4"/>
      <c r="CZZ619" s="4"/>
      <c r="DAA619" s="4"/>
      <c r="DAB619" s="4"/>
      <c r="DAC619" s="4"/>
      <c r="DAD619" s="4"/>
      <c r="DAE619" s="4"/>
      <c r="DAF619" s="4"/>
      <c r="DAG619" s="4"/>
      <c r="DAH619" s="4"/>
      <c r="DAI619" s="4"/>
      <c r="DAJ619" s="4"/>
      <c r="DAK619" s="4"/>
      <c r="DAL619" s="4"/>
      <c r="DAM619" s="4"/>
      <c r="DAN619" s="4"/>
      <c r="DAO619" s="4"/>
      <c r="DAP619" s="4"/>
      <c r="DAQ619" s="4"/>
      <c r="DAR619" s="4"/>
      <c r="DAS619" s="4"/>
      <c r="DAT619" s="4"/>
      <c r="DAU619" s="4"/>
      <c r="DAV619" s="4"/>
      <c r="DAW619" s="4"/>
      <c r="DAX619" s="4"/>
      <c r="DAY619" s="4"/>
      <c r="DAZ619" s="4"/>
      <c r="DBA619" s="4"/>
      <c r="DBB619" s="4"/>
      <c r="DBC619" s="4"/>
      <c r="DBD619" s="4"/>
      <c r="DBE619" s="4"/>
      <c r="DBF619" s="4"/>
      <c r="DBG619" s="4"/>
      <c r="DBH619" s="4"/>
      <c r="DBI619" s="4"/>
      <c r="DBJ619" s="4"/>
      <c r="DBK619" s="4"/>
      <c r="DBL619" s="4"/>
      <c r="DBM619" s="4"/>
      <c r="DBN619" s="4"/>
      <c r="DBO619" s="4"/>
      <c r="DBP619" s="4"/>
      <c r="DBQ619" s="4"/>
      <c r="DBR619" s="4"/>
      <c r="DBS619" s="4"/>
      <c r="DBT619" s="4"/>
      <c r="DBU619" s="4"/>
      <c r="DBV619" s="4"/>
      <c r="DBW619" s="4"/>
      <c r="DBX619" s="4"/>
      <c r="DBY619" s="4"/>
      <c r="DBZ619" s="4"/>
      <c r="DCA619" s="4"/>
      <c r="DCB619" s="4"/>
      <c r="DCC619" s="4"/>
      <c r="DCD619" s="4"/>
      <c r="DCE619" s="4"/>
      <c r="DCF619" s="4"/>
      <c r="DCG619" s="4"/>
      <c r="DCH619" s="4"/>
      <c r="DCI619" s="4"/>
      <c r="DCJ619" s="4"/>
      <c r="DCK619" s="4"/>
      <c r="DCL619" s="4"/>
      <c r="DCM619" s="4"/>
      <c r="DCN619" s="4"/>
      <c r="DCO619" s="4"/>
      <c r="DCP619" s="4"/>
      <c r="DCQ619" s="4"/>
      <c r="DCR619" s="4"/>
      <c r="DCS619" s="4"/>
      <c r="DCT619" s="4"/>
      <c r="DCU619" s="4"/>
      <c r="DCV619" s="4"/>
      <c r="DCW619" s="4"/>
      <c r="DCX619" s="4"/>
      <c r="DCY619" s="4"/>
      <c r="DCZ619" s="4"/>
      <c r="DDA619" s="4"/>
      <c r="DDB619" s="4"/>
      <c r="DDC619" s="4"/>
      <c r="DDD619" s="4"/>
      <c r="DDE619" s="4"/>
      <c r="DDF619" s="4"/>
      <c r="DDG619" s="4"/>
      <c r="DDH619" s="4"/>
      <c r="DDI619" s="4"/>
      <c r="DDJ619" s="4"/>
      <c r="DDK619" s="4"/>
      <c r="DDL619" s="4"/>
      <c r="DDM619" s="4"/>
      <c r="DDN619" s="4"/>
      <c r="DDO619" s="4"/>
      <c r="DDP619" s="4"/>
      <c r="DDQ619" s="4"/>
      <c r="DDR619" s="4"/>
      <c r="DDS619" s="4"/>
      <c r="DDT619" s="4"/>
      <c r="DDU619" s="4"/>
      <c r="DDV619" s="4"/>
      <c r="DDW619" s="4"/>
      <c r="DDX619" s="4"/>
      <c r="DDY619" s="4"/>
      <c r="DDZ619" s="4"/>
      <c r="DEA619" s="4"/>
      <c r="DEB619" s="4"/>
      <c r="DEC619" s="4"/>
      <c r="DED619" s="4"/>
      <c r="DEE619" s="4"/>
      <c r="DEF619" s="4"/>
      <c r="DEG619" s="4"/>
      <c r="DEH619" s="4"/>
      <c r="DEI619" s="4"/>
      <c r="DEJ619" s="4"/>
      <c r="DEK619" s="4"/>
      <c r="DEL619" s="4"/>
      <c r="DEM619" s="4"/>
      <c r="DEN619" s="4"/>
      <c r="DEO619" s="4"/>
      <c r="DEP619" s="4"/>
      <c r="DEQ619" s="4"/>
      <c r="DER619" s="4"/>
      <c r="DES619" s="4"/>
      <c r="DET619" s="4"/>
      <c r="DEU619" s="4"/>
      <c r="DEV619" s="4"/>
      <c r="DEW619" s="4"/>
      <c r="DEX619" s="4"/>
      <c r="DEY619" s="4"/>
      <c r="DEZ619" s="4"/>
      <c r="DFA619" s="4"/>
      <c r="DFB619" s="4"/>
      <c r="DFC619" s="4"/>
      <c r="DFD619" s="4"/>
      <c r="DFE619" s="4"/>
      <c r="DFF619" s="4"/>
      <c r="DFG619" s="4"/>
      <c r="DFH619" s="4"/>
      <c r="DFI619" s="4"/>
      <c r="DFJ619" s="4"/>
      <c r="DFK619" s="4"/>
      <c r="DFL619" s="4"/>
      <c r="DFM619" s="4"/>
      <c r="DFN619" s="4"/>
      <c r="DFO619" s="4"/>
      <c r="DFP619" s="4"/>
      <c r="DFQ619" s="4"/>
      <c r="DFR619" s="4"/>
      <c r="DFS619" s="4"/>
      <c r="DFT619" s="4"/>
      <c r="DFU619" s="4"/>
      <c r="DFV619" s="4"/>
      <c r="DFW619" s="4"/>
      <c r="DFX619" s="4"/>
      <c r="DFY619" s="4"/>
      <c r="DFZ619" s="4"/>
      <c r="DGA619" s="4"/>
      <c r="DGB619" s="4"/>
      <c r="DGC619" s="4"/>
      <c r="DGD619" s="4"/>
      <c r="DGE619" s="4"/>
      <c r="DGF619" s="4"/>
      <c r="DGG619" s="4"/>
      <c r="DGH619" s="4"/>
      <c r="DGI619" s="4"/>
      <c r="DGJ619" s="4"/>
      <c r="DGK619" s="4"/>
      <c r="DGL619" s="4"/>
      <c r="DGM619" s="4"/>
      <c r="DGN619" s="4"/>
      <c r="DGO619" s="4"/>
      <c r="DGP619" s="4"/>
      <c r="DGQ619" s="4"/>
      <c r="DGR619" s="4"/>
      <c r="DGS619" s="4"/>
      <c r="DGT619" s="4"/>
      <c r="DGU619" s="4"/>
      <c r="DGV619" s="4"/>
      <c r="DGW619" s="4"/>
      <c r="DGX619" s="4"/>
      <c r="DGY619" s="4"/>
      <c r="DGZ619" s="4"/>
      <c r="DHA619" s="4"/>
      <c r="DHB619" s="4"/>
      <c r="DHC619" s="4"/>
      <c r="DHD619" s="4"/>
      <c r="DHE619" s="4"/>
      <c r="DHF619" s="4"/>
      <c r="DHG619" s="4"/>
      <c r="DHH619" s="4"/>
      <c r="DHI619" s="4"/>
      <c r="DHJ619" s="4"/>
      <c r="DHK619" s="4"/>
      <c r="DHL619" s="4"/>
      <c r="DHM619" s="4"/>
      <c r="DHN619" s="4"/>
      <c r="DHO619" s="4"/>
      <c r="DHP619" s="4"/>
      <c r="DHQ619" s="4"/>
      <c r="DHR619" s="4"/>
      <c r="DHS619" s="4"/>
      <c r="DHT619" s="4"/>
      <c r="DHU619" s="4"/>
      <c r="DHV619" s="4"/>
      <c r="DHW619" s="4"/>
      <c r="DHX619" s="4"/>
      <c r="DHY619" s="4"/>
      <c r="DHZ619" s="4"/>
      <c r="DIA619" s="4"/>
      <c r="DIB619" s="4"/>
      <c r="DIC619" s="4"/>
      <c r="DID619" s="4"/>
      <c r="DIE619" s="4"/>
      <c r="DIF619" s="4"/>
      <c r="DIG619" s="4"/>
      <c r="DIH619" s="4"/>
      <c r="DII619" s="4"/>
      <c r="DIJ619" s="4"/>
      <c r="DIK619" s="4"/>
      <c r="DIL619" s="4"/>
      <c r="DIM619" s="4"/>
      <c r="DIN619" s="4"/>
      <c r="DIO619" s="4"/>
      <c r="DIP619" s="4"/>
      <c r="DIQ619" s="4"/>
      <c r="DIR619" s="4"/>
      <c r="DIS619" s="4"/>
      <c r="DIT619" s="4"/>
      <c r="DIU619" s="4"/>
      <c r="DIV619" s="4"/>
      <c r="DIW619" s="4"/>
      <c r="DIX619" s="4"/>
      <c r="DIY619" s="4"/>
      <c r="DIZ619" s="4"/>
      <c r="DJA619" s="4"/>
      <c r="DJB619" s="4"/>
      <c r="DJC619" s="4"/>
      <c r="DJD619" s="4"/>
      <c r="DJE619" s="4"/>
      <c r="DJF619" s="4"/>
      <c r="DJG619" s="4"/>
      <c r="DJH619" s="4"/>
      <c r="DJI619" s="4"/>
      <c r="DJJ619" s="4"/>
      <c r="DJK619" s="4"/>
      <c r="DJL619" s="4"/>
      <c r="DJM619" s="4"/>
      <c r="DJN619" s="4"/>
      <c r="DJO619" s="4"/>
      <c r="DJP619" s="4"/>
      <c r="DJQ619" s="4"/>
      <c r="DJR619" s="4"/>
      <c r="DJS619" s="4"/>
      <c r="DJT619" s="4"/>
      <c r="DJU619" s="4"/>
      <c r="DJV619" s="4"/>
      <c r="DJW619" s="4"/>
      <c r="DJX619" s="4"/>
      <c r="DJY619" s="4"/>
      <c r="DJZ619" s="4"/>
      <c r="DKA619" s="4"/>
      <c r="DKB619" s="4"/>
      <c r="DKC619" s="4"/>
      <c r="DKD619" s="4"/>
      <c r="DKE619" s="4"/>
      <c r="DKF619" s="4"/>
      <c r="DKG619" s="4"/>
      <c r="DKH619" s="4"/>
      <c r="DKI619" s="4"/>
      <c r="DKJ619" s="4"/>
      <c r="DKK619" s="4"/>
      <c r="DKL619" s="4"/>
      <c r="DKM619" s="4"/>
      <c r="DKN619" s="4"/>
      <c r="DKO619" s="4"/>
      <c r="DKP619" s="4"/>
      <c r="DKQ619" s="4"/>
      <c r="DKR619" s="4"/>
      <c r="DKS619" s="4"/>
      <c r="DKT619" s="4"/>
      <c r="DKU619" s="4"/>
      <c r="DKV619" s="4"/>
      <c r="DKW619" s="4"/>
      <c r="DKX619" s="4"/>
      <c r="DKY619" s="4"/>
      <c r="DKZ619" s="4"/>
      <c r="DLA619" s="4"/>
      <c r="DLB619" s="4"/>
      <c r="DLC619" s="4"/>
      <c r="DLD619" s="4"/>
      <c r="DLE619" s="4"/>
      <c r="DLF619" s="4"/>
      <c r="DLG619" s="4"/>
      <c r="DLH619" s="4"/>
      <c r="DLI619" s="4"/>
      <c r="DLJ619" s="4"/>
      <c r="DLK619" s="4"/>
      <c r="DLL619" s="4"/>
      <c r="DLM619" s="4"/>
      <c r="DLN619" s="4"/>
      <c r="DLO619" s="4"/>
      <c r="DLP619" s="4"/>
      <c r="DLQ619" s="4"/>
      <c r="DLR619" s="4"/>
      <c r="DLS619" s="4"/>
      <c r="DLT619" s="4"/>
      <c r="DLU619" s="4"/>
      <c r="DLV619" s="4"/>
      <c r="DLW619" s="4"/>
      <c r="DLX619" s="4"/>
      <c r="DLY619" s="4"/>
      <c r="DLZ619" s="4"/>
      <c r="DMA619" s="4"/>
      <c r="DMB619" s="4"/>
      <c r="DMC619" s="4"/>
      <c r="DMD619" s="4"/>
      <c r="DME619" s="4"/>
      <c r="DMF619" s="4"/>
      <c r="DMG619" s="4"/>
      <c r="DMH619" s="4"/>
      <c r="DMI619" s="4"/>
      <c r="DMJ619" s="4"/>
      <c r="DMK619" s="4"/>
      <c r="DML619" s="4"/>
      <c r="DMM619" s="4"/>
      <c r="DMN619" s="4"/>
      <c r="DMO619" s="4"/>
      <c r="DMP619" s="4"/>
      <c r="DMQ619" s="4"/>
      <c r="DMR619" s="4"/>
      <c r="DMS619" s="4"/>
      <c r="DMT619" s="4"/>
      <c r="DMU619" s="4"/>
      <c r="DMV619" s="4"/>
      <c r="DMW619" s="4"/>
      <c r="DMX619" s="4"/>
      <c r="DMY619" s="4"/>
      <c r="DMZ619" s="4"/>
      <c r="DNA619" s="4"/>
      <c r="DNB619" s="4"/>
      <c r="DNC619" s="4"/>
      <c r="DND619" s="4"/>
      <c r="DNE619" s="4"/>
      <c r="DNF619" s="4"/>
      <c r="DNG619" s="4"/>
      <c r="DNH619" s="4"/>
      <c r="DNI619" s="4"/>
      <c r="DNJ619" s="4"/>
      <c r="DNK619" s="4"/>
      <c r="DNL619" s="4"/>
      <c r="DNM619" s="4"/>
      <c r="DNN619" s="4"/>
      <c r="DNO619" s="4"/>
      <c r="DNP619" s="4"/>
      <c r="DNQ619" s="4"/>
      <c r="DNR619" s="4"/>
      <c r="DNS619" s="4"/>
      <c r="DNT619" s="4"/>
      <c r="DNU619" s="4"/>
      <c r="DNV619" s="4"/>
      <c r="DNW619" s="4"/>
      <c r="DNX619" s="4"/>
      <c r="DNY619" s="4"/>
      <c r="DNZ619" s="4"/>
      <c r="DOA619" s="4"/>
      <c r="DOB619" s="4"/>
      <c r="DOC619" s="4"/>
      <c r="DOD619" s="4"/>
      <c r="DOE619" s="4"/>
      <c r="DOF619" s="4"/>
      <c r="DOG619" s="4"/>
      <c r="DOH619" s="4"/>
      <c r="DOI619" s="4"/>
      <c r="DOJ619" s="4"/>
      <c r="DOK619" s="4"/>
      <c r="DOL619" s="4"/>
      <c r="DOM619" s="4"/>
      <c r="DON619" s="4"/>
      <c r="DOO619" s="4"/>
      <c r="DOP619" s="4"/>
      <c r="DOQ619" s="4"/>
      <c r="DOR619" s="4"/>
      <c r="DOS619" s="4"/>
      <c r="DOT619" s="4"/>
      <c r="DOU619" s="4"/>
      <c r="DOV619" s="4"/>
      <c r="DOW619" s="4"/>
      <c r="DOX619" s="4"/>
      <c r="DOY619" s="4"/>
      <c r="DOZ619" s="4"/>
      <c r="DPA619" s="4"/>
      <c r="DPB619" s="4"/>
      <c r="DPC619" s="4"/>
      <c r="DPD619" s="4"/>
      <c r="DPE619" s="4"/>
      <c r="DPF619" s="4"/>
      <c r="DPG619" s="4"/>
      <c r="DPH619" s="4"/>
      <c r="DPI619" s="4"/>
      <c r="DPJ619" s="4"/>
      <c r="DPK619" s="4"/>
      <c r="DPL619" s="4"/>
      <c r="DPM619" s="4"/>
      <c r="DPN619" s="4"/>
      <c r="DPO619" s="4"/>
      <c r="DPP619" s="4"/>
      <c r="DPQ619" s="4"/>
      <c r="DPR619" s="4"/>
      <c r="DPS619" s="4"/>
      <c r="DPT619" s="4"/>
      <c r="DPU619" s="4"/>
      <c r="DPV619" s="4"/>
      <c r="DPW619" s="4"/>
      <c r="DPX619" s="4"/>
      <c r="DPY619" s="4"/>
      <c r="DPZ619" s="4"/>
      <c r="DQA619" s="4"/>
      <c r="DQB619" s="4"/>
      <c r="DQC619" s="4"/>
      <c r="DQD619" s="4"/>
      <c r="DQE619" s="4"/>
      <c r="DQF619" s="4"/>
      <c r="DQG619" s="4"/>
      <c r="DQH619" s="4"/>
      <c r="DQI619" s="4"/>
      <c r="DQJ619" s="4"/>
      <c r="DQK619" s="4"/>
      <c r="DQL619" s="4"/>
      <c r="DQM619" s="4"/>
      <c r="DQN619" s="4"/>
      <c r="DQO619" s="4"/>
      <c r="DQP619" s="4"/>
      <c r="DQQ619" s="4"/>
      <c r="DQR619" s="4"/>
      <c r="DQS619" s="4"/>
      <c r="DQT619" s="4"/>
      <c r="DQU619" s="4"/>
      <c r="DQV619" s="4"/>
      <c r="DQW619" s="4"/>
      <c r="DQX619" s="4"/>
      <c r="DQY619" s="4"/>
      <c r="DQZ619" s="4"/>
      <c r="DRA619" s="4"/>
      <c r="DRB619" s="4"/>
      <c r="DRC619" s="4"/>
      <c r="DRD619" s="4"/>
      <c r="DRE619" s="4"/>
      <c r="DRF619" s="4"/>
      <c r="DRG619" s="4"/>
      <c r="DRH619" s="4"/>
      <c r="DRI619" s="4"/>
      <c r="DRJ619" s="4"/>
      <c r="DRK619" s="4"/>
      <c r="DRL619" s="4"/>
      <c r="DRM619" s="4"/>
      <c r="DRN619" s="4"/>
      <c r="DRO619" s="4"/>
      <c r="DRP619" s="4"/>
      <c r="DRQ619" s="4"/>
      <c r="DRR619" s="4"/>
      <c r="DRS619" s="4"/>
      <c r="DRT619" s="4"/>
      <c r="DRU619" s="4"/>
      <c r="DRV619" s="4"/>
      <c r="DRW619" s="4"/>
      <c r="DRX619" s="4"/>
      <c r="DRY619" s="4"/>
      <c r="DRZ619" s="4"/>
      <c r="DSA619" s="4"/>
      <c r="DSB619" s="4"/>
      <c r="DSC619" s="4"/>
      <c r="DSD619" s="4"/>
      <c r="DSE619" s="4"/>
      <c r="DSF619" s="4"/>
      <c r="DSG619" s="4"/>
      <c r="DSH619" s="4"/>
      <c r="DSI619" s="4"/>
      <c r="DSJ619" s="4"/>
      <c r="DSK619" s="4"/>
      <c r="DSL619" s="4"/>
      <c r="DSM619" s="4"/>
      <c r="DSN619" s="4"/>
      <c r="DSO619" s="4"/>
      <c r="DSP619" s="4"/>
      <c r="DSQ619" s="4"/>
      <c r="DSR619" s="4"/>
      <c r="DSS619" s="4"/>
      <c r="DST619" s="4"/>
      <c r="DSU619" s="4"/>
      <c r="DSV619" s="4"/>
      <c r="DSW619" s="4"/>
      <c r="DSX619" s="4"/>
      <c r="DSY619" s="4"/>
      <c r="DSZ619" s="4"/>
      <c r="DTA619" s="4"/>
      <c r="DTB619" s="4"/>
      <c r="DTC619" s="4"/>
      <c r="DTD619" s="4"/>
      <c r="DTE619" s="4"/>
      <c r="DTF619" s="4"/>
      <c r="DTG619" s="4"/>
      <c r="DTH619" s="4"/>
      <c r="DTI619" s="4"/>
      <c r="DTJ619" s="4"/>
      <c r="DTK619" s="4"/>
      <c r="DTL619" s="4"/>
      <c r="DTM619" s="4"/>
      <c r="DTN619" s="4"/>
      <c r="DTO619" s="4"/>
      <c r="DTP619" s="4"/>
      <c r="DTQ619" s="4"/>
      <c r="DTR619" s="4"/>
      <c r="DTS619" s="4"/>
      <c r="DTT619" s="4"/>
      <c r="DTU619" s="4"/>
      <c r="DTV619" s="4"/>
      <c r="DTW619" s="4"/>
      <c r="DTX619" s="4"/>
      <c r="DTY619" s="4"/>
      <c r="DTZ619" s="4"/>
      <c r="DUA619" s="4"/>
      <c r="DUB619" s="4"/>
      <c r="DUC619" s="4"/>
      <c r="DUD619" s="4"/>
      <c r="DUE619" s="4"/>
      <c r="DUF619" s="4"/>
      <c r="DUG619" s="4"/>
      <c r="DUH619" s="4"/>
      <c r="DUI619" s="4"/>
      <c r="DUJ619" s="4"/>
      <c r="DUK619" s="4"/>
      <c r="DUL619" s="4"/>
      <c r="DUM619" s="4"/>
      <c r="DUN619" s="4"/>
      <c r="DUO619" s="4"/>
      <c r="DUP619" s="4"/>
      <c r="DUQ619" s="4"/>
      <c r="DUR619" s="4"/>
      <c r="DUS619" s="4"/>
      <c r="DUT619" s="4"/>
      <c r="DUU619" s="4"/>
      <c r="DUV619" s="4"/>
      <c r="DUW619" s="4"/>
      <c r="DUX619" s="4"/>
      <c r="DUY619" s="4"/>
      <c r="DUZ619" s="4"/>
      <c r="DVA619" s="4"/>
      <c r="DVB619" s="4"/>
      <c r="DVC619" s="4"/>
      <c r="DVD619" s="4"/>
      <c r="DVE619" s="4"/>
      <c r="DVF619" s="4"/>
      <c r="DVG619" s="4"/>
      <c r="DVH619" s="4"/>
      <c r="DVI619" s="4"/>
      <c r="DVJ619" s="4"/>
      <c r="DVK619" s="4"/>
      <c r="DVL619" s="4"/>
      <c r="DVM619" s="4"/>
      <c r="DVN619" s="4"/>
      <c r="DVO619" s="4"/>
      <c r="DVP619" s="4"/>
      <c r="DVQ619" s="4"/>
      <c r="DVR619" s="4"/>
      <c r="DVS619" s="4"/>
      <c r="DVT619" s="4"/>
      <c r="DVU619" s="4"/>
      <c r="DVV619" s="4"/>
      <c r="DVW619" s="4"/>
      <c r="DVX619" s="4"/>
      <c r="DVY619" s="4"/>
      <c r="DVZ619" s="4"/>
      <c r="DWA619" s="4"/>
      <c r="DWB619" s="4"/>
      <c r="DWC619" s="4"/>
      <c r="DWD619" s="4"/>
      <c r="DWE619" s="4"/>
      <c r="DWF619" s="4"/>
      <c r="DWG619" s="4"/>
      <c r="DWH619" s="4"/>
      <c r="DWI619" s="4"/>
      <c r="DWJ619" s="4"/>
      <c r="DWK619" s="4"/>
      <c r="DWL619" s="4"/>
      <c r="DWM619" s="4"/>
      <c r="DWN619" s="4"/>
      <c r="DWO619" s="4"/>
      <c r="DWP619" s="4"/>
      <c r="DWQ619" s="4"/>
      <c r="DWR619" s="4"/>
      <c r="DWS619" s="4"/>
      <c r="DWT619" s="4"/>
      <c r="DWU619" s="4"/>
      <c r="DWV619" s="4"/>
      <c r="DWW619" s="4"/>
      <c r="DWX619" s="4"/>
      <c r="DWY619" s="4"/>
      <c r="DWZ619" s="4"/>
      <c r="DXA619" s="4"/>
      <c r="DXB619" s="4"/>
      <c r="DXC619" s="4"/>
      <c r="DXD619" s="4"/>
      <c r="DXE619" s="4"/>
      <c r="DXF619" s="4"/>
      <c r="DXG619" s="4"/>
      <c r="DXH619" s="4"/>
      <c r="DXI619" s="4"/>
      <c r="DXJ619" s="4"/>
      <c r="DXK619" s="4"/>
      <c r="DXL619" s="4"/>
      <c r="DXM619" s="4"/>
      <c r="DXN619" s="4"/>
      <c r="DXO619" s="4"/>
      <c r="DXP619" s="4"/>
      <c r="DXQ619" s="4"/>
      <c r="DXR619" s="4"/>
      <c r="DXS619" s="4"/>
      <c r="DXT619" s="4"/>
      <c r="DXU619" s="4"/>
      <c r="DXV619" s="4"/>
      <c r="DXW619" s="4"/>
      <c r="DXX619" s="4"/>
      <c r="DXY619" s="4"/>
      <c r="DXZ619" s="4"/>
      <c r="DYA619" s="4"/>
      <c r="DYB619" s="4"/>
      <c r="DYC619" s="4"/>
      <c r="DYD619" s="4"/>
      <c r="DYE619" s="4"/>
      <c r="DYF619" s="4"/>
      <c r="DYG619" s="4"/>
      <c r="DYH619" s="4"/>
      <c r="DYI619" s="4"/>
      <c r="DYJ619" s="4"/>
      <c r="DYK619" s="4"/>
      <c r="DYL619" s="4"/>
      <c r="DYM619" s="4"/>
      <c r="DYN619" s="4"/>
      <c r="DYO619" s="4"/>
      <c r="DYP619" s="4"/>
      <c r="DYQ619" s="4"/>
      <c r="DYR619" s="4"/>
      <c r="DYS619" s="4"/>
      <c r="DYT619" s="4"/>
      <c r="DYU619" s="4"/>
      <c r="DYV619" s="4"/>
      <c r="DYW619" s="4"/>
      <c r="DYX619" s="4"/>
      <c r="DYY619" s="4"/>
      <c r="DYZ619" s="4"/>
      <c r="DZA619" s="4"/>
      <c r="DZB619" s="4"/>
      <c r="DZC619" s="4"/>
      <c r="DZD619" s="4"/>
      <c r="DZE619" s="4"/>
      <c r="DZF619" s="4"/>
      <c r="DZG619" s="4"/>
      <c r="DZH619" s="4"/>
      <c r="DZI619" s="4"/>
      <c r="DZJ619" s="4"/>
      <c r="DZK619" s="4"/>
      <c r="DZL619" s="4"/>
      <c r="DZM619" s="4"/>
      <c r="DZN619" s="4"/>
      <c r="DZO619" s="4"/>
      <c r="DZP619" s="4"/>
      <c r="DZQ619" s="4"/>
      <c r="DZR619" s="4"/>
      <c r="DZS619" s="4"/>
      <c r="DZT619" s="4"/>
      <c r="DZU619" s="4"/>
      <c r="DZV619" s="4"/>
      <c r="DZW619" s="4"/>
      <c r="DZX619" s="4"/>
      <c r="DZY619" s="4"/>
      <c r="DZZ619" s="4"/>
      <c r="EAA619" s="4"/>
      <c r="EAB619" s="4"/>
      <c r="EAC619" s="4"/>
      <c r="EAD619" s="4"/>
      <c r="EAE619" s="4"/>
      <c r="EAF619" s="4"/>
      <c r="EAG619" s="4"/>
      <c r="EAH619" s="4"/>
      <c r="EAI619" s="4"/>
      <c r="EAJ619" s="4"/>
      <c r="EAK619" s="4"/>
      <c r="EAL619" s="4"/>
      <c r="EAM619" s="4"/>
      <c r="EAN619" s="4"/>
      <c r="EAO619" s="4"/>
      <c r="EAP619" s="4"/>
      <c r="EAQ619" s="4"/>
      <c r="EAR619" s="4"/>
      <c r="EAS619" s="4"/>
      <c r="EAT619" s="4"/>
      <c r="EAU619" s="4"/>
      <c r="EAV619" s="4"/>
      <c r="EAW619" s="4"/>
      <c r="EAX619" s="4"/>
      <c r="EAY619" s="4"/>
      <c r="EAZ619" s="4"/>
      <c r="EBA619" s="4"/>
      <c r="EBB619" s="4"/>
      <c r="EBC619" s="4"/>
      <c r="EBD619" s="4"/>
      <c r="EBE619" s="4"/>
      <c r="EBF619" s="4"/>
      <c r="EBG619" s="4"/>
      <c r="EBH619" s="4"/>
      <c r="EBI619" s="4"/>
      <c r="EBJ619" s="4"/>
      <c r="EBK619" s="4"/>
      <c r="EBL619" s="4"/>
      <c r="EBM619" s="4"/>
      <c r="EBN619" s="4"/>
      <c r="EBO619" s="4"/>
      <c r="EBP619" s="4"/>
      <c r="EBQ619" s="4"/>
      <c r="EBR619" s="4"/>
      <c r="EBS619" s="4"/>
      <c r="EBT619" s="4"/>
      <c r="EBU619" s="4"/>
      <c r="EBV619" s="4"/>
      <c r="EBW619" s="4"/>
      <c r="EBX619" s="4"/>
      <c r="EBY619" s="4"/>
      <c r="EBZ619" s="4"/>
      <c r="ECA619" s="4"/>
      <c r="ECB619" s="4"/>
      <c r="ECC619" s="4"/>
      <c r="ECD619" s="4"/>
      <c r="ECE619" s="4"/>
      <c r="ECF619" s="4"/>
      <c r="ECG619" s="4"/>
      <c r="ECH619" s="4"/>
      <c r="ECI619" s="4"/>
      <c r="ECJ619" s="4"/>
      <c r="ECK619" s="4"/>
      <c r="ECL619" s="4"/>
      <c r="ECM619" s="4"/>
      <c r="ECN619" s="4"/>
      <c r="ECO619" s="4"/>
      <c r="ECP619" s="4"/>
      <c r="ECQ619" s="4"/>
      <c r="ECR619" s="4"/>
      <c r="ECS619" s="4"/>
      <c r="ECT619" s="4"/>
      <c r="ECU619" s="4"/>
      <c r="ECV619" s="4"/>
      <c r="ECW619" s="4"/>
      <c r="ECX619" s="4"/>
      <c r="ECY619" s="4"/>
      <c r="ECZ619" s="4"/>
      <c r="EDA619" s="4"/>
      <c r="EDB619" s="4"/>
      <c r="EDC619" s="4"/>
      <c r="EDD619" s="4"/>
      <c r="EDE619" s="4"/>
      <c r="EDF619" s="4"/>
      <c r="EDG619" s="4"/>
      <c r="EDH619" s="4"/>
      <c r="EDI619" s="4"/>
      <c r="EDJ619" s="4"/>
      <c r="EDK619" s="4"/>
      <c r="EDL619" s="4"/>
      <c r="EDM619" s="4"/>
      <c r="EDN619" s="4"/>
      <c r="EDO619" s="4"/>
      <c r="EDP619" s="4"/>
      <c r="EDQ619" s="4"/>
      <c r="EDR619" s="4"/>
      <c r="EDS619" s="4"/>
      <c r="EDT619" s="4"/>
      <c r="EDU619" s="4"/>
      <c r="EDV619" s="4"/>
      <c r="EDW619" s="4"/>
      <c r="EDX619" s="4"/>
      <c r="EDY619" s="4"/>
      <c r="EDZ619" s="4"/>
      <c r="EEA619" s="4"/>
      <c r="EEB619" s="4"/>
      <c r="EEC619" s="4"/>
      <c r="EED619" s="4"/>
      <c r="EEE619" s="4"/>
      <c r="EEF619" s="4"/>
      <c r="EEG619" s="4"/>
      <c r="EEH619" s="4"/>
      <c r="EEI619" s="4"/>
      <c r="EEJ619" s="4"/>
      <c r="EEK619" s="4"/>
      <c r="EEL619" s="4"/>
      <c r="EEM619" s="4"/>
      <c r="EEN619" s="4"/>
      <c r="EEO619" s="4"/>
      <c r="EEP619" s="4"/>
      <c r="EEQ619" s="4"/>
      <c r="EER619" s="4"/>
      <c r="EES619" s="4"/>
      <c r="EET619" s="4"/>
      <c r="EEU619" s="4"/>
      <c r="EEV619" s="4"/>
      <c r="EEW619" s="4"/>
      <c r="EEX619" s="4"/>
      <c r="EEY619" s="4"/>
      <c r="EEZ619" s="4"/>
      <c r="EFA619" s="4"/>
      <c r="EFB619" s="4"/>
      <c r="EFC619" s="4"/>
      <c r="EFD619" s="4"/>
      <c r="EFE619" s="4"/>
      <c r="EFF619" s="4"/>
      <c r="EFG619" s="4"/>
      <c r="EFH619" s="4"/>
      <c r="EFI619" s="4"/>
      <c r="EFJ619" s="4"/>
      <c r="EFK619" s="4"/>
      <c r="EFL619" s="4"/>
      <c r="EFM619" s="4"/>
      <c r="EFN619" s="4"/>
      <c r="EFO619" s="4"/>
      <c r="EFP619" s="4"/>
      <c r="EFQ619" s="4"/>
      <c r="EFR619" s="4"/>
      <c r="EFS619" s="4"/>
      <c r="EFT619" s="4"/>
      <c r="EFU619" s="4"/>
      <c r="EFV619" s="4"/>
      <c r="EFW619" s="4"/>
      <c r="EFX619" s="4"/>
      <c r="EFY619" s="4"/>
      <c r="EFZ619" s="4"/>
      <c r="EGA619" s="4"/>
      <c r="EGB619" s="4"/>
      <c r="EGC619" s="4"/>
      <c r="EGD619" s="4"/>
      <c r="EGE619" s="4"/>
      <c r="EGF619" s="4"/>
      <c r="EGG619" s="4"/>
      <c r="EGH619" s="4"/>
      <c r="EGI619" s="4"/>
      <c r="EGJ619" s="4"/>
      <c r="EGK619" s="4"/>
      <c r="EGL619" s="4"/>
      <c r="EGM619" s="4"/>
      <c r="EGN619" s="4"/>
      <c r="EGO619" s="4"/>
      <c r="EGP619" s="4"/>
      <c r="EGQ619" s="4"/>
      <c r="EGR619" s="4"/>
      <c r="EGS619" s="4"/>
      <c r="EGT619" s="4"/>
      <c r="EGU619" s="4"/>
      <c r="EGV619" s="4"/>
      <c r="EGW619" s="4"/>
      <c r="EGX619" s="4"/>
      <c r="EGY619" s="4"/>
      <c r="EGZ619" s="4"/>
      <c r="EHA619" s="4"/>
      <c r="EHB619" s="4"/>
      <c r="EHC619" s="4"/>
      <c r="EHD619" s="4"/>
      <c r="EHE619" s="4"/>
      <c r="EHF619" s="4"/>
      <c r="EHG619" s="4"/>
      <c r="EHH619" s="4"/>
      <c r="EHI619" s="4"/>
      <c r="EHJ619" s="4"/>
      <c r="EHK619" s="4"/>
      <c r="EHL619" s="4"/>
      <c r="EHM619" s="4"/>
      <c r="EHN619" s="4"/>
      <c r="EHO619" s="4"/>
      <c r="EHP619" s="4"/>
      <c r="EHQ619" s="4"/>
      <c r="EHR619" s="4"/>
      <c r="EHS619" s="4"/>
      <c r="EHT619" s="4"/>
      <c r="EHU619" s="4"/>
      <c r="EHV619" s="4"/>
      <c r="EHW619" s="4"/>
      <c r="EHX619" s="4"/>
      <c r="EHY619" s="4"/>
      <c r="EHZ619" s="4"/>
      <c r="EIA619" s="4"/>
      <c r="EIB619" s="4"/>
      <c r="EIC619" s="4"/>
      <c r="EID619" s="4"/>
      <c r="EIE619" s="4"/>
      <c r="EIF619" s="4"/>
      <c r="EIG619" s="4"/>
      <c r="EIH619" s="4"/>
      <c r="EII619" s="4"/>
      <c r="EIJ619" s="4"/>
      <c r="EIK619" s="4"/>
      <c r="EIL619" s="4"/>
      <c r="EIM619" s="4"/>
      <c r="EIN619" s="4"/>
      <c r="EIO619" s="4"/>
      <c r="EIP619" s="4"/>
      <c r="EIQ619" s="4"/>
      <c r="EIR619" s="4"/>
      <c r="EIS619" s="4"/>
      <c r="EIT619" s="4"/>
      <c r="EIU619" s="4"/>
      <c r="EIV619" s="4"/>
      <c r="EIW619" s="4"/>
      <c r="EIX619" s="4"/>
      <c r="EIY619" s="4"/>
      <c r="EIZ619" s="4"/>
      <c r="EJA619" s="4"/>
      <c r="EJB619" s="4"/>
      <c r="EJC619" s="4"/>
      <c r="EJD619" s="4"/>
      <c r="EJE619" s="4"/>
      <c r="EJF619" s="4"/>
      <c r="EJG619" s="4"/>
      <c r="EJH619" s="4"/>
      <c r="EJI619" s="4"/>
      <c r="EJJ619" s="4"/>
      <c r="EJK619" s="4"/>
      <c r="EJL619" s="4"/>
      <c r="EJM619" s="4"/>
      <c r="EJN619" s="4"/>
      <c r="EJO619" s="4"/>
      <c r="EJP619" s="4"/>
      <c r="EJQ619" s="4"/>
      <c r="EJR619" s="4"/>
      <c r="EJS619" s="4"/>
      <c r="EJT619" s="4"/>
      <c r="EJU619" s="4"/>
      <c r="EJV619" s="4"/>
      <c r="EJW619" s="4"/>
      <c r="EJX619" s="4"/>
      <c r="EJY619" s="4"/>
      <c r="EJZ619" s="4"/>
      <c r="EKA619" s="4"/>
      <c r="EKB619" s="4"/>
      <c r="EKC619" s="4"/>
      <c r="EKD619" s="4"/>
      <c r="EKE619" s="4"/>
      <c r="EKF619" s="4"/>
      <c r="EKG619" s="4"/>
      <c r="EKH619" s="4"/>
      <c r="EKI619" s="4"/>
      <c r="EKJ619" s="4"/>
      <c r="EKK619" s="4"/>
      <c r="EKL619" s="4"/>
      <c r="EKM619" s="4"/>
      <c r="EKN619" s="4"/>
      <c r="EKO619" s="4"/>
      <c r="EKP619" s="4"/>
      <c r="EKQ619" s="4"/>
      <c r="EKR619" s="4"/>
      <c r="EKS619" s="4"/>
      <c r="EKT619" s="4"/>
      <c r="EKU619" s="4"/>
      <c r="EKV619" s="4"/>
      <c r="EKW619" s="4"/>
      <c r="EKX619" s="4"/>
      <c r="EKY619" s="4"/>
      <c r="EKZ619" s="4"/>
      <c r="ELA619" s="4"/>
      <c r="ELB619" s="4"/>
      <c r="ELC619" s="4"/>
      <c r="ELD619" s="4"/>
      <c r="ELE619" s="4"/>
      <c r="ELF619" s="4"/>
      <c r="ELG619" s="4"/>
      <c r="ELH619" s="4"/>
      <c r="ELI619" s="4"/>
      <c r="ELJ619" s="4"/>
      <c r="ELK619" s="4"/>
      <c r="ELL619" s="4"/>
      <c r="ELM619" s="4"/>
      <c r="ELN619" s="4"/>
      <c r="ELO619" s="4"/>
      <c r="ELP619" s="4"/>
      <c r="ELQ619" s="4"/>
      <c r="ELR619" s="4"/>
      <c r="ELS619" s="4"/>
      <c r="ELT619" s="4"/>
      <c r="ELU619" s="4"/>
      <c r="ELV619" s="4"/>
      <c r="ELW619" s="4"/>
      <c r="ELX619" s="4"/>
      <c r="ELY619" s="4"/>
      <c r="ELZ619" s="4"/>
      <c r="EMA619" s="4"/>
      <c r="EMB619" s="4"/>
      <c r="EMC619" s="4"/>
      <c r="EMD619" s="4"/>
      <c r="EME619" s="4"/>
      <c r="EMF619" s="4"/>
      <c r="EMG619" s="4"/>
      <c r="EMH619" s="4"/>
      <c r="EMI619" s="4"/>
      <c r="EMJ619" s="4"/>
      <c r="EMK619" s="4"/>
      <c r="EML619" s="4"/>
      <c r="EMM619" s="4"/>
      <c r="EMN619" s="4"/>
      <c r="EMO619" s="4"/>
      <c r="EMP619" s="4"/>
      <c r="EMQ619" s="4"/>
      <c r="EMR619" s="4"/>
      <c r="EMS619" s="4"/>
      <c r="EMT619" s="4"/>
      <c r="EMU619" s="4"/>
      <c r="EMV619" s="4"/>
      <c r="EMW619" s="4"/>
      <c r="EMX619" s="4"/>
      <c r="EMY619" s="4"/>
      <c r="EMZ619" s="4"/>
      <c r="ENA619" s="4"/>
      <c r="ENB619" s="4"/>
      <c r="ENC619" s="4"/>
      <c r="END619" s="4"/>
      <c r="ENE619" s="4"/>
      <c r="ENF619" s="4"/>
      <c r="ENG619" s="4"/>
      <c r="ENH619" s="4"/>
      <c r="ENI619" s="4"/>
      <c r="ENJ619" s="4"/>
      <c r="ENK619" s="4"/>
      <c r="ENL619" s="4"/>
      <c r="ENM619" s="4"/>
      <c r="ENN619" s="4"/>
      <c r="ENO619" s="4"/>
      <c r="ENP619" s="4"/>
      <c r="ENQ619" s="4"/>
      <c r="ENR619" s="4"/>
      <c r="ENS619" s="4"/>
      <c r="ENT619" s="4"/>
      <c r="ENU619" s="4"/>
      <c r="ENV619" s="4"/>
      <c r="ENW619" s="4"/>
      <c r="ENX619" s="4"/>
      <c r="ENY619" s="4"/>
      <c r="ENZ619" s="4"/>
      <c r="EOA619" s="4"/>
      <c r="EOB619" s="4"/>
      <c r="EOC619" s="4"/>
      <c r="EOD619" s="4"/>
      <c r="EOE619" s="4"/>
      <c r="EOF619" s="4"/>
      <c r="EOG619" s="4"/>
      <c r="EOH619" s="4"/>
      <c r="EOI619" s="4"/>
      <c r="EOJ619" s="4"/>
      <c r="EOK619" s="4"/>
      <c r="EOL619" s="4"/>
      <c r="EOM619" s="4"/>
      <c r="EON619" s="4"/>
      <c r="EOO619" s="4"/>
      <c r="EOP619" s="4"/>
      <c r="EOQ619" s="4"/>
      <c r="EOR619" s="4"/>
      <c r="EOS619" s="4"/>
      <c r="EOT619" s="4"/>
      <c r="EOU619" s="4"/>
      <c r="EOV619" s="4"/>
      <c r="EOW619" s="4"/>
      <c r="EOX619" s="4"/>
      <c r="EOY619" s="4"/>
      <c r="EOZ619" s="4"/>
      <c r="EPA619" s="4"/>
      <c r="EPB619" s="4"/>
      <c r="EPC619" s="4"/>
      <c r="EPD619" s="4"/>
      <c r="EPE619" s="4"/>
      <c r="EPF619" s="4"/>
      <c r="EPG619" s="4"/>
      <c r="EPH619" s="4"/>
      <c r="EPI619" s="4"/>
      <c r="EPJ619" s="4"/>
      <c r="EPK619" s="4"/>
      <c r="EPL619" s="4"/>
      <c r="EPM619" s="4"/>
      <c r="EPN619" s="4"/>
      <c r="EPO619" s="4"/>
      <c r="EPP619" s="4"/>
      <c r="EPQ619" s="4"/>
      <c r="EPR619" s="4"/>
      <c r="EPS619" s="4"/>
      <c r="EPT619" s="4"/>
      <c r="EPU619" s="4"/>
      <c r="EPV619" s="4"/>
      <c r="EPW619" s="4"/>
      <c r="EPX619" s="4"/>
      <c r="EPY619" s="4"/>
      <c r="EPZ619" s="4"/>
      <c r="EQA619" s="4"/>
      <c r="EQB619" s="4"/>
      <c r="EQC619" s="4"/>
      <c r="EQD619" s="4"/>
      <c r="EQE619" s="4"/>
      <c r="EQF619" s="4"/>
      <c r="EQG619" s="4"/>
      <c r="EQH619" s="4"/>
      <c r="EQI619" s="4"/>
      <c r="EQJ619" s="4"/>
      <c r="EQK619" s="4"/>
      <c r="EQL619" s="4"/>
      <c r="EQM619" s="4"/>
      <c r="EQN619" s="4"/>
      <c r="EQO619" s="4"/>
      <c r="EQP619" s="4"/>
      <c r="EQQ619" s="4"/>
      <c r="EQR619" s="4"/>
      <c r="EQS619" s="4"/>
      <c r="EQT619" s="4"/>
      <c r="EQU619" s="4"/>
      <c r="EQV619" s="4"/>
      <c r="EQW619" s="4"/>
      <c r="EQX619" s="4"/>
      <c r="EQY619" s="4"/>
      <c r="EQZ619" s="4"/>
      <c r="ERA619" s="4"/>
      <c r="ERB619" s="4"/>
      <c r="ERC619" s="4"/>
      <c r="ERD619" s="4"/>
      <c r="ERE619" s="4"/>
      <c r="ERF619" s="4"/>
      <c r="ERG619" s="4"/>
      <c r="ERH619" s="4"/>
      <c r="ERI619" s="4"/>
      <c r="ERJ619" s="4"/>
      <c r="ERK619" s="4"/>
      <c r="ERL619" s="4"/>
      <c r="ERM619" s="4"/>
      <c r="ERN619" s="4"/>
      <c r="ERO619" s="4"/>
      <c r="ERP619" s="4"/>
      <c r="ERQ619" s="4"/>
      <c r="ERR619" s="4"/>
      <c r="ERS619" s="4"/>
      <c r="ERT619" s="4"/>
      <c r="ERU619" s="4"/>
      <c r="ERV619" s="4"/>
      <c r="ERW619" s="4"/>
      <c r="ERX619" s="4"/>
      <c r="ERY619" s="4"/>
      <c r="ERZ619" s="4"/>
      <c r="ESA619" s="4"/>
      <c r="ESB619" s="4"/>
      <c r="ESC619" s="4"/>
      <c r="ESD619" s="4"/>
      <c r="ESE619" s="4"/>
      <c r="ESF619" s="4"/>
      <c r="ESG619" s="4"/>
      <c r="ESH619" s="4"/>
      <c r="ESI619" s="4"/>
      <c r="ESJ619" s="4"/>
      <c r="ESK619" s="4"/>
      <c r="ESL619" s="4"/>
      <c r="ESM619" s="4"/>
      <c r="ESN619" s="4"/>
      <c r="ESO619" s="4"/>
      <c r="ESP619" s="4"/>
      <c r="ESQ619" s="4"/>
      <c r="ESR619" s="4"/>
      <c r="ESS619" s="4"/>
      <c r="EST619" s="4"/>
      <c r="ESU619" s="4"/>
      <c r="ESV619" s="4"/>
      <c r="ESW619" s="4"/>
      <c r="ESX619" s="4"/>
      <c r="ESY619" s="4"/>
      <c r="ESZ619" s="4"/>
      <c r="ETA619" s="4"/>
      <c r="ETB619" s="4"/>
      <c r="ETC619" s="4"/>
      <c r="ETD619" s="4"/>
      <c r="ETE619" s="4"/>
      <c r="ETF619" s="4"/>
      <c r="ETG619" s="4"/>
      <c r="ETH619" s="4"/>
      <c r="ETI619" s="4"/>
      <c r="ETJ619" s="4"/>
      <c r="ETK619" s="4"/>
      <c r="ETL619" s="4"/>
      <c r="ETM619" s="4"/>
      <c r="ETN619" s="4"/>
      <c r="ETO619" s="4"/>
      <c r="ETP619" s="4"/>
      <c r="ETQ619" s="4"/>
      <c r="ETR619" s="4"/>
      <c r="ETS619" s="4"/>
      <c r="ETT619" s="4"/>
      <c r="ETU619" s="4"/>
      <c r="ETV619" s="4"/>
      <c r="ETW619" s="4"/>
      <c r="ETX619" s="4"/>
      <c r="ETY619" s="4"/>
      <c r="ETZ619" s="4"/>
      <c r="EUA619" s="4"/>
      <c r="EUB619" s="4"/>
      <c r="EUC619" s="4"/>
      <c r="EUD619" s="4"/>
      <c r="EUE619" s="4"/>
      <c r="EUF619" s="4"/>
      <c r="EUG619" s="4"/>
      <c r="EUH619" s="4"/>
      <c r="EUI619" s="4"/>
      <c r="EUJ619" s="4"/>
      <c r="EUK619" s="4"/>
      <c r="EUL619" s="4"/>
      <c r="EUM619" s="4"/>
      <c r="EUN619" s="4"/>
      <c r="EUO619" s="4"/>
      <c r="EUP619" s="4"/>
      <c r="EUQ619" s="4"/>
      <c r="EUR619" s="4"/>
      <c r="EUS619" s="4"/>
      <c r="EUT619" s="4"/>
      <c r="EUU619" s="4"/>
      <c r="EUV619" s="4"/>
      <c r="EUW619" s="4"/>
      <c r="EUX619" s="4"/>
      <c r="EUY619" s="4"/>
      <c r="EUZ619" s="4"/>
      <c r="EVA619" s="4"/>
      <c r="EVB619" s="4"/>
      <c r="EVC619" s="4"/>
      <c r="EVD619" s="4"/>
      <c r="EVE619" s="4"/>
      <c r="EVF619" s="4"/>
      <c r="EVG619" s="4"/>
      <c r="EVH619" s="4"/>
      <c r="EVI619" s="4"/>
      <c r="EVJ619" s="4"/>
      <c r="EVK619" s="4"/>
      <c r="EVL619" s="4"/>
      <c r="EVM619" s="4"/>
      <c r="EVN619" s="4"/>
      <c r="EVO619" s="4"/>
      <c r="EVP619" s="4"/>
      <c r="EVQ619" s="4"/>
      <c r="EVR619" s="4"/>
      <c r="EVS619" s="4"/>
      <c r="EVT619" s="4"/>
      <c r="EVU619" s="4"/>
      <c r="EVV619" s="4"/>
      <c r="EVW619" s="4"/>
      <c r="EVX619" s="4"/>
      <c r="EVY619" s="4"/>
      <c r="EVZ619" s="4"/>
      <c r="EWA619" s="4"/>
      <c r="EWB619" s="4"/>
      <c r="EWC619" s="4"/>
      <c r="EWD619" s="4"/>
      <c r="EWE619" s="4"/>
      <c r="EWF619" s="4"/>
      <c r="EWG619" s="4"/>
      <c r="EWH619" s="4"/>
      <c r="EWI619" s="4"/>
      <c r="EWJ619" s="4"/>
      <c r="EWK619" s="4"/>
      <c r="EWL619" s="4"/>
      <c r="EWM619" s="4"/>
      <c r="EWN619" s="4"/>
      <c r="EWO619" s="4"/>
      <c r="EWP619" s="4"/>
      <c r="EWQ619" s="4"/>
      <c r="EWR619" s="4"/>
      <c r="EWS619" s="4"/>
      <c r="EWT619" s="4"/>
      <c r="EWU619" s="4"/>
      <c r="EWV619" s="4"/>
      <c r="EWW619" s="4"/>
      <c r="EWX619" s="4"/>
      <c r="EWY619" s="4"/>
      <c r="EWZ619" s="4"/>
      <c r="EXA619" s="4"/>
      <c r="EXB619" s="4"/>
      <c r="EXC619" s="4"/>
      <c r="EXD619" s="4"/>
      <c r="EXE619" s="4"/>
      <c r="EXF619" s="4"/>
      <c r="EXG619" s="4"/>
      <c r="EXH619" s="4"/>
      <c r="EXI619" s="4"/>
      <c r="EXJ619" s="4"/>
      <c r="EXK619" s="4"/>
      <c r="EXL619" s="4"/>
      <c r="EXM619" s="4"/>
      <c r="EXN619" s="4"/>
      <c r="EXO619" s="4"/>
      <c r="EXP619" s="4"/>
      <c r="EXQ619" s="4"/>
      <c r="EXR619" s="4"/>
      <c r="EXS619" s="4"/>
      <c r="EXT619" s="4"/>
      <c r="EXU619" s="4"/>
      <c r="EXV619" s="4"/>
      <c r="EXW619" s="4"/>
      <c r="EXX619" s="4"/>
      <c r="EXY619" s="4"/>
      <c r="EXZ619" s="4"/>
      <c r="EYA619" s="4"/>
      <c r="EYB619" s="4"/>
      <c r="EYC619" s="4"/>
      <c r="EYD619" s="4"/>
      <c r="EYE619" s="4"/>
      <c r="EYF619" s="4"/>
      <c r="EYG619" s="4"/>
      <c r="EYH619" s="4"/>
      <c r="EYI619" s="4"/>
      <c r="EYJ619" s="4"/>
      <c r="EYK619" s="4"/>
      <c r="EYL619" s="4"/>
      <c r="EYM619" s="4"/>
      <c r="EYN619" s="4"/>
      <c r="EYO619" s="4"/>
      <c r="EYP619" s="4"/>
      <c r="EYQ619" s="4"/>
      <c r="EYR619" s="4"/>
      <c r="EYS619" s="4"/>
      <c r="EYT619" s="4"/>
      <c r="EYU619" s="4"/>
      <c r="EYV619" s="4"/>
      <c r="EYW619" s="4"/>
      <c r="EYX619" s="4"/>
      <c r="EYY619" s="4"/>
      <c r="EYZ619" s="4"/>
      <c r="EZA619" s="4"/>
      <c r="EZB619" s="4"/>
      <c r="EZC619" s="4"/>
      <c r="EZD619" s="4"/>
      <c r="EZE619" s="4"/>
      <c r="EZF619" s="4"/>
      <c r="EZG619" s="4"/>
      <c r="EZH619" s="4"/>
      <c r="EZI619" s="4"/>
      <c r="EZJ619" s="4"/>
      <c r="EZK619" s="4"/>
      <c r="EZL619" s="4"/>
      <c r="EZM619" s="4"/>
      <c r="EZN619" s="4"/>
      <c r="EZO619" s="4"/>
      <c r="EZP619" s="4"/>
      <c r="EZQ619" s="4"/>
      <c r="EZR619" s="4"/>
      <c r="EZS619" s="4"/>
      <c r="EZT619" s="4"/>
      <c r="EZU619" s="4"/>
      <c r="EZV619" s="4"/>
      <c r="EZW619" s="4"/>
      <c r="EZX619" s="4"/>
      <c r="EZY619" s="4"/>
      <c r="EZZ619" s="4"/>
      <c r="FAA619" s="4"/>
      <c r="FAB619" s="4"/>
      <c r="FAC619" s="4"/>
      <c r="FAD619" s="4"/>
      <c r="FAE619" s="4"/>
      <c r="FAF619" s="4"/>
      <c r="FAG619" s="4"/>
      <c r="FAH619" s="4"/>
      <c r="FAI619" s="4"/>
      <c r="FAJ619" s="4"/>
      <c r="FAK619" s="4"/>
      <c r="FAL619" s="4"/>
      <c r="FAM619" s="4"/>
      <c r="FAN619" s="4"/>
      <c r="FAO619" s="4"/>
      <c r="FAP619" s="4"/>
      <c r="FAQ619" s="4"/>
      <c r="FAR619" s="4"/>
      <c r="FAS619" s="4"/>
      <c r="FAT619" s="4"/>
      <c r="FAU619" s="4"/>
      <c r="FAV619" s="4"/>
      <c r="FAW619" s="4"/>
      <c r="FAX619" s="4"/>
      <c r="FAY619" s="4"/>
      <c r="FAZ619" s="4"/>
      <c r="FBA619" s="4"/>
      <c r="FBB619" s="4"/>
      <c r="FBC619" s="4"/>
      <c r="FBD619" s="4"/>
      <c r="FBE619" s="4"/>
      <c r="FBF619" s="4"/>
      <c r="FBG619" s="4"/>
      <c r="FBH619" s="4"/>
      <c r="FBI619" s="4"/>
      <c r="FBJ619" s="4"/>
      <c r="FBK619" s="4"/>
      <c r="FBL619" s="4"/>
      <c r="FBM619" s="4"/>
      <c r="FBN619" s="4"/>
      <c r="FBO619" s="4"/>
      <c r="FBP619" s="4"/>
      <c r="FBQ619" s="4"/>
      <c r="FBR619" s="4"/>
      <c r="FBS619" s="4"/>
      <c r="FBT619" s="4"/>
      <c r="FBU619" s="4"/>
      <c r="FBV619" s="4"/>
      <c r="FBW619" s="4"/>
      <c r="FBX619" s="4"/>
      <c r="FBY619" s="4"/>
      <c r="FBZ619" s="4"/>
      <c r="FCA619" s="4"/>
      <c r="FCB619" s="4"/>
      <c r="FCC619" s="4"/>
      <c r="FCD619" s="4"/>
      <c r="FCE619" s="4"/>
      <c r="FCF619" s="4"/>
      <c r="FCG619" s="4"/>
      <c r="FCH619" s="4"/>
      <c r="FCI619" s="4"/>
      <c r="FCJ619" s="4"/>
      <c r="FCK619" s="4"/>
      <c r="FCL619" s="4"/>
      <c r="FCM619" s="4"/>
      <c r="FCN619" s="4"/>
      <c r="FCO619" s="4"/>
      <c r="FCP619" s="4"/>
      <c r="FCQ619" s="4"/>
      <c r="FCR619" s="4"/>
      <c r="FCS619" s="4"/>
      <c r="FCT619" s="4"/>
      <c r="FCU619" s="4"/>
      <c r="FCV619" s="4"/>
      <c r="FCW619" s="4"/>
      <c r="FCX619" s="4"/>
      <c r="FCY619" s="4"/>
      <c r="FCZ619" s="4"/>
      <c r="FDA619" s="4"/>
      <c r="FDB619" s="4"/>
      <c r="FDC619" s="4"/>
      <c r="FDD619" s="4"/>
      <c r="FDE619" s="4"/>
      <c r="FDF619" s="4"/>
      <c r="FDG619" s="4"/>
      <c r="FDH619" s="4"/>
      <c r="FDI619" s="4"/>
      <c r="FDJ619" s="4"/>
      <c r="FDK619" s="4"/>
      <c r="FDL619" s="4"/>
      <c r="FDM619" s="4"/>
      <c r="FDN619" s="4"/>
      <c r="FDO619" s="4"/>
      <c r="FDP619" s="4"/>
      <c r="FDQ619" s="4"/>
      <c r="FDR619" s="4"/>
      <c r="FDS619" s="4"/>
      <c r="FDT619" s="4"/>
      <c r="FDU619" s="4"/>
      <c r="FDV619" s="4"/>
      <c r="FDW619" s="4"/>
      <c r="FDX619" s="4"/>
      <c r="FDY619" s="4"/>
      <c r="FDZ619" s="4"/>
      <c r="FEA619" s="4"/>
      <c r="FEB619" s="4"/>
      <c r="FEC619" s="4"/>
      <c r="FED619" s="4"/>
      <c r="FEE619" s="4"/>
      <c r="FEF619" s="4"/>
      <c r="FEG619" s="4"/>
      <c r="FEH619" s="4"/>
      <c r="FEI619" s="4"/>
      <c r="FEJ619" s="4"/>
      <c r="FEK619" s="4"/>
      <c r="FEL619" s="4"/>
      <c r="FEM619" s="4"/>
      <c r="FEN619" s="4"/>
      <c r="FEO619" s="4"/>
      <c r="FEP619" s="4"/>
      <c r="FEQ619" s="4"/>
      <c r="FER619" s="4"/>
      <c r="FES619" s="4"/>
      <c r="FET619" s="4"/>
      <c r="FEU619" s="4"/>
      <c r="FEV619" s="4"/>
      <c r="FEW619" s="4"/>
      <c r="FEX619" s="4"/>
      <c r="FEY619" s="4"/>
      <c r="FEZ619" s="4"/>
      <c r="FFA619" s="4"/>
      <c r="FFB619" s="4"/>
      <c r="FFC619" s="4"/>
      <c r="FFD619" s="4"/>
      <c r="FFE619" s="4"/>
      <c r="FFF619" s="4"/>
      <c r="FFG619" s="4"/>
      <c r="FFH619" s="4"/>
      <c r="FFI619" s="4"/>
      <c r="FFJ619" s="4"/>
      <c r="FFK619" s="4"/>
      <c r="FFL619" s="4"/>
      <c r="FFM619" s="4"/>
      <c r="FFN619" s="4"/>
      <c r="FFO619" s="4"/>
      <c r="FFP619" s="4"/>
      <c r="FFQ619" s="4"/>
      <c r="FFR619" s="4"/>
      <c r="FFS619" s="4"/>
      <c r="FFT619" s="4"/>
      <c r="FFU619" s="4"/>
      <c r="FFV619" s="4"/>
      <c r="FFW619" s="4"/>
      <c r="FFX619" s="4"/>
      <c r="FFY619" s="4"/>
      <c r="FFZ619" s="4"/>
      <c r="FGA619" s="4"/>
      <c r="FGB619" s="4"/>
      <c r="FGC619" s="4"/>
      <c r="FGD619" s="4"/>
      <c r="FGE619" s="4"/>
      <c r="FGF619" s="4"/>
      <c r="FGG619" s="4"/>
      <c r="FGH619" s="4"/>
      <c r="FGI619" s="4"/>
      <c r="FGJ619" s="4"/>
      <c r="FGK619" s="4"/>
      <c r="FGL619" s="4"/>
      <c r="FGM619" s="4"/>
      <c r="FGN619" s="4"/>
      <c r="FGO619" s="4"/>
      <c r="FGP619" s="4"/>
      <c r="FGQ619" s="4"/>
      <c r="FGR619" s="4"/>
      <c r="FGS619" s="4"/>
      <c r="FGT619" s="4"/>
      <c r="FGU619" s="4"/>
      <c r="FGV619" s="4"/>
      <c r="FGW619" s="4"/>
      <c r="FGX619" s="4"/>
      <c r="FGY619" s="4"/>
      <c r="FGZ619" s="4"/>
      <c r="FHA619" s="4"/>
      <c r="FHB619" s="4"/>
      <c r="FHC619" s="4"/>
      <c r="FHD619" s="4"/>
      <c r="FHE619" s="4"/>
      <c r="FHF619" s="4"/>
      <c r="FHG619" s="4"/>
      <c r="FHH619" s="4"/>
      <c r="FHI619" s="4"/>
      <c r="FHJ619" s="4"/>
      <c r="FHK619" s="4"/>
      <c r="FHL619" s="4"/>
      <c r="FHM619" s="4"/>
      <c r="FHN619" s="4"/>
      <c r="FHO619" s="4"/>
      <c r="FHP619" s="4"/>
      <c r="FHQ619" s="4"/>
      <c r="FHR619" s="4"/>
      <c r="FHS619" s="4"/>
      <c r="FHT619" s="4"/>
      <c r="FHU619" s="4"/>
      <c r="FHV619" s="4"/>
      <c r="FHW619" s="4"/>
      <c r="FHX619" s="4"/>
      <c r="FHY619" s="4"/>
      <c r="FHZ619" s="4"/>
      <c r="FIA619" s="4"/>
      <c r="FIB619" s="4"/>
      <c r="FIC619" s="4"/>
      <c r="FID619" s="4"/>
      <c r="FIE619" s="4"/>
      <c r="FIF619" s="4"/>
      <c r="FIG619" s="4"/>
      <c r="FIH619" s="4"/>
      <c r="FII619" s="4"/>
      <c r="FIJ619" s="4"/>
      <c r="FIK619" s="4"/>
      <c r="FIL619" s="4"/>
      <c r="FIM619" s="4"/>
      <c r="FIN619" s="4"/>
      <c r="FIO619" s="4"/>
      <c r="FIP619" s="4"/>
      <c r="FIQ619" s="4"/>
      <c r="FIR619" s="4"/>
      <c r="FIS619" s="4"/>
      <c r="FIT619" s="4"/>
      <c r="FIU619" s="4"/>
      <c r="FIV619" s="4"/>
      <c r="FIW619" s="4"/>
      <c r="FIX619" s="4"/>
      <c r="FIY619" s="4"/>
      <c r="FIZ619" s="4"/>
      <c r="FJA619" s="4"/>
      <c r="FJB619" s="4"/>
      <c r="FJC619" s="4"/>
      <c r="FJD619" s="4"/>
      <c r="FJE619" s="4"/>
      <c r="FJF619" s="4"/>
      <c r="FJG619" s="4"/>
      <c r="FJH619" s="4"/>
      <c r="FJI619" s="4"/>
      <c r="FJJ619" s="4"/>
      <c r="FJK619" s="4"/>
      <c r="FJL619" s="4"/>
      <c r="FJM619" s="4"/>
      <c r="FJN619" s="4"/>
      <c r="FJO619" s="4"/>
      <c r="FJP619" s="4"/>
      <c r="FJQ619" s="4"/>
      <c r="FJR619" s="4"/>
      <c r="FJS619" s="4"/>
      <c r="FJT619" s="4"/>
      <c r="FJU619" s="4"/>
      <c r="FJV619" s="4"/>
      <c r="FJW619" s="4"/>
      <c r="FJX619" s="4"/>
      <c r="FJY619" s="4"/>
      <c r="FJZ619" s="4"/>
      <c r="FKA619" s="4"/>
      <c r="FKB619" s="4"/>
      <c r="FKC619" s="4"/>
      <c r="FKD619" s="4"/>
      <c r="FKE619" s="4"/>
      <c r="FKF619" s="4"/>
      <c r="FKG619" s="4"/>
      <c r="FKH619" s="4"/>
      <c r="FKI619" s="4"/>
      <c r="FKJ619" s="4"/>
      <c r="FKK619" s="4"/>
      <c r="FKL619" s="4"/>
      <c r="FKM619" s="4"/>
      <c r="FKN619" s="4"/>
      <c r="FKO619" s="4"/>
      <c r="FKP619" s="4"/>
      <c r="FKQ619" s="4"/>
      <c r="FKR619" s="4"/>
      <c r="FKS619" s="4"/>
      <c r="FKT619" s="4"/>
      <c r="FKU619" s="4"/>
      <c r="FKV619" s="4"/>
      <c r="FKW619" s="4"/>
      <c r="FKX619" s="4"/>
      <c r="FKY619" s="4"/>
      <c r="FKZ619" s="4"/>
      <c r="FLA619" s="4"/>
      <c r="FLB619" s="4"/>
      <c r="FLC619" s="4"/>
      <c r="FLD619" s="4"/>
      <c r="FLE619" s="4"/>
      <c r="FLF619" s="4"/>
      <c r="FLG619" s="4"/>
      <c r="FLH619" s="4"/>
      <c r="FLI619" s="4"/>
      <c r="FLJ619" s="4"/>
      <c r="FLK619" s="4"/>
      <c r="FLL619" s="4"/>
      <c r="FLM619" s="4"/>
      <c r="FLN619" s="4"/>
      <c r="FLO619" s="4"/>
      <c r="FLP619" s="4"/>
      <c r="FLQ619" s="4"/>
      <c r="FLR619" s="4"/>
      <c r="FLS619" s="4"/>
      <c r="FLT619" s="4"/>
      <c r="FLU619" s="4"/>
      <c r="FLV619" s="4"/>
      <c r="FLW619" s="4"/>
      <c r="FLX619" s="4"/>
      <c r="FLY619" s="4"/>
      <c r="FLZ619" s="4"/>
      <c r="FMA619" s="4"/>
      <c r="FMB619" s="4"/>
      <c r="FMC619" s="4"/>
      <c r="FMD619" s="4"/>
      <c r="FME619" s="4"/>
      <c r="FMF619" s="4"/>
      <c r="FMG619" s="4"/>
      <c r="FMH619" s="4"/>
      <c r="FMI619" s="4"/>
      <c r="FMJ619" s="4"/>
      <c r="FMK619" s="4"/>
      <c r="FML619" s="4"/>
      <c r="FMM619" s="4"/>
      <c r="FMN619" s="4"/>
      <c r="FMO619" s="4"/>
      <c r="FMP619" s="4"/>
      <c r="FMQ619" s="4"/>
      <c r="FMR619" s="4"/>
      <c r="FMS619" s="4"/>
      <c r="FMT619" s="4"/>
      <c r="FMU619" s="4"/>
      <c r="FMV619" s="4"/>
      <c r="FMW619" s="4"/>
      <c r="FMX619" s="4"/>
      <c r="FMY619" s="4"/>
      <c r="FMZ619" s="4"/>
      <c r="FNA619" s="4"/>
      <c r="FNB619" s="4"/>
      <c r="FNC619" s="4"/>
      <c r="FND619" s="4"/>
      <c r="FNE619" s="4"/>
      <c r="FNF619" s="4"/>
      <c r="FNG619" s="4"/>
      <c r="FNH619" s="4"/>
      <c r="FNI619" s="4"/>
      <c r="FNJ619" s="4"/>
      <c r="FNK619" s="4"/>
      <c r="FNL619" s="4"/>
      <c r="FNM619" s="4"/>
      <c r="FNN619" s="4"/>
      <c r="FNO619" s="4"/>
      <c r="FNP619" s="4"/>
      <c r="FNQ619" s="4"/>
      <c r="FNR619" s="4"/>
      <c r="FNS619" s="4"/>
      <c r="FNT619" s="4"/>
      <c r="FNU619" s="4"/>
      <c r="FNV619" s="4"/>
      <c r="FNW619" s="4"/>
      <c r="FNX619" s="4"/>
      <c r="FNY619" s="4"/>
      <c r="FNZ619" s="4"/>
      <c r="FOA619" s="4"/>
      <c r="FOB619" s="4"/>
      <c r="FOC619" s="4"/>
      <c r="FOD619" s="4"/>
      <c r="FOE619" s="4"/>
      <c r="FOF619" s="4"/>
      <c r="FOG619" s="4"/>
      <c r="FOH619" s="4"/>
      <c r="FOI619" s="4"/>
      <c r="FOJ619" s="4"/>
      <c r="FOK619" s="4"/>
      <c r="FOL619" s="4"/>
      <c r="FOM619" s="4"/>
      <c r="FON619" s="4"/>
      <c r="FOO619" s="4"/>
      <c r="FOP619" s="4"/>
      <c r="FOQ619" s="4"/>
      <c r="FOR619" s="4"/>
      <c r="FOS619" s="4"/>
      <c r="FOT619" s="4"/>
      <c r="FOU619" s="4"/>
      <c r="FOV619" s="4"/>
      <c r="FOW619" s="4"/>
      <c r="FOX619" s="4"/>
      <c r="FOY619" s="4"/>
      <c r="FOZ619" s="4"/>
      <c r="FPA619" s="4"/>
      <c r="FPB619" s="4"/>
      <c r="FPC619" s="4"/>
      <c r="FPD619" s="4"/>
      <c r="FPE619" s="4"/>
      <c r="FPF619" s="4"/>
      <c r="FPG619" s="4"/>
      <c r="FPH619" s="4"/>
      <c r="FPI619" s="4"/>
      <c r="FPJ619" s="4"/>
      <c r="FPK619" s="4"/>
      <c r="FPL619" s="4"/>
      <c r="FPM619" s="4"/>
      <c r="FPN619" s="4"/>
      <c r="FPO619" s="4"/>
      <c r="FPP619" s="4"/>
      <c r="FPQ619" s="4"/>
      <c r="FPR619" s="4"/>
      <c r="FPS619" s="4"/>
      <c r="FPT619" s="4"/>
      <c r="FPU619" s="4"/>
      <c r="FPV619" s="4"/>
      <c r="FPW619" s="4"/>
      <c r="FPX619" s="4"/>
      <c r="FPY619" s="4"/>
      <c r="FPZ619" s="4"/>
      <c r="FQA619" s="4"/>
      <c r="FQB619" s="4"/>
      <c r="FQC619" s="4"/>
      <c r="FQD619" s="4"/>
      <c r="FQE619" s="4"/>
      <c r="FQF619" s="4"/>
      <c r="FQG619" s="4"/>
      <c r="FQH619" s="4"/>
      <c r="FQI619" s="4"/>
      <c r="FQJ619" s="4"/>
      <c r="FQK619" s="4"/>
      <c r="FQL619" s="4"/>
      <c r="FQM619" s="4"/>
      <c r="FQN619" s="4"/>
      <c r="FQO619" s="4"/>
      <c r="FQP619" s="4"/>
      <c r="FQQ619" s="4"/>
      <c r="FQR619" s="4"/>
      <c r="FQS619" s="4"/>
      <c r="FQT619" s="4"/>
      <c r="FQU619" s="4"/>
      <c r="FQV619" s="4"/>
      <c r="FQW619" s="4"/>
      <c r="FQX619" s="4"/>
      <c r="FQY619" s="4"/>
      <c r="FQZ619" s="4"/>
      <c r="FRA619" s="4"/>
      <c r="FRB619" s="4"/>
      <c r="FRC619" s="4"/>
      <c r="FRD619" s="4"/>
      <c r="FRE619" s="4"/>
      <c r="FRF619" s="4"/>
      <c r="FRG619" s="4"/>
      <c r="FRH619" s="4"/>
      <c r="FRI619" s="4"/>
      <c r="FRJ619" s="4"/>
      <c r="FRK619" s="4"/>
      <c r="FRL619" s="4"/>
      <c r="FRM619" s="4"/>
      <c r="FRN619" s="4"/>
      <c r="FRO619" s="4"/>
      <c r="FRP619" s="4"/>
      <c r="FRQ619" s="4"/>
      <c r="FRR619" s="4"/>
      <c r="FRS619" s="4"/>
      <c r="FRT619" s="4"/>
      <c r="FRU619" s="4"/>
      <c r="FRV619" s="4"/>
      <c r="FRW619" s="4"/>
      <c r="FRX619" s="4"/>
      <c r="FRY619" s="4"/>
      <c r="FRZ619" s="4"/>
      <c r="FSA619" s="4"/>
      <c r="FSB619" s="4"/>
      <c r="FSC619" s="4"/>
      <c r="FSD619" s="4"/>
      <c r="FSE619" s="4"/>
      <c r="FSF619" s="4"/>
      <c r="FSG619" s="4"/>
      <c r="FSH619" s="4"/>
      <c r="FSI619" s="4"/>
      <c r="FSJ619" s="4"/>
      <c r="FSK619" s="4"/>
      <c r="FSL619" s="4"/>
      <c r="FSM619" s="4"/>
      <c r="FSN619" s="4"/>
      <c r="FSO619" s="4"/>
      <c r="FSP619" s="4"/>
      <c r="FSQ619" s="4"/>
      <c r="FSR619" s="4"/>
      <c r="FSS619" s="4"/>
      <c r="FST619" s="4"/>
      <c r="FSU619" s="4"/>
      <c r="FSV619" s="4"/>
      <c r="FSW619" s="4"/>
      <c r="FSX619" s="4"/>
      <c r="FSY619" s="4"/>
      <c r="FSZ619" s="4"/>
      <c r="FTA619" s="4"/>
      <c r="FTB619" s="4"/>
      <c r="FTC619" s="4"/>
      <c r="FTD619" s="4"/>
      <c r="FTE619" s="4"/>
      <c r="FTF619" s="4"/>
      <c r="FTG619" s="4"/>
      <c r="FTH619" s="4"/>
      <c r="FTI619" s="4"/>
      <c r="FTJ619" s="4"/>
      <c r="FTK619" s="4"/>
      <c r="FTL619" s="4"/>
      <c r="FTM619" s="4"/>
      <c r="FTN619" s="4"/>
      <c r="FTO619" s="4"/>
      <c r="FTP619" s="4"/>
      <c r="FTQ619" s="4"/>
      <c r="FTR619" s="4"/>
      <c r="FTS619" s="4"/>
      <c r="FTT619" s="4"/>
      <c r="FTU619" s="4"/>
      <c r="FTV619" s="4"/>
      <c r="FTW619" s="4"/>
      <c r="FTX619" s="4"/>
      <c r="FTY619" s="4"/>
      <c r="FTZ619" s="4"/>
      <c r="FUA619" s="4"/>
      <c r="FUB619" s="4"/>
      <c r="FUC619" s="4"/>
      <c r="FUD619" s="4"/>
      <c r="FUE619" s="4"/>
      <c r="FUF619" s="4"/>
      <c r="FUG619" s="4"/>
      <c r="FUH619" s="4"/>
      <c r="FUI619" s="4"/>
      <c r="FUJ619" s="4"/>
      <c r="FUK619" s="4"/>
      <c r="FUL619" s="4"/>
      <c r="FUM619" s="4"/>
      <c r="FUN619" s="4"/>
      <c r="FUO619" s="4"/>
      <c r="FUP619" s="4"/>
      <c r="FUQ619" s="4"/>
      <c r="FUR619" s="4"/>
      <c r="FUS619" s="4"/>
      <c r="FUT619" s="4"/>
      <c r="FUU619" s="4"/>
      <c r="FUV619" s="4"/>
      <c r="FUW619" s="4"/>
      <c r="FUX619" s="4"/>
      <c r="FUY619" s="4"/>
      <c r="FUZ619" s="4"/>
      <c r="FVA619" s="4"/>
      <c r="FVB619" s="4"/>
      <c r="FVC619" s="4"/>
      <c r="FVD619" s="4"/>
      <c r="FVE619" s="4"/>
      <c r="FVF619" s="4"/>
      <c r="FVG619" s="4"/>
      <c r="FVH619" s="4"/>
      <c r="FVI619" s="4"/>
      <c r="FVJ619" s="4"/>
      <c r="FVK619" s="4"/>
      <c r="FVL619" s="4"/>
      <c r="FVM619" s="4"/>
      <c r="FVN619" s="4"/>
      <c r="FVO619" s="4"/>
      <c r="FVP619" s="4"/>
      <c r="FVQ619" s="4"/>
      <c r="FVR619" s="4"/>
      <c r="FVS619" s="4"/>
      <c r="FVT619" s="4"/>
      <c r="FVU619" s="4"/>
      <c r="FVV619" s="4"/>
      <c r="FVW619" s="4"/>
      <c r="FVX619" s="4"/>
      <c r="FVY619" s="4"/>
      <c r="FVZ619" s="4"/>
      <c r="FWA619" s="4"/>
      <c r="FWB619" s="4"/>
      <c r="FWC619" s="4"/>
      <c r="FWD619" s="4"/>
      <c r="FWE619" s="4"/>
      <c r="FWF619" s="4"/>
      <c r="FWG619" s="4"/>
      <c r="FWH619" s="4"/>
      <c r="FWI619" s="4"/>
      <c r="FWJ619" s="4"/>
      <c r="FWK619" s="4"/>
      <c r="FWL619" s="4"/>
      <c r="FWM619" s="4"/>
      <c r="FWN619" s="4"/>
      <c r="FWO619" s="4"/>
      <c r="FWP619" s="4"/>
      <c r="FWQ619" s="4"/>
      <c r="FWR619" s="4"/>
      <c r="FWS619" s="4"/>
      <c r="FWT619" s="4"/>
      <c r="FWU619" s="4"/>
      <c r="FWV619" s="4"/>
      <c r="FWW619" s="4"/>
      <c r="FWX619" s="4"/>
      <c r="FWY619" s="4"/>
      <c r="FWZ619" s="4"/>
      <c r="FXA619" s="4"/>
      <c r="FXB619" s="4"/>
      <c r="FXC619" s="4"/>
      <c r="FXD619" s="4"/>
      <c r="FXE619" s="4"/>
      <c r="FXF619" s="4"/>
      <c r="FXG619" s="4"/>
      <c r="FXH619" s="4"/>
      <c r="FXI619" s="4"/>
      <c r="FXJ619" s="4"/>
      <c r="FXK619" s="4"/>
      <c r="FXL619" s="4"/>
      <c r="FXM619" s="4"/>
      <c r="FXN619" s="4"/>
      <c r="FXO619" s="4"/>
      <c r="FXP619" s="4"/>
      <c r="FXQ619" s="4"/>
      <c r="FXR619" s="4"/>
      <c r="FXS619" s="4"/>
      <c r="FXT619" s="4"/>
      <c r="FXU619" s="4"/>
      <c r="FXV619" s="4"/>
      <c r="FXW619" s="4"/>
      <c r="FXX619" s="4"/>
      <c r="FXY619" s="4"/>
      <c r="FXZ619" s="4"/>
      <c r="FYA619" s="4"/>
      <c r="FYB619" s="4"/>
      <c r="FYC619" s="4"/>
      <c r="FYD619" s="4"/>
      <c r="FYE619" s="4"/>
      <c r="FYF619" s="4"/>
      <c r="FYG619" s="4"/>
      <c r="FYH619" s="4"/>
      <c r="FYI619" s="4"/>
      <c r="FYJ619" s="4"/>
      <c r="FYK619" s="4"/>
      <c r="FYL619" s="4"/>
      <c r="FYM619" s="4"/>
      <c r="FYN619" s="4"/>
      <c r="FYO619" s="4"/>
      <c r="FYP619" s="4"/>
      <c r="FYQ619" s="4"/>
      <c r="FYR619" s="4"/>
      <c r="FYS619" s="4"/>
      <c r="FYT619" s="4"/>
      <c r="FYU619" s="4"/>
      <c r="FYV619" s="4"/>
      <c r="FYW619" s="4"/>
      <c r="FYX619" s="4"/>
      <c r="FYY619" s="4"/>
      <c r="FYZ619" s="4"/>
      <c r="FZA619" s="4"/>
      <c r="FZB619" s="4"/>
      <c r="FZC619" s="4"/>
      <c r="FZD619" s="4"/>
      <c r="FZE619" s="4"/>
      <c r="FZF619" s="4"/>
      <c r="FZG619" s="4"/>
      <c r="FZH619" s="4"/>
      <c r="FZI619" s="4"/>
      <c r="FZJ619" s="4"/>
      <c r="FZK619" s="4"/>
      <c r="FZL619" s="4"/>
      <c r="FZM619" s="4"/>
      <c r="FZN619" s="4"/>
      <c r="FZO619" s="4"/>
      <c r="FZP619" s="4"/>
      <c r="FZQ619" s="4"/>
      <c r="FZR619" s="4"/>
      <c r="FZS619" s="4"/>
      <c r="FZT619" s="4"/>
      <c r="FZU619" s="4"/>
      <c r="FZV619" s="4"/>
      <c r="FZW619" s="4"/>
      <c r="FZX619" s="4"/>
      <c r="FZY619" s="4"/>
      <c r="FZZ619" s="4"/>
      <c r="GAA619" s="4"/>
      <c r="GAB619" s="4"/>
      <c r="GAC619" s="4"/>
      <c r="GAD619" s="4"/>
      <c r="GAE619" s="4"/>
      <c r="GAF619" s="4"/>
      <c r="GAG619" s="4"/>
      <c r="GAH619" s="4"/>
      <c r="GAI619" s="4"/>
      <c r="GAJ619" s="4"/>
      <c r="GAK619" s="4"/>
      <c r="GAL619" s="4"/>
      <c r="GAM619" s="4"/>
      <c r="GAN619" s="4"/>
      <c r="GAO619" s="4"/>
      <c r="GAP619" s="4"/>
      <c r="GAQ619" s="4"/>
      <c r="GAR619" s="4"/>
      <c r="GAS619" s="4"/>
      <c r="GAT619" s="4"/>
      <c r="GAU619" s="4"/>
      <c r="GAV619" s="4"/>
      <c r="GAW619" s="4"/>
      <c r="GAX619" s="4"/>
      <c r="GAY619" s="4"/>
      <c r="GAZ619" s="4"/>
      <c r="GBA619" s="4"/>
      <c r="GBB619" s="4"/>
      <c r="GBC619" s="4"/>
      <c r="GBD619" s="4"/>
      <c r="GBE619" s="4"/>
      <c r="GBF619" s="4"/>
      <c r="GBG619" s="4"/>
      <c r="GBH619" s="4"/>
      <c r="GBI619" s="4"/>
      <c r="GBJ619" s="4"/>
      <c r="GBK619" s="4"/>
      <c r="GBL619" s="4"/>
      <c r="GBM619" s="4"/>
      <c r="GBN619" s="4"/>
      <c r="GBO619" s="4"/>
      <c r="GBP619" s="4"/>
      <c r="GBQ619" s="4"/>
      <c r="GBR619" s="4"/>
      <c r="GBS619" s="4"/>
      <c r="GBT619" s="4"/>
      <c r="GBU619" s="4"/>
      <c r="GBV619" s="4"/>
      <c r="GBW619" s="4"/>
      <c r="GBX619" s="4"/>
      <c r="GBY619" s="4"/>
      <c r="GBZ619" s="4"/>
      <c r="GCA619" s="4"/>
      <c r="GCB619" s="4"/>
      <c r="GCC619" s="4"/>
      <c r="GCD619" s="4"/>
      <c r="GCE619" s="4"/>
      <c r="GCF619" s="4"/>
      <c r="GCG619" s="4"/>
      <c r="GCH619" s="4"/>
      <c r="GCI619" s="4"/>
      <c r="GCJ619" s="4"/>
      <c r="GCK619" s="4"/>
      <c r="GCL619" s="4"/>
      <c r="GCM619" s="4"/>
      <c r="GCN619" s="4"/>
      <c r="GCO619" s="4"/>
      <c r="GCP619" s="4"/>
      <c r="GCQ619" s="4"/>
      <c r="GCR619" s="4"/>
      <c r="GCS619" s="4"/>
      <c r="GCT619" s="4"/>
      <c r="GCU619" s="4"/>
      <c r="GCV619" s="4"/>
      <c r="GCW619" s="4"/>
      <c r="GCX619" s="4"/>
      <c r="GCY619" s="4"/>
      <c r="GCZ619" s="4"/>
      <c r="GDA619" s="4"/>
      <c r="GDB619" s="4"/>
      <c r="GDC619" s="4"/>
      <c r="GDD619" s="4"/>
      <c r="GDE619" s="4"/>
      <c r="GDF619" s="4"/>
      <c r="GDG619" s="4"/>
      <c r="GDH619" s="4"/>
      <c r="GDI619" s="4"/>
      <c r="GDJ619" s="4"/>
      <c r="GDK619" s="4"/>
      <c r="GDL619" s="4"/>
      <c r="GDM619" s="4"/>
      <c r="GDN619" s="4"/>
      <c r="GDO619" s="4"/>
      <c r="GDP619" s="4"/>
      <c r="GDQ619" s="4"/>
      <c r="GDR619" s="4"/>
      <c r="GDS619" s="4"/>
      <c r="GDT619" s="4"/>
      <c r="GDU619" s="4"/>
      <c r="GDV619" s="4"/>
      <c r="GDW619" s="4"/>
      <c r="GDX619" s="4"/>
      <c r="GDY619" s="4"/>
      <c r="GDZ619" s="4"/>
      <c r="GEA619" s="4"/>
      <c r="GEB619" s="4"/>
      <c r="GEC619" s="4"/>
      <c r="GED619" s="4"/>
      <c r="GEE619" s="4"/>
      <c r="GEF619" s="4"/>
      <c r="GEG619" s="4"/>
      <c r="GEH619" s="4"/>
      <c r="GEI619" s="4"/>
      <c r="GEJ619" s="4"/>
      <c r="GEK619" s="4"/>
      <c r="GEL619" s="4"/>
      <c r="GEM619" s="4"/>
      <c r="GEN619" s="4"/>
      <c r="GEO619" s="4"/>
      <c r="GEP619" s="4"/>
      <c r="GEQ619" s="4"/>
      <c r="GER619" s="4"/>
      <c r="GES619" s="4"/>
      <c r="GET619" s="4"/>
      <c r="GEU619" s="4"/>
      <c r="GEV619" s="4"/>
      <c r="GEW619" s="4"/>
      <c r="GEX619" s="4"/>
      <c r="GEY619" s="4"/>
      <c r="GEZ619" s="4"/>
      <c r="GFA619" s="4"/>
      <c r="GFB619" s="4"/>
      <c r="GFC619" s="4"/>
      <c r="GFD619" s="4"/>
      <c r="GFE619" s="4"/>
      <c r="GFF619" s="4"/>
      <c r="GFG619" s="4"/>
      <c r="GFH619" s="4"/>
      <c r="GFI619" s="4"/>
      <c r="GFJ619" s="4"/>
      <c r="GFK619" s="4"/>
      <c r="GFL619" s="4"/>
      <c r="GFM619" s="4"/>
      <c r="GFN619" s="4"/>
      <c r="GFO619" s="4"/>
      <c r="GFP619" s="4"/>
      <c r="GFQ619" s="4"/>
      <c r="GFR619" s="4"/>
      <c r="GFS619" s="4"/>
      <c r="GFT619" s="4"/>
      <c r="GFU619" s="4"/>
      <c r="GFV619" s="4"/>
      <c r="GFW619" s="4"/>
      <c r="GFX619" s="4"/>
      <c r="GFY619" s="4"/>
      <c r="GFZ619" s="4"/>
      <c r="GGA619" s="4"/>
      <c r="GGB619" s="4"/>
      <c r="GGC619" s="4"/>
      <c r="GGD619" s="4"/>
      <c r="GGE619" s="4"/>
      <c r="GGF619" s="4"/>
      <c r="GGG619" s="4"/>
      <c r="GGH619" s="4"/>
      <c r="GGI619" s="4"/>
      <c r="GGJ619" s="4"/>
      <c r="GGK619" s="4"/>
      <c r="GGL619" s="4"/>
      <c r="GGM619" s="4"/>
      <c r="GGN619" s="4"/>
      <c r="GGO619" s="4"/>
      <c r="GGP619" s="4"/>
      <c r="GGQ619" s="4"/>
      <c r="GGR619" s="4"/>
      <c r="GGS619" s="4"/>
      <c r="GGT619" s="4"/>
      <c r="GGU619" s="4"/>
      <c r="GGV619" s="4"/>
      <c r="GGW619" s="4"/>
      <c r="GGX619" s="4"/>
      <c r="GGY619" s="4"/>
      <c r="GGZ619" s="4"/>
      <c r="GHA619" s="4"/>
      <c r="GHB619" s="4"/>
      <c r="GHC619" s="4"/>
      <c r="GHD619" s="4"/>
      <c r="GHE619" s="4"/>
      <c r="GHF619" s="4"/>
      <c r="GHG619" s="4"/>
      <c r="GHH619" s="4"/>
      <c r="GHI619" s="4"/>
      <c r="GHJ619" s="4"/>
      <c r="GHK619" s="4"/>
      <c r="GHL619" s="4"/>
      <c r="GHM619" s="4"/>
      <c r="GHN619" s="4"/>
      <c r="GHO619" s="4"/>
      <c r="GHP619" s="4"/>
      <c r="GHQ619" s="4"/>
      <c r="GHR619" s="4"/>
      <c r="GHS619" s="4"/>
      <c r="GHT619" s="4"/>
      <c r="GHU619" s="4"/>
      <c r="GHV619" s="4"/>
      <c r="GHW619" s="4"/>
      <c r="GHX619" s="4"/>
      <c r="GHY619" s="4"/>
      <c r="GHZ619" s="4"/>
      <c r="GIA619" s="4"/>
      <c r="GIB619" s="4"/>
      <c r="GIC619" s="4"/>
      <c r="GID619" s="4"/>
      <c r="GIE619" s="4"/>
      <c r="GIF619" s="4"/>
      <c r="GIG619" s="4"/>
      <c r="GIH619" s="4"/>
      <c r="GII619" s="4"/>
      <c r="GIJ619" s="4"/>
      <c r="GIK619" s="4"/>
      <c r="GIL619" s="4"/>
      <c r="GIM619" s="4"/>
      <c r="GIN619" s="4"/>
      <c r="GIO619" s="4"/>
      <c r="GIP619" s="4"/>
      <c r="GIQ619" s="4"/>
      <c r="GIR619" s="4"/>
      <c r="GIS619" s="4"/>
      <c r="GIT619" s="4"/>
      <c r="GIU619" s="4"/>
      <c r="GIV619" s="4"/>
      <c r="GIW619" s="4"/>
      <c r="GIX619" s="4"/>
      <c r="GIY619" s="4"/>
      <c r="GIZ619" s="4"/>
      <c r="GJA619" s="4"/>
      <c r="GJB619" s="4"/>
      <c r="GJC619" s="4"/>
      <c r="GJD619" s="4"/>
      <c r="GJE619" s="4"/>
      <c r="GJF619" s="4"/>
      <c r="GJG619" s="4"/>
      <c r="GJH619" s="4"/>
      <c r="GJI619" s="4"/>
      <c r="GJJ619" s="4"/>
      <c r="GJK619" s="4"/>
      <c r="GJL619" s="4"/>
      <c r="GJM619" s="4"/>
      <c r="GJN619" s="4"/>
      <c r="GJO619" s="4"/>
      <c r="GJP619" s="4"/>
      <c r="GJQ619" s="4"/>
      <c r="GJR619" s="4"/>
      <c r="GJS619" s="4"/>
      <c r="GJT619" s="4"/>
      <c r="GJU619" s="4"/>
      <c r="GJV619" s="4"/>
      <c r="GJW619" s="4"/>
      <c r="GJX619" s="4"/>
      <c r="GJY619" s="4"/>
      <c r="GJZ619" s="4"/>
      <c r="GKA619" s="4"/>
      <c r="GKB619" s="4"/>
      <c r="GKC619" s="4"/>
      <c r="GKD619" s="4"/>
      <c r="GKE619" s="4"/>
      <c r="GKF619" s="4"/>
      <c r="GKG619" s="4"/>
      <c r="GKH619" s="4"/>
      <c r="GKI619" s="4"/>
      <c r="GKJ619" s="4"/>
      <c r="GKK619" s="4"/>
      <c r="GKL619" s="4"/>
      <c r="GKM619" s="4"/>
      <c r="GKN619" s="4"/>
      <c r="GKO619" s="4"/>
      <c r="GKP619" s="4"/>
      <c r="GKQ619" s="4"/>
      <c r="GKR619" s="4"/>
      <c r="GKS619" s="4"/>
      <c r="GKT619" s="4"/>
      <c r="GKU619" s="4"/>
      <c r="GKV619" s="4"/>
      <c r="GKW619" s="4"/>
      <c r="GKX619" s="4"/>
      <c r="GKY619" s="4"/>
      <c r="GKZ619" s="4"/>
      <c r="GLA619" s="4"/>
      <c r="GLB619" s="4"/>
      <c r="GLC619" s="4"/>
      <c r="GLD619" s="4"/>
      <c r="GLE619" s="4"/>
      <c r="GLF619" s="4"/>
      <c r="GLG619" s="4"/>
      <c r="GLH619" s="4"/>
      <c r="GLI619" s="4"/>
      <c r="GLJ619" s="4"/>
      <c r="GLK619" s="4"/>
      <c r="GLL619" s="4"/>
      <c r="GLM619" s="4"/>
      <c r="GLN619" s="4"/>
      <c r="GLO619" s="4"/>
      <c r="GLP619" s="4"/>
      <c r="GLQ619" s="4"/>
      <c r="GLR619" s="4"/>
      <c r="GLS619" s="4"/>
      <c r="GLT619" s="4"/>
      <c r="GLU619" s="4"/>
      <c r="GLV619" s="4"/>
      <c r="GLW619" s="4"/>
      <c r="GLX619" s="4"/>
      <c r="GLY619" s="4"/>
      <c r="GLZ619" s="4"/>
      <c r="GMA619" s="4"/>
      <c r="GMB619" s="4"/>
      <c r="GMC619" s="4"/>
      <c r="GMD619" s="4"/>
      <c r="GME619" s="4"/>
      <c r="GMF619" s="4"/>
      <c r="GMG619" s="4"/>
      <c r="GMH619" s="4"/>
      <c r="GMI619" s="4"/>
      <c r="GMJ619" s="4"/>
      <c r="GMK619" s="4"/>
      <c r="GML619" s="4"/>
      <c r="GMM619" s="4"/>
      <c r="GMN619" s="4"/>
      <c r="GMO619" s="4"/>
      <c r="GMP619" s="4"/>
      <c r="GMQ619" s="4"/>
      <c r="GMR619" s="4"/>
      <c r="GMS619" s="4"/>
      <c r="GMT619" s="4"/>
      <c r="GMU619" s="4"/>
      <c r="GMV619" s="4"/>
      <c r="GMW619" s="4"/>
      <c r="GMX619" s="4"/>
      <c r="GMY619" s="4"/>
      <c r="GMZ619" s="4"/>
      <c r="GNA619" s="4"/>
      <c r="GNB619" s="4"/>
      <c r="GNC619" s="4"/>
      <c r="GND619" s="4"/>
      <c r="GNE619" s="4"/>
      <c r="GNF619" s="4"/>
      <c r="GNG619" s="4"/>
      <c r="GNH619" s="4"/>
      <c r="GNI619" s="4"/>
      <c r="GNJ619" s="4"/>
      <c r="GNK619" s="4"/>
      <c r="GNL619" s="4"/>
      <c r="GNM619" s="4"/>
      <c r="GNN619" s="4"/>
      <c r="GNO619" s="4"/>
      <c r="GNP619" s="4"/>
      <c r="GNQ619" s="4"/>
      <c r="GNR619" s="4"/>
      <c r="GNS619" s="4"/>
      <c r="GNT619" s="4"/>
      <c r="GNU619" s="4"/>
      <c r="GNV619" s="4"/>
      <c r="GNW619" s="4"/>
      <c r="GNX619" s="4"/>
      <c r="GNY619" s="4"/>
      <c r="GNZ619" s="4"/>
      <c r="GOA619" s="4"/>
      <c r="GOB619" s="4"/>
      <c r="GOC619" s="4"/>
      <c r="GOD619" s="4"/>
      <c r="GOE619" s="4"/>
      <c r="GOF619" s="4"/>
      <c r="GOG619" s="4"/>
      <c r="GOH619" s="4"/>
      <c r="GOI619" s="4"/>
      <c r="GOJ619" s="4"/>
      <c r="GOK619" s="4"/>
      <c r="GOL619" s="4"/>
      <c r="GOM619" s="4"/>
      <c r="GON619" s="4"/>
      <c r="GOO619" s="4"/>
      <c r="GOP619" s="4"/>
      <c r="GOQ619" s="4"/>
      <c r="GOR619" s="4"/>
      <c r="GOS619" s="4"/>
      <c r="GOT619" s="4"/>
      <c r="GOU619" s="4"/>
      <c r="GOV619" s="4"/>
      <c r="GOW619" s="4"/>
      <c r="GOX619" s="4"/>
      <c r="GOY619" s="4"/>
      <c r="GOZ619" s="4"/>
      <c r="GPA619" s="4"/>
      <c r="GPB619" s="4"/>
      <c r="GPC619" s="4"/>
      <c r="GPD619" s="4"/>
      <c r="GPE619" s="4"/>
      <c r="GPF619" s="4"/>
      <c r="GPG619" s="4"/>
      <c r="GPH619" s="4"/>
      <c r="GPI619" s="4"/>
      <c r="GPJ619" s="4"/>
      <c r="GPK619" s="4"/>
      <c r="GPL619" s="4"/>
      <c r="GPM619" s="4"/>
      <c r="GPN619" s="4"/>
      <c r="GPO619" s="4"/>
      <c r="GPP619" s="4"/>
      <c r="GPQ619" s="4"/>
      <c r="GPR619" s="4"/>
      <c r="GPS619" s="4"/>
      <c r="GPT619" s="4"/>
      <c r="GPU619" s="4"/>
      <c r="GPV619" s="4"/>
      <c r="GPW619" s="4"/>
      <c r="GPX619" s="4"/>
      <c r="GPY619" s="4"/>
      <c r="GPZ619" s="4"/>
      <c r="GQA619" s="4"/>
      <c r="GQB619" s="4"/>
      <c r="GQC619" s="4"/>
      <c r="GQD619" s="4"/>
      <c r="GQE619" s="4"/>
      <c r="GQF619" s="4"/>
      <c r="GQG619" s="4"/>
      <c r="GQH619" s="4"/>
      <c r="GQI619" s="4"/>
      <c r="GQJ619" s="4"/>
      <c r="GQK619" s="4"/>
      <c r="GQL619" s="4"/>
      <c r="GQM619" s="4"/>
      <c r="GQN619" s="4"/>
      <c r="GQO619" s="4"/>
      <c r="GQP619" s="4"/>
      <c r="GQQ619" s="4"/>
      <c r="GQR619" s="4"/>
      <c r="GQS619" s="4"/>
      <c r="GQT619" s="4"/>
      <c r="GQU619" s="4"/>
      <c r="GQV619" s="4"/>
      <c r="GQW619" s="4"/>
      <c r="GQX619" s="4"/>
      <c r="GQY619" s="4"/>
      <c r="GQZ619" s="4"/>
      <c r="GRA619" s="4"/>
      <c r="GRB619" s="4"/>
      <c r="GRC619" s="4"/>
      <c r="GRD619" s="4"/>
      <c r="GRE619" s="4"/>
      <c r="GRF619" s="4"/>
      <c r="GRG619" s="4"/>
      <c r="GRH619" s="4"/>
      <c r="GRI619" s="4"/>
      <c r="GRJ619" s="4"/>
      <c r="GRK619" s="4"/>
      <c r="GRL619" s="4"/>
      <c r="GRM619" s="4"/>
      <c r="GRN619" s="4"/>
      <c r="GRO619" s="4"/>
      <c r="GRP619" s="4"/>
      <c r="GRQ619" s="4"/>
      <c r="GRR619" s="4"/>
      <c r="GRS619" s="4"/>
      <c r="GRT619" s="4"/>
      <c r="GRU619" s="4"/>
      <c r="GRV619" s="4"/>
      <c r="GRW619" s="4"/>
      <c r="GRX619" s="4"/>
      <c r="GRY619" s="4"/>
      <c r="GRZ619" s="4"/>
      <c r="GSA619" s="4"/>
      <c r="GSB619" s="4"/>
      <c r="GSC619" s="4"/>
      <c r="GSD619" s="4"/>
      <c r="GSE619" s="4"/>
      <c r="GSF619" s="4"/>
      <c r="GSG619" s="4"/>
      <c r="GSH619" s="4"/>
      <c r="GSI619" s="4"/>
      <c r="GSJ619" s="4"/>
      <c r="GSK619" s="4"/>
      <c r="GSL619" s="4"/>
      <c r="GSM619" s="4"/>
      <c r="GSN619" s="4"/>
      <c r="GSO619" s="4"/>
      <c r="GSP619" s="4"/>
      <c r="GSQ619" s="4"/>
      <c r="GSR619" s="4"/>
      <c r="GSS619" s="4"/>
      <c r="GST619" s="4"/>
      <c r="GSU619" s="4"/>
      <c r="GSV619" s="4"/>
      <c r="GSW619" s="4"/>
      <c r="GSX619" s="4"/>
      <c r="GSY619" s="4"/>
      <c r="GSZ619" s="4"/>
      <c r="GTA619" s="4"/>
      <c r="GTB619" s="4"/>
      <c r="GTC619" s="4"/>
      <c r="GTD619" s="4"/>
      <c r="GTE619" s="4"/>
      <c r="GTF619" s="4"/>
      <c r="GTG619" s="4"/>
      <c r="GTH619" s="4"/>
      <c r="GTI619" s="4"/>
      <c r="GTJ619" s="4"/>
      <c r="GTK619" s="4"/>
      <c r="GTL619" s="4"/>
      <c r="GTM619" s="4"/>
      <c r="GTN619" s="4"/>
      <c r="GTO619" s="4"/>
      <c r="GTP619" s="4"/>
      <c r="GTQ619" s="4"/>
      <c r="GTR619" s="4"/>
      <c r="GTS619" s="4"/>
      <c r="GTT619" s="4"/>
      <c r="GTU619" s="4"/>
      <c r="GTV619" s="4"/>
      <c r="GTW619" s="4"/>
      <c r="GTX619" s="4"/>
      <c r="GTY619" s="4"/>
      <c r="GTZ619" s="4"/>
      <c r="GUA619" s="4"/>
      <c r="GUB619" s="4"/>
      <c r="GUC619" s="4"/>
      <c r="GUD619" s="4"/>
      <c r="GUE619" s="4"/>
      <c r="GUF619" s="4"/>
      <c r="GUG619" s="4"/>
      <c r="GUH619" s="4"/>
      <c r="GUI619" s="4"/>
      <c r="GUJ619" s="4"/>
      <c r="GUK619" s="4"/>
      <c r="GUL619" s="4"/>
      <c r="GUM619" s="4"/>
      <c r="GUN619" s="4"/>
      <c r="GUO619" s="4"/>
      <c r="GUP619" s="4"/>
      <c r="GUQ619" s="4"/>
      <c r="GUR619" s="4"/>
      <c r="GUS619" s="4"/>
      <c r="GUT619" s="4"/>
      <c r="GUU619" s="4"/>
      <c r="GUV619" s="4"/>
      <c r="GUW619" s="4"/>
      <c r="GUX619" s="4"/>
      <c r="GUY619" s="4"/>
      <c r="GUZ619" s="4"/>
      <c r="GVA619" s="4"/>
      <c r="GVB619" s="4"/>
      <c r="GVC619" s="4"/>
      <c r="GVD619" s="4"/>
      <c r="GVE619" s="4"/>
      <c r="GVF619" s="4"/>
      <c r="GVG619" s="4"/>
      <c r="GVH619" s="4"/>
      <c r="GVI619" s="4"/>
      <c r="GVJ619" s="4"/>
      <c r="GVK619" s="4"/>
      <c r="GVL619" s="4"/>
      <c r="GVM619" s="4"/>
      <c r="GVN619" s="4"/>
      <c r="GVO619" s="4"/>
      <c r="GVP619" s="4"/>
      <c r="GVQ619" s="4"/>
      <c r="GVR619" s="4"/>
      <c r="GVS619" s="4"/>
      <c r="GVT619" s="4"/>
      <c r="GVU619" s="4"/>
      <c r="GVV619" s="4"/>
      <c r="GVW619" s="4"/>
      <c r="GVX619" s="4"/>
      <c r="GVY619" s="4"/>
      <c r="GVZ619" s="4"/>
      <c r="GWA619" s="4"/>
      <c r="GWB619" s="4"/>
      <c r="GWC619" s="4"/>
      <c r="GWD619" s="4"/>
      <c r="GWE619" s="4"/>
      <c r="GWF619" s="4"/>
      <c r="GWG619" s="4"/>
      <c r="GWH619" s="4"/>
      <c r="GWI619" s="4"/>
      <c r="GWJ619" s="4"/>
      <c r="GWK619" s="4"/>
      <c r="GWL619" s="4"/>
      <c r="GWM619" s="4"/>
      <c r="GWN619" s="4"/>
      <c r="GWO619" s="4"/>
      <c r="GWP619" s="4"/>
      <c r="GWQ619" s="4"/>
      <c r="GWR619" s="4"/>
      <c r="GWS619" s="4"/>
      <c r="GWT619" s="4"/>
      <c r="GWU619" s="4"/>
      <c r="GWV619" s="4"/>
      <c r="GWW619" s="4"/>
      <c r="GWX619" s="4"/>
      <c r="GWY619" s="4"/>
      <c r="GWZ619" s="4"/>
      <c r="GXA619" s="4"/>
      <c r="GXB619" s="4"/>
      <c r="GXC619" s="4"/>
      <c r="GXD619" s="4"/>
      <c r="GXE619" s="4"/>
      <c r="GXF619" s="4"/>
      <c r="GXG619" s="4"/>
      <c r="GXH619" s="4"/>
      <c r="GXI619" s="4"/>
      <c r="GXJ619" s="4"/>
      <c r="GXK619" s="4"/>
      <c r="GXL619" s="4"/>
      <c r="GXM619" s="4"/>
      <c r="GXN619" s="4"/>
      <c r="GXO619" s="4"/>
      <c r="GXP619" s="4"/>
      <c r="GXQ619" s="4"/>
      <c r="GXR619" s="4"/>
      <c r="GXS619" s="4"/>
      <c r="GXT619" s="4"/>
      <c r="GXU619" s="4"/>
      <c r="GXV619" s="4"/>
      <c r="GXW619" s="4"/>
      <c r="GXX619" s="4"/>
      <c r="GXY619" s="4"/>
      <c r="GXZ619" s="4"/>
      <c r="GYA619" s="4"/>
      <c r="GYB619" s="4"/>
      <c r="GYC619" s="4"/>
      <c r="GYD619" s="4"/>
      <c r="GYE619" s="4"/>
      <c r="GYF619" s="4"/>
      <c r="GYG619" s="4"/>
      <c r="GYH619" s="4"/>
      <c r="GYI619" s="4"/>
      <c r="GYJ619" s="4"/>
      <c r="GYK619" s="4"/>
      <c r="GYL619" s="4"/>
      <c r="GYM619" s="4"/>
      <c r="GYN619" s="4"/>
      <c r="GYO619" s="4"/>
      <c r="GYP619" s="4"/>
      <c r="GYQ619" s="4"/>
      <c r="GYR619" s="4"/>
      <c r="GYS619" s="4"/>
      <c r="GYT619" s="4"/>
      <c r="GYU619" s="4"/>
      <c r="GYV619" s="4"/>
      <c r="GYW619" s="4"/>
      <c r="GYX619" s="4"/>
      <c r="GYY619" s="4"/>
      <c r="GYZ619" s="4"/>
      <c r="GZA619" s="4"/>
      <c r="GZB619" s="4"/>
      <c r="GZC619" s="4"/>
      <c r="GZD619" s="4"/>
      <c r="GZE619" s="4"/>
      <c r="GZF619" s="4"/>
      <c r="GZG619" s="4"/>
      <c r="GZH619" s="4"/>
      <c r="GZI619" s="4"/>
      <c r="GZJ619" s="4"/>
      <c r="GZK619" s="4"/>
      <c r="GZL619" s="4"/>
      <c r="GZM619" s="4"/>
      <c r="GZN619" s="4"/>
      <c r="GZO619" s="4"/>
      <c r="GZP619" s="4"/>
      <c r="GZQ619" s="4"/>
      <c r="GZR619" s="4"/>
      <c r="GZS619" s="4"/>
      <c r="GZT619" s="4"/>
      <c r="GZU619" s="4"/>
      <c r="GZV619" s="4"/>
      <c r="GZW619" s="4"/>
      <c r="GZX619" s="4"/>
      <c r="GZY619" s="4"/>
      <c r="GZZ619" s="4"/>
      <c r="HAA619" s="4"/>
      <c r="HAB619" s="4"/>
      <c r="HAC619" s="4"/>
      <c r="HAD619" s="4"/>
      <c r="HAE619" s="4"/>
      <c r="HAF619" s="4"/>
      <c r="HAG619" s="4"/>
      <c r="HAH619" s="4"/>
      <c r="HAI619" s="4"/>
      <c r="HAJ619" s="4"/>
      <c r="HAK619" s="4"/>
      <c r="HAL619" s="4"/>
      <c r="HAM619" s="4"/>
      <c r="HAN619" s="4"/>
      <c r="HAO619" s="4"/>
      <c r="HAP619" s="4"/>
      <c r="HAQ619" s="4"/>
      <c r="HAR619" s="4"/>
      <c r="HAS619" s="4"/>
      <c r="HAT619" s="4"/>
      <c r="HAU619" s="4"/>
      <c r="HAV619" s="4"/>
      <c r="HAW619" s="4"/>
      <c r="HAX619" s="4"/>
      <c r="HAY619" s="4"/>
      <c r="HAZ619" s="4"/>
      <c r="HBA619" s="4"/>
      <c r="HBB619" s="4"/>
      <c r="HBC619" s="4"/>
      <c r="HBD619" s="4"/>
      <c r="HBE619" s="4"/>
      <c r="HBF619" s="4"/>
      <c r="HBG619" s="4"/>
      <c r="HBH619" s="4"/>
      <c r="HBI619" s="4"/>
      <c r="HBJ619" s="4"/>
      <c r="HBK619" s="4"/>
      <c r="HBL619" s="4"/>
      <c r="HBM619" s="4"/>
      <c r="HBN619" s="4"/>
      <c r="HBO619" s="4"/>
      <c r="HBP619" s="4"/>
      <c r="HBQ619" s="4"/>
      <c r="HBR619" s="4"/>
      <c r="HBS619" s="4"/>
      <c r="HBT619" s="4"/>
      <c r="HBU619" s="4"/>
      <c r="HBV619" s="4"/>
      <c r="HBW619" s="4"/>
      <c r="HBX619" s="4"/>
      <c r="HBY619" s="4"/>
      <c r="HBZ619" s="4"/>
      <c r="HCA619" s="4"/>
      <c r="HCB619" s="4"/>
      <c r="HCC619" s="4"/>
      <c r="HCD619" s="4"/>
      <c r="HCE619" s="4"/>
      <c r="HCF619" s="4"/>
      <c r="HCG619" s="4"/>
      <c r="HCH619" s="4"/>
      <c r="HCI619" s="4"/>
      <c r="HCJ619" s="4"/>
      <c r="HCK619" s="4"/>
      <c r="HCL619" s="4"/>
      <c r="HCM619" s="4"/>
      <c r="HCN619" s="4"/>
      <c r="HCO619" s="4"/>
      <c r="HCP619" s="4"/>
      <c r="HCQ619" s="4"/>
      <c r="HCR619" s="4"/>
      <c r="HCS619" s="4"/>
      <c r="HCT619" s="4"/>
      <c r="HCU619" s="4"/>
      <c r="HCV619" s="4"/>
      <c r="HCW619" s="4"/>
      <c r="HCX619" s="4"/>
      <c r="HCY619" s="4"/>
      <c r="HCZ619" s="4"/>
      <c r="HDA619" s="4"/>
      <c r="HDB619" s="4"/>
      <c r="HDC619" s="4"/>
      <c r="HDD619" s="4"/>
      <c r="HDE619" s="4"/>
      <c r="HDF619" s="4"/>
      <c r="HDG619" s="4"/>
      <c r="HDH619" s="4"/>
      <c r="HDI619" s="4"/>
      <c r="HDJ619" s="4"/>
      <c r="HDK619" s="4"/>
      <c r="HDL619" s="4"/>
      <c r="HDM619" s="4"/>
      <c r="HDN619" s="4"/>
      <c r="HDO619" s="4"/>
      <c r="HDP619" s="4"/>
      <c r="HDQ619" s="4"/>
      <c r="HDR619" s="4"/>
      <c r="HDS619" s="4"/>
      <c r="HDT619" s="4"/>
      <c r="HDU619" s="4"/>
      <c r="HDV619" s="4"/>
      <c r="HDW619" s="4"/>
      <c r="HDX619" s="4"/>
      <c r="HDY619" s="4"/>
      <c r="HDZ619" s="4"/>
      <c r="HEA619" s="4"/>
      <c r="HEB619" s="4"/>
      <c r="HEC619" s="4"/>
      <c r="HED619" s="4"/>
      <c r="HEE619" s="4"/>
      <c r="HEF619" s="4"/>
      <c r="HEG619" s="4"/>
      <c r="HEH619" s="4"/>
      <c r="HEI619" s="4"/>
      <c r="HEJ619" s="4"/>
      <c r="HEK619" s="4"/>
      <c r="HEL619" s="4"/>
      <c r="HEM619" s="4"/>
      <c r="HEN619" s="4"/>
      <c r="HEO619" s="4"/>
      <c r="HEP619" s="4"/>
      <c r="HEQ619" s="4"/>
      <c r="HER619" s="4"/>
      <c r="HES619" s="4"/>
      <c r="HET619" s="4"/>
      <c r="HEU619" s="4"/>
      <c r="HEV619" s="4"/>
      <c r="HEW619" s="4"/>
      <c r="HEX619" s="4"/>
      <c r="HEY619" s="4"/>
      <c r="HEZ619" s="4"/>
      <c r="HFA619" s="4"/>
      <c r="HFB619" s="4"/>
      <c r="HFC619" s="4"/>
      <c r="HFD619" s="4"/>
      <c r="HFE619" s="4"/>
      <c r="HFF619" s="4"/>
      <c r="HFG619" s="4"/>
      <c r="HFH619" s="4"/>
      <c r="HFI619" s="4"/>
      <c r="HFJ619" s="4"/>
      <c r="HFK619" s="4"/>
      <c r="HFL619" s="4"/>
      <c r="HFM619" s="4"/>
      <c r="HFN619" s="4"/>
      <c r="HFO619" s="4"/>
      <c r="HFP619" s="4"/>
      <c r="HFQ619" s="4"/>
      <c r="HFR619" s="4"/>
      <c r="HFS619" s="4"/>
      <c r="HFT619" s="4"/>
      <c r="HFU619" s="4"/>
      <c r="HFV619" s="4"/>
      <c r="HFW619" s="4"/>
      <c r="HFX619" s="4"/>
      <c r="HFY619" s="4"/>
      <c r="HFZ619" s="4"/>
      <c r="HGA619" s="4"/>
      <c r="HGB619" s="4"/>
      <c r="HGC619" s="4"/>
      <c r="HGD619" s="4"/>
      <c r="HGE619" s="4"/>
      <c r="HGF619" s="4"/>
      <c r="HGG619" s="4"/>
      <c r="HGH619" s="4"/>
      <c r="HGI619" s="4"/>
      <c r="HGJ619" s="4"/>
      <c r="HGK619" s="4"/>
      <c r="HGL619" s="4"/>
      <c r="HGM619" s="4"/>
      <c r="HGN619" s="4"/>
      <c r="HGO619" s="4"/>
      <c r="HGP619" s="4"/>
      <c r="HGQ619" s="4"/>
      <c r="HGR619" s="4"/>
      <c r="HGS619" s="4"/>
      <c r="HGT619" s="4"/>
      <c r="HGU619" s="4"/>
      <c r="HGV619" s="4"/>
      <c r="HGW619" s="4"/>
      <c r="HGX619" s="4"/>
      <c r="HGY619" s="4"/>
      <c r="HGZ619" s="4"/>
      <c r="HHA619" s="4"/>
      <c r="HHB619" s="4"/>
      <c r="HHC619" s="4"/>
      <c r="HHD619" s="4"/>
      <c r="HHE619" s="4"/>
      <c r="HHF619" s="4"/>
      <c r="HHG619" s="4"/>
      <c r="HHH619" s="4"/>
      <c r="HHI619" s="4"/>
      <c r="HHJ619" s="4"/>
      <c r="HHK619" s="4"/>
      <c r="HHL619" s="4"/>
      <c r="HHM619" s="4"/>
      <c r="HHN619" s="4"/>
      <c r="HHO619" s="4"/>
      <c r="HHP619" s="4"/>
      <c r="HHQ619" s="4"/>
      <c r="HHR619" s="4"/>
      <c r="HHS619" s="4"/>
      <c r="HHT619" s="4"/>
      <c r="HHU619" s="4"/>
      <c r="HHV619" s="4"/>
      <c r="HHW619" s="4"/>
      <c r="HHX619" s="4"/>
      <c r="HHY619" s="4"/>
      <c r="HHZ619" s="4"/>
      <c r="HIA619" s="4"/>
      <c r="HIB619" s="4"/>
      <c r="HIC619" s="4"/>
      <c r="HID619" s="4"/>
      <c r="HIE619" s="4"/>
      <c r="HIF619" s="4"/>
      <c r="HIG619" s="4"/>
      <c r="HIH619" s="4"/>
      <c r="HII619" s="4"/>
      <c r="HIJ619" s="4"/>
      <c r="HIK619" s="4"/>
      <c r="HIL619" s="4"/>
      <c r="HIM619" s="4"/>
      <c r="HIN619" s="4"/>
      <c r="HIO619" s="4"/>
      <c r="HIP619" s="4"/>
      <c r="HIQ619" s="4"/>
      <c r="HIR619" s="4"/>
      <c r="HIS619" s="4"/>
      <c r="HIT619" s="4"/>
      <c r="HIU619" s="4"/>
      <c r="HIV619" s="4"/>
      <c r="HIW619" s="4"/>
      <c r="HIX619" s="4"/>
      <c r="HIY619" s="4"/>
      <c r="HIZ619" s="4"/>
      <c r="HJA619" s="4"/>
      <c r="HJB619" s="4"/>
      <c r="HJC619" s="4"/>
      <c r="HJD619" s="4"/>
      <c r="HJE619" s="4"/>
      <c r="HJF619" s="4"/>
      <c r="HJG619" s="4"/>
      <c r="HJH619" s="4"/>
      <c r="HJI619" s="4"/>
      <c r="HJJ619" s="4"/>
      <c r="HJK619" s="4"/>
      <c r="HJL619" s="4"/>
      <c r="HJM619" s="4"/>
      <c r="HJN619" s="4"/>
      <c r="HJO619" s="4"/>
      <c r="HJP619" s="4"/>
      <c r="HJQ619" s="4"/>
      <c r="HJR619" s="4"/>
      <c r="HJS619" s="4"/>
      <c r="HJT619" s="4"/>
      <c r="HJU619" s="4"/>
      <c r="HJV619" s="4"/>
      <c r="HJW619" s="4"/>
      <c r="HJX619" s="4"/>
      <c r="HJY619" s="4"/>
      <c r="HJZ619" s="4"/>
      <c r="HKA619" s="4"/>
      <c r="HKB619" s="4"/>
      <c r="HKC619" s="4"/>
      <c r="HKD619" s="4"/>
      <c r="HKE619" s="4"/>
      <c r="HKF619" s="4"/>
      <c r="HKG619" s="4"/>
      <c r="HKH619" s="4"/>
      <c r="HKI619" s="4"/>
      <c r="HKJ619" s="4"/>
      <c r="HKK619" s="4"/>
      <c r="HKL619" s="4"/>
      <c r="HKM619" s="4"/>
      <c r="HKN619" s="4"/>
      <c r="HKO619" s="4"/>
      <c r="HKP619" s="4"/>
      <c r="HKQ619" s="4"/>
      <c r="HKR619" s="4"/>
      <c r="HKS619" s="4"/>
      <c r="HKT619" s="4"/>
      <c r="HKU619" s="4"/>
      <c r="HKV619" s="4"/>
      <c r="HKW619" s="4"/>
      <c r="HKX619" s="4"/>
      <c r="HKY619" s="4"/>
      <c r="HKZ619" s="4"/>
      <c r="HLA619" s="4"/>
      <c r="HLB619" s="4"/>
      <c r="HLC619" s="4"/>
      <c r="HLD619" s="4"/>
      <c r="HLE619" s="4"/>
      <c r="HLF619" s="4"/>
      <c r="HLG619" s="4"/>
      <c r="HLH619" s="4"/>
      <c r="HLI619" s="4"/>
      <c r="HLJ619" s="4"/>
      <c r="HLK619" s="4"/>
      <c r="HLL619" s="4"/>
      <c r="HLM619" s="4"/>
      <c r="HLN619" s="4"/>
      <c r="HLO619" s="4"/>
      <c r="HLP619" s="4"/>
      <c r="HLQ619" s="4"/>
      <c r="HLR619" s="4"/>
      <c r="HLS619" s="4"/>
      <c r="HLT619" s="4"/>
      <c r="HLU619" s="4"/>
      <c r="HLV619" s="4"/>
      <c r="HLW619" s="4"/>
      <c r="HLX619" s="4"/>
      <c r="HLY619" s="4"/>
      <c r="HLZ619" s="4"/>
      <c r="HMA619" s="4"/>
      <c r="HMB619" s="4"/>
      <c r="HMC619" s="4"/>
      <c r="HMD619" s="4"/>
      <c r="HME619" s="4"/>
      <c r="HMF619" s="4"/>
      <c r="HMG619" s="4"/>
      <c r="HMH619" s="4"/>
      <c r="HMI619" s="4"/>
      <c r="HMJ619" s="4"/>
      <c r="HMK619" s="4"/>
      <c r="HML619" s="4"/>
      <c r="HMM619" s="4"/>
      <c r="HMN619" s="4"/>
      <c r="HMO619" s="4"/>
      <c r="HMP619" s="4"/>
      <c r="HMQ619" s="4"/>
      <c r="HMR619" s="4"/>
      <c r="HMS619" s="4"/>
      <c r="HMT619" s="4"/>
      <c r="HMU619" s="4"/>
      <c r="HMV619" s="4"/>
      <c r="HMW619" s="4"/>
      <c r="HMX619" s="4"/>
      <c r="HMY619" s="4"/>
      <c r="HMZ619" s="4"/>
      <c r="HNA619" s="4"/>
      <c r="HNB619" s="4"/>
      <c r="HNC619" s="4"/>
      <c r="HND619" s="4"/>
      <c r="HNE619" s="4"/>
      <c r="HNF619" s="4"/>
      <c r="HNG619" s="4"/>
      <c r="HNH619" s="4"/>
      <c r="HNI619" s="4"/>
      <c r="HNJ619" s="4"/>
      <c r="HNK619" s="4"/>
      <c r="HNL619" s="4"/>
      <c r="HNM619" s="4"/>
      <c r="HNN619" s="4"/>
      <c r="HNO619" s="4"/>
      <c r="HNP619" s="4"/>
      <c r="HNQ619" s="4"/>
      <c r="HNR619" s="4"/>
      <c r="HNS619" s="4"/>
      <c r="HNT619" s="4"/>
      <c r="HNU619" s="4"/>
      <c r="HNV619" s="4"/>
      <c r="HNW619" s="4"/>
      <c r="HNX619" s="4"/>
      <c r="HNY619" s="4"/>
      <c r="HNZ619" s="4"/>
      <c r="HOA619" s="4"/>
      <c r="HOB619" s="4"/>
      <c r="HOC619" s="4"/>
      <c r="HOD619" s="4"/>
      <c r="HOE619" s="4"/>
      <c r="HOF619" s="4"/>
      <c r="HOG619" s="4"/>
      <c r="HOH619" s="4"/>
      <c r="HOI619" s="4"/>
      <c r="HOJ619" s="4"/>
      <c r="HOK619" s="4"/>
      <c r="HOL619" s="4"/>
      <c r="HOM619" s="4"/>
      <c r="HON619" s="4"/>
      <c r="HOO619" s="4"/>
      <c r="HOP619" s="4"/>
      <c r="HOQ619" s="4"/>
      <c r="HOR619" s="4"/>
      <c r="HOS619" s="4"/>
      <c r="HOT619" s="4"/>
      <c r="HOU619" s="4"/>
      <c r="HOV619" s="4"/>
      <c r="HOW619" s="4"/>
      <c r="HOX619" s="4"/>
      <c r="HOY619" s="4"/>
      <c r="HOZ619" s="4"/>
      <c r="HPA619" s="4"/>
      <c r="HPB619" s="4"/>
      <c r="HPC619" s="4"/>
      <c r="HPD619" s="4"/>
      <c r="HPE619" s="4"/>
      <c r="HPF619" s="4"/>
      <c r="HPG619" s="4"/>
      <c r="HPH619" s="4"/>
      <c r="HPI619" s="4"/>
      <c r="HPJ619" s="4"/>
      <c r="HPK619" s="4"/>
      <c r="HPL619" s="4"/>
      <c r="HPM619" s="4"/>
      <c r="HPN619" s="4"/>
      <c r="HPO619" s="4"/>
      <c r="HPP619" s="4"/>
      <c r="HPQ619" s="4"/>
      <c r="HPR619" s="4"/>
      <c r="HPS619" s="4"/>
      <c r="HPT619" s="4"/>
      <c r="HPU619" s="4"/>
      <c r="HPV619" s="4"/>
      <c r="HPW619" s="4"/>
      <c r="HPX619" s="4"/>
      <c r="HPY619" s="4"/>
      <c r="HPZ619" s="4"/>
      <c r="HQA619" s="4"/>
      <c r="HQB619" s="4"/>
      <c r="HQC619" s="4"/>
      <c r="HQD619" s="4"/>
      <c r="HQE619" s="4"/>
      <c r="HQF619" s="4"/>
      <c r="HQG619" s="4"/>
      <c r="HQH619" s="4"/>
      <c r="HQI619" s="4"/>
      <c r="HQJ619" s="4"/>
      <c r="HQK619" s="4"/>
      <c r="HQL619" s="4"/>
      <c r="HQM619" s="4"/>
      <c r="HQN619" s="4"/>
      <c r="HQO619" s="4"/>
      <c r="HQP619" s="4"/>
      <c r="HQQ619" s="4"/>
      <c r="HQR619" s="4"/>
      <c r="HQS619" s="4"/>
      <c r="HQT619" s="4"/>
      <c r="HQU619" s="4"/>
      <c r="HQV619" s="4"/>
      <c r="HQW619" s="4"/>
      <c r="HQX619" s="4"/>
      <c r="HQY619" s="4"/>
      <c r="HQZ619" s="4"/>
      <c r="HRA619" s="4"/>
      <c r="HRB619" s="4"/>
      <c r="HRC619" s="4"/>
      <c r="HRD619" s="4"/>
      <c r="HRE619" s="4"/>
      <c r="HRF619" s="4"/>
      <c r="HRG619" s="4"/>
      <c r="HRH619" s="4"/>
      <c r="HRI619" s="4"/>
      <c r="HRJ619" s="4"/>
      <c r="HRK619" s="4"/>
      <c r="HRL619" s="4"/>
      <c r="HRM619" s="4"/>
      <c r="HRN619" s="4"/>
      <c r="HRO619" s="4"/>
      <c r="HRP619" s="4"/>
      <c r="HRQ619" s="4"/>
      <c r="HRR619" s="4"/>
      <c r="HRS619" s="4"/>
      <c r="HRT619" s="4"/>
      <c r="HRU619" s="4"/>
      <c r="HRV619" s="4"/>
      <c r="HRW619" s="4"/>
      <c r="HRX619" s="4"/>
      <c r="HRY619" s="4"/>
      <c r="HRZ619" s="4"/>
      <c r="HSA619" s="4"/>
      <c r="HSB619" s="4"/>
      <c r="HSC619" s="4"/>
      <c r="HSD619" s="4"/>
      <c r="HSE619" s="4"/>
      <c r="HSF619" s="4"/>
      <c r="HSG619" s="4"/>
      <c r="HSH619" s="4"/>
      <c r="HSI619" s="4"/>
      <c r="HSJ619" s="4"/>
      <c r="HSK619" s="4"/>
      <c r="HSL619" s="4"/>
      <c r="HSM619" s="4"/>
      <c r="HSN619" s="4"/>
      <c r="HSO619" s="4"/>
      <c r="HSP619" s="4"/>
      <c r="HSQ619" s="4"/>
      <c r="HSR619" s="4"/>
      <c r="HSS619" s="4"/>
      <c r="HST619" s="4"/>
      <c r="HSU619" s="4"/>
      <c r="HSV619" s="4"/>
      <c r="HSW619" s="4"/>
      <c r="HSX619" s="4"/>
      <c r="HSY619" s="4"/>
      <c r="HSZ619" s="4"/>
      <c r="HTA619" s="4"/>
      <c r="HTB619" s="4"/>
      <c r="HTC619" s="4"/>
      <c r="HTD619" s="4"/>
      <c r="HTE619" s="4"/>
      <c r="HTF619" s="4"/>
      <c r="HTG619" s="4"/>
      <c r="HTH619" s="4"/>
      <c r="HTI619" s="4"/>
      <c r="HTJ619" s="4"/>
      <c r="HTK619" s="4"/>
      <c r="HTL619" s="4"/>
      <c r="HTM619" s="4"/>
      <c r="HTN619" s="4"/>
      <c r="HTO619" s="4"/>
      <c r="HTP619" s="4"/>
      <c r="HTQ619" s="4"/>
      <c r="HTR619" s="4"/>
      <c r="HTS619" s="4"/>
      <c r="HTT619" s="4"/>
      <c r="HTU619" s="4"/>
      <c r="HTV619" s="4"/>
      <c r="HTW619" s="4"/>
      <c r="HTX619" s="4"/>
      <c r="HTY619" s="4"/>
      <c r="HTZ619" s="4"/>
      <c r="HUA619" s="4"/>
      <c r="HUB619" s="4"/>
      <c r="HUC619" s="4"/>
      <c r="HUD619" s="4"/>
      <c r="HUE619" s="4"/>
      <c r="HUF619" s="4"/>
      <c r="HUG619" s="4"/>
      <c r="HUH619" s="4"/>
      <c r="HUI619" s="4"/>
      <c r="HUJ619" s="4"/>
      <c r="HUK619" s="4"/>
      <c r="HUL619" s="4"/>
      <c r="HUM619" s="4"/>
      <c r="HUN619" s="4"/>
      <c r="HUO619" s="4"/>
      <c r="HUP619" s="4"/>
      <c r="HUQ619" s="4"/>
      <c r="HUR619" s="4"/>
      <c r="HUS619" s="4"/>
      <c r="HUT619" s="4"/>
      <c r="HUU619" s="4"/>
      <c r="HUV619" s="4"/>
      <c r="HUW619" s="4"/>
      <c r="HUX619" s="4"/>
      <c r="HUY619" s="4"/>
      <c r="HUZ619" s="4"/>
      <c r="HVA619" s="4"/>
      <c r="HVB619" s="4"/>
      <c r="HVC619" s="4"/>
      <c r="HVD619" s="4"/>
      <c r="HVE619" s="4"/>
      <c r="HVF619" s="4"/>
      <c r="HVG619" s="4"/>
      <c r="HVH619" s="4"/>
      <c r="HVI619" s="4"/>
      <c r="HVJ619" s="4"/>
      <c r="HVK619" s="4"/>
      <c r="HVL619" s="4"/>
      <c r="HVM619" s="4"/>
      <c r="HVN619" s="4"/>
      <c r="HVO619" s="4"/>
      <c r="HVP619" s="4"/>
      <c r="HVQ619" s="4"/>
      <c r="HVR619" s="4"/>
      <c r="HVS619" s="4"/>
      <c r="HVT619" s="4"/>
      <c r="HVU619" s="4"/>
      <c r="HVV619" s="4"/>
      <c r="HVW619" s="4"/>
      <c r="HVX619" s="4"/>
      <c r="HVY619" s="4"/>
      <c r="HVZ619" s="4"/>
      <c r="HWA619" s="4"/>
      <c r="HWB619" s="4"/>
      <c r="HWC619" s="4"/>
      <c r="HWD619" s="4"/>
      <c r="HWE619" s="4"/>
      <c r="HWF619" s="4"/>
      <c r="HWG619" s="4"/>
      <c r="HWH619" s="4"/>
      <c r="HWI619" s="4"/>
      <c r="HWJ619" s="4"/>
      <c r="HWK619" s="4"/>
      <c r="HWL619" s="4"/>
      <c r="HWM619" s="4"/>
      <c r="HWN619" s="4"/>
      <c r="HWO619" s="4"/>
      <c r="HWP619" s="4"/>
      <c r="HWQ619" s="4"/>
      <c r="HWR619" s="4"/>
      <c r="HWS619" s="4"/>
      <c r="HWT619" s="4"/>
      <c r="HWU619" s="4"/>
      <c r="HWV619" s="4"/>
      <c r="HWW619" s="4"/>
      <c r="HWX619" s="4"/>
      <c r="HWY619" s="4"/>
      <c r="HWZ619" s="4"/>
      <c r="HXA619" s="4"/>
      <c r="HXB619" s="4"/>
      <c r="HXC619" s="4"/>
      <c r="HXD619" s="4"/>
      <c r="HXE619" s="4"/>
      <c r="HXF619" s="4"/>
      <c r="HXG619" s="4"/>
      <c r="HXH619" s="4"/>
      <c r="HXI619" s="4"/>
      <c r="HXJ619" s="4"/>
      <c r="HXK619" s="4"/>
      <c r="HXL619" s="4"/>
      <c r="HXM619" s="4"/>
      <c r="HXN619" s="4"/>
      <c r="HXO619" s="4"/>
      <c r="HXP619" s="4"/>
      <c r="HXQ619" s="4"/>
      <c r="HXR619" s="4"/>
      <c r="HXS619" s="4"/>
      <c r="HXT619" s="4"/>
      <c r="HXU619" s="4"/>
      <c r="HXV619" s="4"/>
      <c r="HXW619" s="4"/>
      <c r="HXX619" s="4"/>
      <c r="HXY619" s="4"/>
      <c r="HXZ619" s="4"/>
      <c r="HYA619" s="4"/>
      <c r="HYB619" s="4"/>
      <c r="HYC619" s="4"/>
      <c r="HYD619" s="4"/>
      <c r="HYE619" s="4"/>
      <c r="HYF619" s="4"/>
      <c r="HYG619" s="4"/>
      <c r="HYH619" s="4"/>
      <c r="HYI619" s="4"/>
      <c r="HYJ619" s="4"/>
      <c r="HYK619" s="4"/>
      <c r="HYL619" s="4"/>
      <c r="HYM619" s="4"/>
      <c r="HYN619" s="4"/>
      <c r="HYO619" s="4"/>
      <c r="HYP619" s="4"/>
      <c r="HYQ619" s="4"/>
      <c r="HYR619" s="4"/>
      <c r="HYS619" s="4"/>
      <c r="HYT619" s="4"/>
      <c r="HYU619" s="4"/>
      <c r="HYV619" s="4"/>
      <c r="HYW619" s="4"/>
      <c r="HYX619" s="4"/>
      <c r="HYY619" s="4"/>
      <c r="HYZ619" s="4"/>
      <c r="HZA619" s="4"/>
      <c r="HZB619" s="4"/>
      <c r="HZC619" s="4"/>
      <c r="HZD619" s="4"/>
      <c r="HZE619" s="4"/>
      <c r="HZF619" s="4"/>
      <c r="HZG619" s="4"/>
      <c r="HZH619" s="4"/>
      <c r="HZI619" s="4"/>
      <c r="HZJ619" s="4"/>
      <c r="HZK619" s="4"/>
      <c r="HZL619" s="4"/>
      <c r="HZM619" s="4"/>
      <c r="HZN619" s="4"/>
      <c r="HZO619" s="4"/>
      <c r="HZP619" s="4"/>
      <c r="HZQ619" s="4"/>
      <c r="HZR619" s="4"/>
      <c r="HZS619" s="4"/>
      <c r="HZT619" s="4"/>
      <c r="HZU619" s="4"/>
      <c r="HZV619" s="4"/>
      <c r="HZW619" s="4"/>
      <c r="HZX619" s="4"/>
      <c r="HZY619" s="4"/>
      <c r="HZZ619" s="4"/>
      <c r="IAA619" s="4"/>
      <c r="IAB619" s="4"/>
      <c r="IAC619" s="4"/>
      <c r="IAD619" s="4"/>
      <c r="IAE619" s="4"/>
      <c r="IAF619" s="4"/>
      <c r="IAG619" s="4"/>
      <c r="IAH619" s="4"/>
      <c r="IAI619" s="4"/>
      <c r="IAJ619" s="4"/>
      <c r="IAK619" s="4"/>
      <c r="IAL619" s="4"/>
      <c r="IAM619" s="4"/>
      <c r="IAN619" s="4"/>
      <c r="IAO619" s="4"/>
      <c r="IAP619" s="4"/>
      <c r="IAQ619" s="4"/>
      <c r="IAR619" s="4"/>
      <c r="IAS619" s="4"/>
      <c r="IAT619" s="4"/>
      <c r="IAU619" s="4"/>
      <c r="IAV619" s="4"/>
      <c r="IAW619" s="4"/>
      <c r="IAX619" s="4"/>
      <c r="IAY619" s="4"/>
      <c r="IAZ619" s="4"/>
      <c r="IBA619" s="4"/>
      <c r="IBB619" s="4"/>
      <c r="IBC619" s="4"/>
      <c r="IBD619" s="4"/>
      <c r="IBE619" s="4"/>
      <c r="IBF619" s="4"/>
      <c r="IBG619" s="4"/>
      <c r="IBH619" s="4"/>
      <c r="IBI619" s="4"/>
      <c r="IBJ619" s="4"/>
      <c r="IBK619" s="4"/>
      <c r="IBL619" s="4"/>
      <c r="IBM619" s="4"/>
      <c r="IBN619" s="4"/>
      <c r="IBO619" s="4"/>
      <c r="IBP619" s="4"/>
      <c r="IBQ619" s="4"/>
      <c r="IBR619" s="4"/>
      <c r="IBS619" s="4"/>
      <c r="IBT619" s="4"/>
      <c r="IBU619" s="4"/>
      <c r="IBV619" s="4"/>
      <c r="IBW619" s="4"/>
      <c r="IBX619" s="4"/>
      <c r="IBY619" s="4"/>
      <c r="IBZ619" s="4"/>
      <c r="ICA619" s="4"/>
      <c r="ICB619" s="4"/>
      <c r="ICC619" s="4"/>
      <c r="ICD619" s="4"/>
      <c r="ICE619" s="4"/>
      <c r="ICF619" s="4"/>
      <c r="ICG619" s="4"/>
      <c r="ICH619" s="4"/>
      <c r="ICI619" s="4"/>
      <c r="ICJ619" s="4"/>
      <c r="ICK619" s="4"/>
      <c r="ICL619" s="4"/>
      <c r="ICM619" s="4"/>
      <c r="ICN619" s="4"/>
      <c r="ICO619" s="4"/>
      <c r="ICP619" s="4"/>
      <c r="ICQ619" s="4"/>
      <c r="ICR619" s="4"/>
      <c r="ICS619" s="4"/>
      <c r="ICT619" s="4"/>
      <c r="ICU619" s="4"/>
      <c r="ICV619" s="4"/>
      <c r="ICW619" s="4"/>
      <c r="ICX619" s="4"/>
      <c r="ICY619" s="4"/>
      <c r="ICZ619" s="4"/>
      <c r="IDA619" s="4"/>
      <c r="IDB619" s="4"/>
      <c r="IDC619" s="4"/>
      <c r="IDD619" s="4"/>
      <c r="IDE619" s="4"/>
      <c r="IDF619" s="4"/>
      <c r="IDG619" s="4"/>
      <c r="IDH619" s="4"/>
      <c r="IDI619" s="4"/>
      <c r="IDJ619" s="4"/>
      <c r="IDK619" s="4"/>
      <c r="IDL619" s="4"/>
      <c r="IDM619" s="4"/>
      <c r="IDN619" s="4"/>
      <c r="IDO619" s="4"/>
      <c r="IDP619" s="4"/>
      <c r="IDQ619" s="4"/>
      <c r="IDR619" s="4"/>
      <c r="IDS619" s="4"/>
      <c r="IDT619" s="4"/>
      <c r="IDU619" s="4"/>
      <c r="IDV619" s="4"/>
      <c r="IDW619" s="4"/>
      <c r="IDX619" s="4"/>
      <c r="IDY619" s="4"/>
      <c r="IDZ619" s="4"/>
      <c r="IEA619" s="4"/>
      <c r="IEB619" s="4"/>
      <c r="IEC619" s="4"/>
      <c r="IED619" s="4"/>
      <c r="IEE619" s="4"/>
      <c r="IEF619" s="4"/>
      <c r="IEG619" s="4"/>
      <c r="IEH619" s="4"/>
      <c r="IEI619" s="4"/>
      <c r="IEJ619" s="4"/>
      <c r="IEK619" s="4"/>
      <c r="IEL619" s="4"/>
      <c r="IEM619" s="4"/>
      <c r="IEN619" s="4"/>
      <c r="IEO619" s="4"/>
      <c r="IEP619" s="4"/>
      <c r="IEQ619" s="4"/>
      <c r="IER619" s="4"/>
      <c r="IES619" s="4"/>
      <c r="IET619" s="4"/>
      <c r="IEU619" s="4"/>
      <c r="IEV619" s="4"/>
      <c r="IEW619" s="4"/>
      <c r="IEX619" s="4"/>
      <c r="IEY619" s="4"/>
      <c r="IEZ619" s="4"/>
      <c r="IFA619" s="4"/>
      <c r="IFB619" s="4"/>
      <c r="IFC619" s="4"/>
      <c r="IFD619" s="4"/>
      <c r="IFE619" s="4"/>
      <c r="IFF619" s="4"/>
      <c r="IFG619" s="4"/>
      <c r="IFH619" s="4"/>
      <c r="IFI619" s="4"/>
      <c r="IFJ619" s="4"/>
      <c r="IFK619" s="4"/>
      <c r="IFL619" s="4"/>
      <c r="IFM619" s="4"/>
      <c r="IFN619" s="4"/>
      <c r="IFO619" s="4"/>
      <c r="IFP619" s="4"/>
      <c r="IFQ619" s="4"/>
      <c r="IFR619" s="4"/>
      <c r="IFS619" s="4"/>
      <c r="IFT619" s="4"/>
      <c r="IFU619" s="4"/>
      <c r="IFV619" s="4"/>
      <c r="IFW619" s="4"/>
      <c r="IFX619" s="4"/>
      <c r="IFY619" s="4"/>
      <c r="IFZ619" s="4"/>
      <c r="IGA619" s="4"/>
      <c r="IGB619" s="4"/>
      <c r="IGC619" s="4"/>
      <c r="IGD619" s="4"/>
      <c r="IGE619" s="4"/>
      <c r="IGF619" s="4"/>
      <c r="IGG619" s="4"/>
      <c r="IGH619" s="4"/>
      <c r="IGI619" s="4"/>
      <c r="IGJ619" s="4"/>
      <c r="IGK619" s="4"/>
      <c r="IGL619" s="4"/>
      <c r="IGM619" s="4"/>
      <c r="IGN619" s="4"/>
      <c r="IGO619" s="4"/>
      <c r="IGP619" s="4"/>
      <c r="IGQ619" s="4"/>
      <c r="IGR619" s="4"/>
      <c r="IGS619" s="4"/>
      <c r="IGT619" s="4"/>
      <c r="IGU619" s="4"/>
      <c r="IGV619" s="4"/>
      <c r="IGW619" s="4"/>
      <c r="IGX619" s="4"/>
      <c r="IGY619" s="4"/>
      <c r="IGZ619" s="4"/>
      <c r="IHA619" s="4"/>
      <c r="IHB619" s="4"/>
      <c r="IHC619" s="4"/>
      <c r="IHD619" s="4"/>
      <c r="IHE619" s="4"/>
      <c r="IHF619" s="4"/>
      <c r="IHG619" s="4"/>
      <c r="IHH619" s="4"/>
      <c r="IHI619" s="4"/>
      <c r="IHJ619" s="4"/>
      <c r="IHK619" s="4"/>
      <c r="IHL619" s="4"/>
      <c r="IHM619" s="4"/>
      <c r="IHN619" s="4"/>
      <c r="IHO619" s="4"/>
      <c r="IHP619" s="4"/>
      <c r="IHQ619" s="4"/>
      <c r="IHR619" s="4"/>
      <c r="IHS619" s="4"/>
      <c r="IHT619" s="4"/>
      <c r="IHU619" s="4"/>
      <c r="IHV619" s="4"/>
      <c r="IHW619" s="4"/>
      <c r="IHX619" s="4"/>
      <c r="IHY619" s="4"/>
      <c r="IHZ619" s="4"/>
      <c r="IIA619" s="4"/>
      <c r="IIB619" s="4"/>
      <c r="IIC619" s="4"/>
      <c r="IID619" s="4"/>
      <c r="IIE619" s="4"/>
      <c r="IIF619" s="4"/>
      <c r="IIG619" s="4"/>
      <c r="IIH619" s="4"/>
      <c r="III619" s="4"/>
      <c r="IIJ619" s="4"/>
      <c r="IIK619" s="4"/>
      <c r="IIL619" s="4"/>
      <c r="IIM619" s="4"/>
      <c r="IIN619" s="4"/>
      <c r="IIO619" s="4"/>
      <c r="IIP619" s="4"/>
      <c r="IIQ619" s="4"/>
      <c r="IIR619" s="4"/>
      <c r="IIS619" s="4"/>
      <c r="IIT619" s="4"/>
      <c r="IIU619" s="4"/>
      <c r="IIV619" s="4"/>
      <c r="IIW619" s="4"/>
      <c r="IIX619" s="4"/>
      <c r="IIY619" s="4"/>
      <c r="IIZ619" s="4"/>
      <c r="IJA619" s="4"/>
      <c r="IJB619" s="4"/>
      <c r="IJC619" s="4"/>
      <c r="IJD619" s="4"/>
      <c r="IJE619" s="4"/>
      <c r="IJF619" s="4"/>
      <c r="IJG619" s="4"/>
      <c r="IJH619" s="4"/>
      <c r="IJI619" s="4"/>
      <c r="IJJ619" s="4"/>
      <c r="IJK619" s="4"/>
      <c r="IJL619" s="4"/>
      <c r="IJM619" s="4"/>
      <c r="IJN619" s="4"/>
      <c r="IJO619" s="4"/>
      <c r="IJP619" s="4"/>
      <c r="IJQ619" s="4"/>
      <c r="IJR619" s="4"/>
      <c r="IJS619" s="4"/>
      <c r="IJT619" s="4"/>
      <c r="IJU619" s="4"/>
      <c r="IJV619" s="4"/>
      <c r="IJW619" s="4"/>
      <c r="IJX619" s="4"/>
      <c r="IJY619" s="4"/>
      <c r="IJZ619" s="4"/>
      <c r="IKA619" s="4"/>
      <c r="IKB619" s="4"/>
      <c r="IKC619" s="4"/>
      <c r="IKD619" s="4"/>
      <c r="IKE619" s="4"/>
      <c r="IKF619" s="4"/>
      <c r="IKG619" s="4"/>
      <c r="IKH619" s="4"/>
      <c r="IKI619" s="4"/>
      <c r="IKJ619" s="4"/>
      <c r="IKK619" s="4"/>
      <c r="IKL619" s="4"/>
      <c r="IKM619" s="4"/>
      <c r="IKN619" s="4"/>
      <c r="IKO619" s="4"/>
      <c r="IKP619" s="4"/>
      <c r="IKQ619" s="4"/>
      <c r="IKR619" s="4"/>
      <c r="IKS619" s="4"/>
      <c r="IKT619" s="4"/>
      <c r="IKU619" s="4"/>
      <c r="IKV619" s="4"/>
      <c r="IKW619" s="4"/>
      <c r="IKX619" s="4"/>
      <c r="IKY619" s="4"/>
      <c r="IKZ619" s="4"/>
      <c r="ILA619" s="4"/>
      <c r="ILB619" s="4"/>
      <c r="ILC619" s="4"/>
      <c r="ILD619" s="4"/>
      <c r="ILE619" s="4"/>
      <c r="ILF619" s="4"/>
      <c r="ILG619" s="4"/>
      <c r="ILH619" s="4"/>
      <c r="ILI619" s="4"/>
      <c r="ILJ619" s="4"/>
      <c r="ILK619" s="4"/>
      <c r="ILL619" s="4"/>
      <c r="ILM619" s="4"/>
      <c r="ILN619" s="4"/>
      <c r="ILO619" s="4"/>
      <c r="ILP619" s="4"/>
      <c r="ILQ619" s="4"/>
      <c r="ILR619" s="4"/>
      <c r="ILS619" s="4"/>
      <c r="ILT619" s="4"/>
      <c r="ILU619" s="4"/>
      <c r="ILV619" s="4"/>
      <c r="ILW619" s="4"/>
      <c r="ILX619" s="4"/>
      <c r="ILY619" s="4"/>
      <c r="ILZ619" s="4"/>
      <c r="IMA619" s="4"/>
      <c r="IMB619" s="4"/>
      <c r="IMC619" s="4"/>
      <c r="IMD619" s="4"/>
      <c r="IME619" s="4"/>
      <c r="IMF619" s="4"/>
      <c r="IMG619" s="4"/>
      <c r="IMH619" s="4"/>
      <c r="IMI619" s="4"/>
      <c r="IMJ619" s="4"/>
      <c r="IMK619" s="4"/>
      <c r="IML619" s="4"/>
      <c r="IMM619" s="4"/>
      <c r="IMN619" s="4"/>
      <c r="IMO619" s="4"/>
      <c r="IMP619" s="4"/>
      <c r="IMQ619" s="4"/>
      <c r="IMR619" s="4"/>
      <c r="IMS619" s="4"/>
      <c r="IMT619" s="4"/>
      <c r="IMU619" s="4"/>
      <c r="IMV619" s="4"/>
      <c r="IMW619" s="4"/>
      <c r="IMX619" s="4"/>
      <c r="IMY619" s="4"/>
      <c r="IMZ619" s="4"/>
      <c r="INA619" s="4"/>
      <c r="INB619" s="4"/>
      <c r="INC619" s="4"/>
      <c r="IND619" s="4"/>
      <c r="INE619" s="4"/>
      <c r="INF619" s="4"/>
      <c r="ING619" s="4"/>
      <c r="INH619" s="4"/>
      <c r="INI619" s="4"/>
      <c r="INJ619" s="4"/>
      <c r="INK619" s="4"/>
      <c r="INL619" s="4"/>
      <c r="INM619" s="4"/>
      <c r="INN619" s="4"/>
      <c r="INO619" s="4"/>
      <c r="INP619" s="4"/>
      <c r="INQ619" s="4"/>
      <c r="INR619" s="4"/>
      <c r="INS619" s="4"/>
      <c r="INT619" s="4"/>
      <c r="INU619" s="4"/>
      <c r="INV619" s="4"/>
      <c r="INW619" s="4"/>
      <c r="INX619" s="4"/>
      <c r="INY619" s="4"/>
      <c r="INZ619" s="4"/>
      <c r="IOA619" s="4"/>
      <c r="IOB619" s="4"/>
      <c r="IOC619" s="4"/>
      <c r="IOD619" s="4"/>
      <c r="IOE619" s="4"/>
      <c r="IOF619" s="4"/>
      <c r="IOG619" s="4"/>
      <c r="IOH619" s="4"/>
      <c r="IOI619" s="4"/>
      <c r="IOJ619" s="4"/>
      <c r="IOK619" s="4"/>
      <c r="IOL619" s="4"/>
      <c r="IOM619" s="4"/>
      <c r="ION619" s="4"/>
      <c r="IOO619" s="4"/>
      <c r="IOP619" s="4"/>
      <c r="IOQ619" s="4"/>
      <c r="IOR619" s="4"/>
      <c r="IOS619" s="4"/>
      <c r="IOT619" s="4"/>
      <c r="IOU619" s="4"/>
      <c r="IOV619" s="4"/>
      <c r="IOW619" s="4"/>
      <c r="IOX619" s="4"/>
      <c r="IOY619" s="4"/>
      <c r="IOZ619" s="4"/>
      <c r="IPA619" s="4"/>
      <c r="IPB619" s="4"/>
      <c r="IPC619" s="4"/>
      <c r="IPD619" s="4"/>
      <c r="IPE619" s="4"/>
      <c r="IPF619" s="4"/>
      <c r="IPG619" s="4"/>
      <c r="IPH619" s="4"/>
      <c r="IPI619" s="4"/>
      <c r="IPJ619" s="4"/>
      <c r="IPK619" s="4"/>
      <c r="IPL619" s="4"/>
      <c r="IPM619" s="4"/>
      <c r="IPN619" s="4"/>
      <c r="IPO619" s="4"/>
      <c r="IPP619" s="4"/>
      <c r="IPQ619" s="4"/>
      <c r="IPR619" s="4"/>
      <c r="IPS619" s="4"/>
      <c r="IPT619" s="4"/>
      <c r="IPU619" s="4"/>
      <c r="IPV619" s="4"/>
      <c r="IPW619" s="4"/>
      <c r="IPX619" s="4"/>
      <c r="IPY619" s="4"/>
      <c r="IPZ619" s="4"/>
      <c r="IQA619" s="4"/>
      <c r="IQB619" s="4"/>
      <c r="IQC619" s="4"/>
      <c r="IQD619" s="4"/>
      <c r="IQE619" s="4"/>
      <c r="IQF619" s="4"/>
      <c r="IQG619" s="4"/>
      <c r="IQH619" s="4"/>
      <c r="IQI619" s="4"/>
      <c r="IQJ619" s="4"/>
      <c r="IQK619" s="4"/>
      <c r="IQL619" s="4"/>
      <c r="IQM619" s="4"/>
      <c r="IQN619" s="4"/>
      <c r="IQO619" s="4"/>
      <c r="IQP619" s="4"/>
      <c r="IQQ619" s="4"/>
      <c r="IQR619" s="4"/>
      <c r="IQS619" s="4"/>
      <c r="IQT619" s="4"/>
      <c r="IQU619" s="4"/>
      <c r="IQV619" s="4"/>
      <c r="IQW619" s="4"/>
      <c r="IQX619" s="4"/>
      <c r="IQY619" s="4"/>
      <c r="IQZ619" s="4"/>
      <c r="IRA619" s="4"/>
      <c r="IRB619" s="4"/>
      <c r="IRC619" s="4"/>
      <c r="IRD619" s="4"/>
      <c r="IRE619" s="4"/>
      <c r="IRF619" s="4"/>
      <c r="IRG619" s="4"/>
      <c r="IRH619" s="4"/>
      <c r="IRI619" s="4"/>
      <c r="IRJ619" s="4"/>
      <c r="IRK619" s="4"/>
      <c r="IRL619" s="4"/>
      <c r="IRM619" s="4"/>
      <c r="IRN619" s="4"/>
      <c r="IRO619" s="4"/>
      <c r="IRP619" s="4"/>
      <c r="IRQ619" s="4"/>
      <c r="IRR619" s="4"/>
      <c r="IRS619" s="4"/>
      <c r="IRT619" s="4"/>
      <c r="IRU619" s="4"/>
      <c r="IRV619" s="4"/>
      <c r="IRW619" s="4"/>
      <c r="IRX619" s="4"/>
      <c r="IRY619" s="4"/>
      <c r="IRZ619" s="4"/>
      <c r="ISA619" s="4"/>
      <c r="ISB619" s="4"/>
      <c r="ISC619" s="4"/>
      <c r="ISD619" s="4"/>
      <c r="ISE619" s="4"/>
      <c r="ISF619" s="4"/>
      <c r="ISG619" s="4"/>
      <c r="ISH619" s="4"/>
      <c r="ISI619" s="4"/>
      <c r="ISJ619" s="4"/>
      <c r="ISK619" s="4"/>
      <c r="ISL619" s="4"/>
      <c r="ISM619" s="4"/>
      <c r="ISN619" s="4"/>
      <c r="ISO619" s="4"/>
      <c r="ISP619" s="4"/>
      <c r="ISQ619" s="4"/>
      <c r="ISR619" s="4"/>
      <c r="ISS619" s="4"/>
      <c r="IST619" s="4"/>
      <c r="ISU619" s="4"/>
      <c r="ISV619" s="4"/>
      <c r="ISW619" s="4"/>
      <c r="ISX619" s="4"/>
      <c r="ISY619" s="4"/>
      <c r="ISZ619" s="4"/>
      <c r="ITA619" s="4"/>
      <c r="ITB619" s="4"/>
      <c r="ITC619" s="4"/>
      <c r="ITD619" s="4"/>
      <c r="ITE619" s="4"/>
      <c r="ITF619" s="4"/>
      <c r="ITG619" s="4"/>
      <c r="ITH619" s="4"/>
      <c r="ITI619" s="4"/>
      <c r="ITJ619" s="4"/>
      <c r="ITK619" s="4"/>
      <c r="ITL619" s="4"/>
      <c r="ITM619" s="4"/>
      <c r="ITN619" s="4"/>
      <c r="ITO619" s="4"/>
      <c r="ITP619" s="4"/>
      <c r="ITQ619" s="4"/>
      <c r="ITR619" s="4"/>
      <c r="ITS619" s="4"/>
      <c r="ITT619" s="4"/>
      <c r="ITU619" s="4"/>
      <c r="ITV619" s="4"/>
      <c r="ITW619" s="4"/>
      <c r="ITX619" s="4"/>
      <c r="ITY619" s="4"/>
      <c r="ITZ619" s="4"/>
      <c r="IUA619" s="4"/>
      <c r="IUB619" s="4"/>
      <c r="IUC619" s="4"/>
      <c r="IUD619" s="4"/>
      <c r="IUE619" s="4"/>
      <c r="IUF619" s="4"/>
      <c r="IUG619" s="4"/>
      <c r="IUH619" s="4"/>
      <c r="IUI619" s="4"/>
      <c r="IUJ619" s="4"/>
      <c r="IUK619" s="4"/>
      <c r="IUL619" s="4"/>
      <c r="IUM619" s="4"/>
      <c r="IUN619" s="4"/>
      <c r="IUO619" s="4"/>
      <c r="IUP619" s="4"/>
      <c r="IUQ619" s="4"/>
      <c r="IUR619" s="4"/>
      <c r="IUS619" s="4"/>
      <c r="IUT619" s="4"/>
      <c r="IUU619" s="4"/>
      <c r="IUV619" s="4"/>
      <c r="IUW619" s="4"/>
      <c r="IUX619" s="4"/>
      <c r="IUY619" s="4"/>
      <c r="IUZ619" s="4"/>
      <c r="IVA619" s="4"/>
      <c r="IVB619" s="4"/>
      <c r="IVC619" s="4"/>
      <c r="IVD619" s="4"/>
      <c r="IVE619" s="4"/>
      <c r="IVF619" s="4"/>
      <c r="IVG619" s="4"/>
      <c r="IVH619" s="4"/>
      <c r="IVI619" s="4"/>
      <c r="IVJ619" s="4"/>
      <c r="IVK619" s="4"/>
      <c r="IVL619" s="4"/>
      <c r="IVM619" s="4"/>
      <c r="IVN619" s="4"/>
      <c r="IVO619" s="4"/>
      <c r="IVP619" s="4"/>
      <c r="IVQ619" s="4"/>
      <c r="IVR619" s="4"/>
      <c r="IVS619" s="4"/>
      <c r="IVT619" s="4"/>
      <c r="IVU619" s="4"/>
      <c r="IVV619" s="4"/>
      <c r="IVW619" s="4"/>
      <c r="IVX619" s="4"/>
      <c r="IVY619" s="4"/>
      <c r="IVZ619" s="4"/>
      <c r="IWA619" s="4"/>
      <c r="IWB619" s="4"/>
      <c r="IWC619" s="4"/>
      <c r="IWD619" s="4"/>
      <c r="IWE619" s="4"/>
      <c r="IWF619" s="4"/>
      <c r="IWG619" s="4"/>
      <c r="IWH619" s="4"/>
      <c r="IWI619" s="4"/>
      <c r="IWJ619" s="4"/>
      <c r="IWK619" s="4"/>
      <c r="IWL619" s="4"/>
      <c r="IWM619" s="4"/>
      <c r="IWN619" s="4"/>
      <c r="IWO619" s="4"/>
      <c r="IWP619" s="4"/>
      <c r="IWQ619" s="4"/>
      <c r="IWR619" s="4"/>
      <c r="IWS619" s="4"/>
      <c r="IWT619" s="4"/>
      <c r="IWU619" s="4"/>
      <c r="IWV619" s="4"/>
      <c r="IWW619" s="4"/>
      <c r="IWX619" s="4"/>
      <c r="IWY619" s="4"/>
      <c r="IWZ619" s="4"/>
      <c r="IXA619" s="4"/>
      <c r="IXB619" s="4"/>
      <c r="IXC619" s="4"/>
      <c r="IXD619" s="4"/>
      <c r="IXE619" s="4"/>
      <c r="IXF619" s="4"/>
      <c r="IXG619" s="4"/>
      <c r="IXH619" s="4"/>
      <c r="IXI619" s="4"/>
      <c r="IXJ619" s="4"/>
      <c r="IXK619" s="4"/>
      <c r="IXL619" s="4"/>
      <c r="IXM619" s="4"/>
      <c r="IXN619" s="4"/>
      <c r="IXO619" s="4"/>
      <c r="IXP619" s="4"/>
      <c r="IXQ619" s="4"/>
      <c r="IXR619" s="4"/>
      <c r="IXS619" s="4"/>
      <c r="IXT619" s="4"/>
      <c r="IXU619" s="4"/>
      <c r="IXV619" s="4"/>
      <c r="IXW619" s="4"/>
      <c r="IXX619" s="4"/>
      <c r="IXY619" s="4"/>
      <c r="IXZ619" s="4"/>
      <c r="IYA619" s="4"/>
      <c r="IYB619" s="4"/>
      <c r="IYC619" s="4"/>
      <c r="IYD619" s="4"/>
      <c r="IYE619" s="4"/>
      <c r="IYF619" s="4"/>
      <c r="IYG619" s="4"/>
      <c r="IYH619" s="4"/>
      <c r="IYI619" s="4"/>
      <c r="IYJ619" s="4"/>
      <c r="IYK619" s="4"/>
      <c r="IYL619" s="4"/>
      <c r="IYM619" s="4"/>
      <c r="IYN619" s="4"/>
      <c r="IYO619" s="4"/>
      <c r="IYP619" s="4"/>
      <c r="IYQ619" s="4"/>
      <c r="IYR619" s="4"/>
      <c r="IYS619" s="4"/>
      <c r="IYT619" s="4"/>
      <c r="IYU619" s="4"/>
      <c r="IYV619" s="4"/>
      <c r="IYW619" s="4"/>
      <c r="IYX619" s="4"/>
      <c r="IYY619" s="4"/>
      <c r="IYZ619" s="4"/>
      <c r="IZA619" s="4"/>
      <c r="IZB619" s="4"/>
      <c r="IZC619" s="4"/>
      <c r="IZD619" s="4"/>
      <c r="IZE619" s="4"/>
      <c r="IZF619" s="4"/>
      <c r="IZG619" s="4"/>
      <c r="IZH619" s="4"/>
      <c r="IZI619" s="4"/>
      <c r="IZJ619" s="4"/>
      <c r="IZK619" s="4"/>
      <c r="IZL619" s="4"/>
      <c r="IZM619" s="4"/>
      <c r="IZN619" s="4"/>
      <c r="IZO619" s="4"/>
      <c r="IZP619" s="4"/>
      <c r="IZQ619" s="4"/>
      <c r="IZR619" s="4"/>
      <c r="IZS619" s="4"/>
      <c r="IZT619" s="4"/>
      <c r="IZU619" s="4"/>
      <c r="IZV619" s="4"/>
      <c r="IZW619" s="4"/>
      <c r="IZX619" s="4"/>
      <c r="IZY619" s="4"/>
      <c r="IZZ619" s="4"/>
      <c r="JAA619" s="4"/>
      <c r="JAB619" s="4"/>
      <c r="JAC619" s="4"/>
      <c r="JAD619" s="4"/>
      <c r="JAE619" s="4"/>
      <c r="JAF619" s="4"/>
      <c r="JAG619" s="4"/>
      <c r="JAH619" s="4"/>
      <c r="JAI619" s="4"/>
      <c r="JAJ619" s="4"/>
      <c r="JAK619" s="4"/>
      <c r="JAL619" s="4"/>
      <c r="JAM619" s="4"/>
      <c r="JAN619" s="4"/>
      <c r="JAO619" s="4"/>
      <c r="JAP619" s="4"/>
      <c r="JAQ619" s="4"/>
      <c r="JAR619" s="4"/>
      <c r="JAS619" s="4"/>
      <c r="JAT619" s="4"/>
      <c r="JAU619" s="4"/>
      <c r="JAV619" s="4"/>
      <c r="JAW619" s="4"/>
      <c r="JAX619" s="4"/>
      <c r="JAY619" s="4"/>
      <c r="JAZ619" s="4"/>
      <c r="JBA619" s="4"/>
      <c r="JBB619" s="4"/>
      <c r="JBC619" s="4"/>
      <c r="JBD619" s="4"/>
      <c r="JBE619" s="4"/>
      <c r="JBF619" s="4"/>
      <c r="JBG619" s="4"/>
      <c r="JBH619" s="4"/>
      <c r="JBI619" s="4"/>
      <c r="JBJ619" s="4"/>
      <c r="JBK619" s="4"/>
      <c r="JBL619" s="4"/>
      <c r="JBM619" s="4"/>
      <c r="JBN619" s="4"/>
      <c r="JBO619" s="4"/>
      <c r="JBP619" s="4"/>
      <c r="JBQ619" s="4"/>
      <c r="JBR619" s="4"/>
      <c r="JBS619" s="4"/>
      <c r="JBT619" s="4"/>
      <c r="JBU619" s="4"/>
      <c r="JBV619" s="4"/>
      <c r="JBW619" s="4"/>
      <c r="JBX619" s="4"/>
      <c r="JBY619" s="4"/>
      <c r="JBZ619" s="4"/>
      <c r="JCA619" s="4"/>
      <c r="JCB619" s="4"/>
      <c r="JCC619" s="4"/>
      <c r="JCD619" s="4"/>
      <c r="JCE619" s="4"/>
      <c r="JCF619" s="4"/>
      <c r="JCG619" s="4"/>
      <c r="JCH619" s="4"/>
      <c r="JCI619" s="4"/>
      <c r="JCJ619" s="4"/>
      <c r="JCK619" s="4"/>
      <c r="JCL619" s="4"/>
      <c r="JCM619" s="4"/>
      <c r="JCN619" s="4"/>
      <c r="JCO619" s="4"/>
      <c r="JCP619" s="4"/>
      <c r="JCQ619" s="4"/>
      <c r="JCR619" s="4"/>
      <c r="JCS619" s="4"/>
      <c r="JCT619" s="4"/>
      <c r="JCU619" s="4"/>
      <c r="JCV619" s="4"/>
      <c r="JCW619" s="4"/>
      <c r="JCX619" s="4"/>
      <c r="JCY619" s="4"/>
      <c r="JCZ619" s="4"/>
      <c r="JDA619" s="4"/>
      <c r="JDB619" s="4"/>
      <c r="JDC619" s="4"/>
      <c r="JDD619" s="4"/>
      <c r="JDE619" s="4"/>
      <c r="JDF619" s="4"/>
      <c r="JDG619" s="4"/>
      <c r="JDH619" s="4"/>
      <c r="JDI619" s="4"/>
      <c r="JDJ619" s="4"/>
      <c r="JDK619" s="4"/>
      <c r="JDL619" s="4"/>
      <c r="JDM619" s="4"/>
      <c r="JDN619" s="4"/>
      <c r="JDO619" s="4"/>
      <c r="JDP619" s="4"/>
      <c r="JDQ619" s="4"/>
      <c r="JDR619" s="4"/>
      <c r="JDS619" s="4"/>
      <c r="JDT619" s="4"/>
      <c r="JDU619" s="4"/>
      <c r="JDV619" s="4"/>
      <c r="JDW619" s="4"/>
      <c r="JDX619" s="4"/>
      <c r="JDY619" s="4"/>
      <c r="JDZ619" s="4"/>
      <c r="JEA619" s="4"/>
      <c r="JEB619" s="4"/>
      <c r="JEC619" s="4"/>
      <c r="JED619" s="4"/>
      <c r="JEE619" s="4"/>
      <c r="JEF619" s="4"/>
      <c r="JEG619" s="4"/>
      <c r="JEH619" s="4"/>
      <c r="JEI619" s="4"/>
      <c r="JEJ619" s="4"/>
      <c r="JEK619" s="4"/>
      <c r="JEL619" s="4"/>
      <c r="JEM619" s="4"/>
      <c r="JEN619" s="4"/>
      <c r="JEO619" s="4"/>
      <c r="JEP619" s="4"/>
      <c r="JEQ619" s="4"/>
      <c r="JER619" s="4"/>
      <c r="JES619" s="4"/>
      <c r="JET619" s="4"/>
      <c r="JEU619" s="4"/>
      <c r="JEV619" s="4"/>
      <c r="JEW619" s="4"/>
      <c r="JEX619" s="4"/>
      <c r="JEY619" s="4"/>
      <c r="JEZ619" s="4"/>
      <c r="JFA619" s="4"/>
      <c r="JFB619" s="4"/>
      <c r="JFC619" s="4"/>
      <c r="JFD619" s="4"/>
      <c r="JFE619" s="4"/>
      <c r="JFF619" s="4"/>
      <c r="JFG619" s="4"/>
      <c r="JFH619" s="4"/>
      <c r="JFI619" s="4"/>
      <c r="JFJ619" s="4"/>
      <c r="JFK619" s="4"/>
      <c r="JFL619" s="4"/>
      <c r="JFM619" s="4"/>
      <c r="JFN619" s="4"/>
      <c r="JFO619" s="4"/>
      <c r="JFP619" s="4"/>
      <c r="JFQ619" s="4"/>
      <c r="JFR619" s="4"/>
      <c r="JFS619" s="4"/>
      <c r="JFT619" s="4"/>
      <c r="JFU619" s="4"/>
      <c r="JFV619" s="4"/>
      <c r="JFW619" s="4"/>
      <c r="JFX619" s="4"/>
      <c r="JFY619" s="4"/>
      <c r="JFZ619" s="4"/>
      <c r="JGA619" s="4"/>
      <c r="JGB619" s="4"/>
      <c r="JGC619" s="4"/>
      <c r="JGD619" s="4"/>
      <c r="JGE619" s="4"/>
      <c r="JGF619" s="4"/>
      <c r="JGG619" s="4"/>
      <c r="JGH619" s="4"/>
      <c r="JGI619" s="4"/>
      <c r="JGJ619" s="4"/>
      <c r="JGK619" s="4"/>
      <c r="JGL619" s="4"/>
      <c r="JGM619" s="4"/>
      <c r="JGN619" s="4"/>
      <c r="JGO619" s="4"/>
      <c r="JGP619" s="4"/>
      <c r="JGQ619" s="4"/>
      <c r="JGR619" s="4"/>
      <c r="JGS619" s="4"/>
      <c r="JGT619" s="4"/>
      <c r="JGU619" s="4"/>
      <c r="JGV619" s="4"/>
      <c r="JGW619" s="4"/>
      <c r="JGX619" s="4"/>
      <c r="JGY619" s="4"/>
      <c r="JGZ619" s="4"/>
      <c r="JHA619" s="4"/>
      <c r="JHB619" s="4"/>
      <c r="JHC619" s="4"/>
      <c r="JHD619" s="4"/>
      <c r="JHE619" s="4"/>
      <c r="JHF619" s="4"/>
      <c r="JHG619" s="4"/>
      <c r="JHH619" s="4"/>
      <c r="JHI619" s="4"/>
      <c r="JHJ619" s="4"/>
      <c r="JHK619" s="4"/>
      <c r="JHL619" s="4"/>
      <c r="JHM619" s="4"/>
      <c r="JHN619" s="4"/>
      <c r="JHO619" s="4"/>
      <c r="JHP619" s="4"/>
      <c r="JHQ619" s="4"/>
      <c r="JHR619" s="4"/>
      <c r="JHS619" s="4"/>
      <c r="JHT619" s="4"/>
      <c r="JHU619" s="4"/>
      <c r="JHV619" s="4"/>
      <c r="JHW619" s="4"/>
      <c r="JHX619" s="4"/>
      <c r="JHY619" s="4"/>
      <c r="JHZ619" s="4"/>
      <c r="JIA619" s="4"/>
      <c r="JIB619" s="4"/>
      <c r="JIC619" s="4"/>
      <c r="JID619" s="4"/>
      <c r="JIE619" s="4"/>
      <c r="JIF619" s="4"/>
      <c r="JIG619" s="4"/>
      <c r="JIH619" s="4"/>
      <c r="JII619" s="4"/>
      <c r="JIJ619" s="4"/>
      <c r="JIK619" s="4"/>
      <c r="JIL619" s="4"/>
      <c r="JIM619" s="4"/>
      <c r="JIN619" s="4"/>
      <c r="JIO619" s="4"/>
      <c r="JIP619" s="4"/>
      <c r="JIQ619" s="4"/>
      <c r="JIR619" s="4"/>
      <c r="JIS619" s="4"/>
      <c r="JIT619" s="4"/>
      <c r="JIU619" s="4"/>
      <c r="JIV619" s="4"/>
      <c r="JIW619" s="4"/>
      <c r="JIX619" s="4"/>
      <c r="JIY619" s="4"/>
      <c r="JIZ619" s="4"/>
      <c r="JJA619" s="4"/>
      <c r="JJB619" s="4"/>
      <c r="JJC619" s="4"/>
      <c r="JJD619" s="4"/>
      <c r="JJE619" s="4"/>
      <c r="JJF619" s="4"/>
      <c r="JJG619" s="4"/>
      <c r="JJH619" s="4"/>
      <c r="JJI619" s="4"/>
      <c r="JJJ619" s="4"/>
      <c r="JJK619" s="4"/>
      <c r="JJL619" s="4"/>
      <c r="JJM619" s="4"/>
      <c r="JJN619" s="4"/>
      <c r="JJO619" s="4"/>
      <c r="JJP619" s="4"/>
      <c r="JJQ619" s="4"/>
      <c r="JJR619" s="4"/>
      <c r="JJS619" s="4"/>
      <c r="JJT619" s="4"/>
      <c r="JJU619" s="4"/>
      <c r="JJV619" s="4"/>
      <c r="JJW619" s="4"/>
      <c r="JJX619" s="4"/>
      <c r="JJY619" s="4"/>
      <c r="JJZ619" s="4"/>
      <c r="JKA619" s="4"/>
      <c r="JKB619" s="4"/>
      <c r="JKC619" s="4"/>
      <c r="JKD619" s="4"/>
      <c r="JKE619" s="4"/>
      <c r="JKF619" s="4"/>
      <c r="JKG619" s="4"/>
      <c r="JKH619" s="4"/>
      <c r="JKI619" s="4"/>
      <c r="JKJ619" s="4"/>
      <c r="JKK619" s="4"/>
      <c r="JKL619" s="4"/>
      <c r="JKM619" s="4"/>
      <c r="JKN619" s="4"/>
      <c r="JKO619" s="4"/>
      <c r="JKP619" s="4"/>
      <c r="JKQ619" s="4"/>
      <c r="JKR619" s="4"/>
      <c r="JKS619" s="4"/>
      <c r="JKT619" s="4"/>
      <c r="JKU619" s="4"/>
      <c r="JKV619" s="4"/>
      <c r="JKW619" s="4"/>
      <c r="JKX619" s="4"/>
      <c r="JKY619" s="4"/>
      <c r="JKZ619" s="4"/>
      <c r="JLA619" s="4"/>
      <c r="JLB619" s="4"/>
      <c r="JLC619" s="4"/>
      <c r="JLD619" s="4"/>
      <c r="JLE619" s="4"/>
      <c r="JLF619" s="4"/>
      <c r="JLG619" s="4"/>
      <c r="JLH619" s="4"/>
      <c r="JLI619" s="4"/>
      <c r="JLJ619" s="4"/>
      <c r="JLK619" s="4"/>
      <c r="JLL619" s="4"/>
      <c r="JLM619" s="4"/>
      <c r="JLN619" s="4"/>
      <c r="JLO619" s="4"/>
      <c r="JLP619" s="4"/>
      <c r="JLQ619" s="4"/>
      <c r="JLR619" s="4"/>
      <c r="JLS619" s="4"/>
      <c r="JLT619" s="4"/>
      <c r="JLU619" s="4"/>
      <c r="JLV619" s="4"/>
      <c r="JLW619" s="4"/>
      <c r="JLX619" s="4"/>
      <c r="JLY619" s="4"/>
      <c r="JLZ619" s="4"/>
      <c r="JMA619" s="4"/>
      <c r="JMB619" s="4"/>
      <c r="JMC619" s="4"/>
      <c r="JMD619" s="4"/>
      <c r="JME619" s="4"/>
      <c r="JMF619" s="4"/>
      <c r="JMG619" s="4"/>
      <c r="JMH619" s="4"/>
      <c r="JMI619" s="4"/>
      <c r="JMJ619" s="4"/>
      <c r="JMK619" s="4"/>
      <c r="JML619" s="4"/>
      <c r="JMM619" s="4"/>
      <c r="JMN619" s="4"/>
      <c r="JMO619" s="4"/>
      <c r="JMP619" s="4"/>
      <c r="JMQ619" s="4"/>
      <c r="JMR619" s="4"/>
      <c r="JMS619" s="4"/>
      <c r="JMT619" s="4"/>
      <c r="JMU619" s="4"/>
      <c r="JMV619" s="4"/>
      <c r="JMW619" s="4"/>
      <c r="JMX619" s="4"/>
      <c r="JMY619" s="4"/>
      <c r="JMZ619" s="4"/>
      <c r="JNA619" s="4"/>
      <c r="JNB619" s="4"/>
      <c r="JNC619" s="4"/>
      <c r="JND619" s="4"/>
      <c r="JNE619" s="4"/>
      <c r="JNF619" s="4"/>
      <c r="JNG619" s="4"/>
      <c r="JNH619" s="4"/>
      <c r="JNI619" s="4"/>
      <c r="JNJ619" s="4"/>
      <c r="JNK619" s="4"/>
      <c r="JNL619" s="4"/>
      <c r="JNM619" s="4"/>
      <c r="JNN619" s="4"/>
      <c r="JNO619" s="4"/>
      <c r="JNP619" s="4"/>
      <c r="JNQ619" s="4"/>
      <c r="JNR619" s="4"/>
      <c r="JNS619" s="4"/>
      <c r="JNT619" s="4"/>
      <c r="JNU619" s="4"/>
      <c r="JNV619" s="4"/>
      <c r="JNW619" s="4"/>
      <c r="JNX619" s="4"/>
      <c r="JNY619" s="4"/>
      <c r="JNZ619" s="4"/>
      <c r="JOA619" s="4"/>
      <c r="JOB619" s="4"/>
      <c r="JOC619" s="4"/>
      <c r="JOD619" s="4"/>
      <c r="JOE619" s="4"/>
      <c r="JOF619" s="4"/>
      <c r="JOG619" s="4"/>
      <c r="JOH619" s="4"/>
      <c r="JOI619" s="4"/>
      <c r="JOJ619" s="4"/>
      <c r="JOK619" s="4"/>
      <c r="JOL619" s="4"/>
      <c r="JOM619" s="4"/>
      <c r="JON619" s="4"/>
      <c r="JOO619" s="4"/>
      <c r="JOP619" s="4"/>
      <c r="JOQ619" s="4"/>
      <c r="JOR619" s="4"/>
      <c r="JOS619" s="4"/>
      <c r="JOT619" s="4"/>
      <c r="JOU619" s="4"/>
      <c r="JOV619" s="4"/>
      <c r="JOW619" s="4"/>
      <c r="JOX619" s="4"/>
      <c r="JOY619" s="4"/>
      <c r="JOZ619" s="4"/>
      <c r="JPA619" s="4"/>
      <c r="JPB619" s="4"/>
      <c r="JPC619" s="4"/>
      <c r="JPD619" s="4"/>
      <c r="JPE619" s="4"/>
      <c r="JPF619" s="4"/>
      <c r="JPG619" s="4"/>
      <c r="JPH619" s="4"/>
      <c r="JPI619" s="4"/>
      <c r="JPJ619" s="4"/>
      <c r="JPK619" s="4"/>
      <c r="JPL619" s="4"/>
      <c r="JPM619" s="4"/>
      <c r="JPN619" s="4"/>
      <c r="JPO619" s="4"/>
      <c r="JPP619" s="4"/>
      <c r="JPQ619" s="4"/>
      <c r="JPR619" s="4"/>
      <c r="JPS619" s="4"/>
      <c r="JPT619" s="4"/>
      <c r="JPU619" s="4"/>
      <c r="JPV619" s="4"/>
      <c r="JPW619" s="4"/>
      <c r="JPX619" s="4"/>
      <c r="JPY619" s="4"/>
      <c r="JPZ619" s="4"/>
      <c r="JQA619" s="4"/>
      <c r="JQB619" s="4"/>
      <c r="JQC619" s="4"/>
      <c r="JQD619" s="4"/>
      <c r="JQE619" s="4"/>
      <c r="JQF619" s="4"/>
      <c r="JQG619" s="4"/>
      <c r="JQH619" s="4"/>
      <c r="JQI619" s="4"/>
      <c r="JQJ619" s="4"/>
      <c r="JQK619" s="4"/>
      <c r="JQL619" s="4"/>
      <c r="JQM619" s="4"/>
      <c r="JQN619" s="4"/>
      <c r="JQO619" s="4"/>
      <c r="JQP619" s="4"/>
      <c r="JQQ619" s="4"/>
      <c r="JQR619" s="4"/>
      <c r="JQS619" s="4"/>
      <c r="JQT619" s="4"/>
      <c r="JQU619" s="4"/>
      <c r="JQV619" s="4"/>
      <c r="JQW619" s="4"/>
      <c r="JQX619" s="4"/>
      <c r="JQY619" s="4"/>
      <c r="JQZ619" s="4"/>
      <c r="JRA619" s="4"/>
      <c r="JRB619" s="4"/>
      <c r="JRC619" s="4"/>
      <c r="JRD619" s="4"/>
      <c r="JRE619" s="4"/>
      <c r="JRF619" s="4"/>
      <c r="JRG619" s="4"/>
      <c r="JRH619" s="4"/>
      <c r="JRI619" s="4"/>
      <c r="JRJ619" s="4"/>
      <c r="JRK619" s="4"/>
      <c r="JRL619" s="4"/>
      <c r="JRM619" s="4"/>
      <c r="JRN619" s="4"/>
      <c r="JRO619" s="4"/>
      <c r="JRP619" s="4"/>
      <c r="JRQ619" s="4"/>
      <c r="JRR619" s="4"/>
      <c r="JRS619" s="4"/>
      <c r="JRT619" s="4"/>
      <c r="JRU619" s="4"/>
      <c r="JRV619" s="4"/>
      <c r="JRW619" s="4"/>
      <c r="JRX619" s="4"/>
      <c r="JRY619" s="4"/>
      <c r="JRZ619" s="4"/>
      <c r="JSA619" s="4"/>
      <c r="JSB619" s="4"/>
      <c r="JSC619" s="4"/>
      <c r="JSD619" s="4"/>
      <c r="JSE619" s="4"/>
      <c r="JSF619" s="4"/>
      <c r="JSG619" s="4"/>
      <c r="JSH619" s="4"/>
      <c r="JSI619" s="4"/>
      <c r="JSJ619" s="4"/>
      <c r="JSK619" s="4"/>
      <c r="JSL619" s="4"/>
      <c r="JSM619" s="4"/>
      <c r="JSN619" s="4"/>
      <c r="JSO619" s="4"/>
      <c r="JSP619" s="4"/>
      <c r="JSQ619" s="4"/>
      <c r="JSR619" s="4"/>
      <c r="JSS619" s="4"/>
      <c r="JST619" s="4"/>
      <c r="JSU619" s="4"/>
      <c r="JSV619" s="4"/>
      <c r="JSW619" s="4"/>
      <c r="JSX619" s="4"/>
      <c r="JSY619" s="4"/>
      <c r="JSZ619" s="4"/>
      <c r="JTA619" s="4"/>
      <c r="JTB619" s="4"/>
      <c r="JTC619" s="4"/>
      <c r="JTD619" s="4"/>
      <c r="JTE619" s="4"/>
      <c r="JTF619" s="4"/>
      <c r="JTG619" s="4"/>
      <c r="JTH619" s="4"/>
      <c r="JTI619" s="4"/>
      <c r="JTJ619" s="4"/>
      <c r="JTK619" s="4"/>
      <c r="JTL619" s="4"/>
      <c r="JTM619" s="4"/>
      <c r="JTN619" s="4"/>
      <c r="JTO619" s="4"/>
      <c r="JTP619" s="4"/>
      <c r="JTQ619" s="4"/>
      <c r="JTR619" s="4"/>
      <c r="JTS619" s="4"/>
      <c r="JTT619" s="4"/>
      <c r="JTU619" s="4"/>
      <c r="JTV619" s="4"/>
      <c r="JTW619" s="4"/>
      <c r="JTX619" s="4"/>
      <c r="JTY619" s="4"/>
      <c r="JTZ619" s="4"/>
      <c r="JUA619" s="4"/>
      <c r="JUB619" s="4"/>
      <c r="JUC619" s="4"/>
      <c r="JUD619" s="4"/>
      <c r="JUE619" s="4"/>
      <c r="JUF619" s="4"/>
      <c r="JUG619" s="4"/>
      <c r="JUH619" s="4"/>
      <c r="JUI619" s="4"/>
      <c r="JUJ619" s="4"/>
      <c r="JUK619" s="4"/>
      <c r="JUL619" s="4"/>
      <c r="JUM619" s="4"/>
      <c r="JUN619" s="4"/>
      <c r="JUO619" s="4"/>
      <c r="JUP619" s="4"/>
      <c r="JUQ619" s="4"/>
      <c r="JUR619" s="4"/>
      <c r="JUS619" s="4"/>
      <c r="JUT619" s="4"/>
      <c r="JUU619" s="4"/>
      <c r="JUV619" s="4"/>
      <c r="JUW619" s="4"/>
      <c r="JUX619" s="4"/>
      <c r="JUY619" s="4"/>
      <c r="JUZ619" s="4"/>
      <c r="JVA619" s="4"/>
      <c r="JVB619" s="4"/>
      <c r="JVC619" s="4"/>
      <c r="JVD619" s="4"/>
      <c r="JVE619" s="4"/>
      <c r="JVF619" s="4"/>
      <c r="JVG619" s="4"/>
      <c r="JVH619" s="4"/>
      <c r="JVI619" s="4"/>
      <c r="JVJ619" s="4"/>
      <c r="JVK619" s="4"/>
      <c r="JVL619" s="4"/>
      <c r="JVM619" s="4"/>
      <c r="JVN619" s="4"/>
      <c r="JVO619" s="4"/>
      <c r="JVP619" s="4"/>
      <c r="JVQ619" s="4"/>
      <c r="JVR619" s="4"/>
      <c r="JVS619" s="4"/>
      <c r="JVT619" s="4"/>
      <c r="JVU619" s="4"/>
      <c r="JVV619" s="4"/>
      <c r="JVW619" s="4"/>
      <c r="JVX619" s="4"/>
      <c r="JVY619" s="4"/>
      <c r="JVZ619" s="4"/>
      <c r="JWA619" s="4"/>
      <c r="JWB619" s="4"/>
      <c r="JWC619" s="4"/>
      <c r="JWD619" s="4"/>
      <c r="JWE619" s="4"/>
      <c r="JWF619" s="4"/>
      <c r="JWG619" s="4"/>
      <c r="JWH619" s="4"/>
      <c r="JWI619" s="4"/>
      <c r="JWJ619" s="4"/>
      <c r="JWK619" s="4"/>
      <c r="JWL619" s="4"/>
      <c r="JWM619" s="4"/>
      <c r="JWN619" s="4"/>
      <c r="JWO619" s="4"/>
      <c r="JWP619" s="4"/>
      <c r="JWQ619" s="4"/>
      <c r="JWR619" s="4"/>
      <c r="JWS619" s="4"/>
      <c r="JWT619" s="4"/>
      <c r="JWU619" s="4"/>
      <c r="JWV619" s="4"/>
      <c r="JWW619" s="4"/>
      <c r="JWX619" s="4"/>
      <c r="JWY619" s="4"/>
      <c r="JWZ619" s="4"/>
      <c r="JXA619" s="4"/>
      <c r="JXB619" s="4"/>
      <c r="JXC619" s="4"/>
      <c r="JXD619" s="4"/>
      <c r="JXE619" s="4"/>
      <c r="JXF619" s="4"/>
      <c r="JXG619" s="4"/>
      <c r="JXH619" s="4"/>
      <c r="JXI619" s="4"/>
      <c r="JXJ619" s="4"/>
      <c r="JXK619" s="4"/>
      <c r="JXL619" s="4"/>
      <c r="JXM619" s="4"/>
      <c r="JXN619" s="4"/>
      <c r="JXO619" s="4"/>
      <c r="JXP619" s="4"/>
      <c r="JXQ619" s="4"/>
      <c r="JXR619" s="4"/>
      <c r="JXS619" s="4"/>
      <c r="JXT619" s="4"/>
      <c r="JXU619" s="4"/>
      <c r="JXV619" s="4"/>
      <c r="JXW619" s="4"/>
      <c r="JXX619" s="4"/>
      <c r="JXY619" s="4"/>
      <c r="JXZ619" s="4"/>
      <c r="JYA619" s="4"/>
      <c r="JYB619" s="4"/>
      <c r="JYC619" s="4"/>
      <c r="JYD619" s="4"/>
      <c r="JYE619" s="4"/>
      <c r="JYF619" s="4"/>
      <c r="JYG619" s="4"/>
      <c r="JYH619" s="4"/>
      <c r="JYI619" s="4"/>
      <c r="JYJ619" s="4"/>
      <c r="JYK619" s="4"/>
      <c r="JYL619" s="4"/>
      <c r="JYM619" s="4"/>
      <c r="JYN619" s="4"/>
      <c r="JYO619" s="4"/>
      <c r="JYP619" s="4"/>
      <c r="JYQ619" s="4"/>
      <c r="JYR619" s="4"/>
      <c r="JYS619" s="4"/>
      <c r="JYT619" s="4"/>
      <c r="JYU619" s="4"/>
      <c r="JYV619" s="4"/>
      <c r="JYW619" s="4"/>
      <c r="JYX619" s="4"/>
      <c r="JYY619" s="4"/>
      <c r="JYZ619" s="4"/>
      <c r="JZA619" s="4"/>
      <c r="JZB619" s="4"/>
      <c r="JZC619" s="4"/>
      <c r="JZD619" s="4"/>
      <c r="JZE619" s="4"/>
      <c r="JZF619" s="4"/>
      <c r="JZG619" s="4"/>
      <c r="JZH619" s="4"/>
      <c r="JZI619" s="4"/>
      <c r="JZJ619" s="4"/>
      <c r="JZK619" s="4"/>
      <c r="JZL619" s="4"/>
      <c r="JZM619" s="4"/>
      <c r="JZN619" s="4"/>
      <c r="JZO619" s="4"/>
      <c r="JZP619" s="4"/>
      <c r="JZQ619" s="4"/>
      <c r="JZR619" s="4"/>
      <c r="JZS619" s="4"/>
      <c r="JZT619" s="4"/>
      <c r="JZU619" s="4"/>
      <c r="JZV619" s="4"/>
      <c r="JZW619" s="4"/>
      <c r="JZX619" s="4"/>
      <c r="JZY619" s="4"/>
      <c r="JZZ619" s="4"/>
      <c r="KAA619" s="4"/>
      <c r="KAB619" s="4"/>
      <c r="KAC619" s="4"/>
      <c r="KAD619" s="4"/>
      <c r="KAE619" s="4"/>
      <c r="KAF619" s="4"/>
      <c r="KAG619" s="4"/>
      <c r="KAH619" s="4"/>
      <c r="KAI619" s="4"/>
      <c r="KAJ619" s="4"/>
      <c r="KAK619" s="4"/>
      <c r="KAL619" s="4"/>
      <c r="KAM619" s="4"/>
      <c r="KAN619" s="4"/>
      <c r="KAO619" s="4"/>
      <c r="KAP619" s="4"/>
      <c r="KAQ619" s="4"/>
      <c r="KAR619" s="4"/>
      <c r="KAS619" s="4"/>
      <c r="KAT619" s="4"/>
      <c r="KAU619" s="4"/>
      <c r="KAV619" s="4"/>
      <c r="KAW619" s="4"/>
      <c r="KAX619" s="4"/>
      <c r="KAY619" s="4"/>
      <c r="KAZ619" s="4"/>
      <c r="KBA619" s="4"/>
      <c r="KBB619" s="4"/>
      <c r="KBC619" s="4"/>
      <c r="KBD619" s="4"/>
      <c r="KBE619" s="4"/>
      <c r="KBF619" s="4"/>
      <c r="KBG619" s="4"/>
      <c r="KBH619" s="4"/>
      <c r="KBI619" s="4"/>
      <c r="KBJ619" s="4"/>
      <c r="KBK619" s="4"/>
      <c r="KBL619" s="4"/>
      <c r="KBM619" s="4"/>
      <c r="KBN619" s="4"/>
      <c r="KBO619" s="4"/>
      <c r="KBP619" s="4"/>
      <c r="KBQ619" s="4"/>
      <c r="KBR619" s="4"/>
      <c r="KBS619" s="4"/>
      <c r="KBT619" s="4"/>
      <c r="KBU619" s="4"/>
      <c r="KBV619" s="4"/>
      <c r="KBW619" s="4"/>
      <c r="KBX619" s="4"/>
      <c r="KBY619" s="4"/>
      <c r="KBZ619" s="4"/>
      <c r="KCA619" s="4"/>
      <c r="KCB619" s="4"/>
      <c r="KCC619" s="4"/>
      <c r="KCD619" s="4"/>
      <c r="KCE619" s="4"/>
      <c r="KCF619" s="4"/>
      <c r="KCG619" s="4"/>
      <c r="KCH619" s="4"/>
      <c r="KCI619" s="4"/>
      <c r="KCJ619" s="4"/>
      <c r="KCK619" s="4"/>
      <c r="KCL619" s="4"/>
      <c r="KCM619" s="4"/>
      <c r="KCN619" s="4"/>
      <c r="KCO619" s="4"/>
      <c r="KCP619" s="4"/>
      <c r="KCQ619" s="4"/>
      <c r="KCR619" s="4"/>
      <c r="KCS619" s="4"/>
      <c r="KCT619" s="4"/>
      <c r="KCU619" s="4"/>
      <c r="KCV619" s="4"/>
      <c r="KCW619" s="4"/>
      <c r="KCX619" s="4"/>
      <c r="KCY619" s="4"/>
      <c r="KCZ619" s="4"/>
      <c r="KDA619" s="4"/>
      <c r="KDB619" s="4"/>
      <c r="KDC619" s="4"/>
      <c r="KDD619" s="4"/>
      <c r="KDE619" s="4"/>
      <c r="KDF619" s="4"/>
      <c r="KDG619" s="4"/>
      <c r="KDH619" s="4"/>
      <c r="KDI619" s="4"/>
      <c r="KDJ619" s="4"/>
      <c r="KDK619" s="4"/>
      <c r="KDL619" s="4"/>
      <c r="KDM619" s="4"/>
      <c r="KDN619" s="4"/>
      <c r="KDO619" s="4"/>
      <c r="KDP619" s="4"/>
      <c r="KDQ619" s="4"/>
      <c r="KDR619" s="4"/>
      <c r="KDS619" s="4"/>
      <c r="KDT619" s="4"/>
      <c r="KDU619" s="4"/>
      <c r="KDV619" s="4"/>
      <c r="KDW619" s="4"/>
      <c r="KDX619" s="4"/>
      <c r="KDY619" s="4"/>
      <c r="KDZ619" s="4"/>
      <c r="KEA619" s="4"/>
      <c r="KEB619" s="4"/>
      <c r="KEC619" s="4"/>
      <c r="KED619" s="4"/>
      <c r="KEE619" s="4"/>
      <c r="KEF619" s="4"/>
      <c r="KEG619" s="4"/>
      <c r="KEH619" s="4"/>
      <c r="KEI619" s="4"/>
      <c r="KEJ619" s="4"/>
      <c r="KEK619" s="4"/>
      <c r="KEL619" s="4"/>
      <c r="KEM619" s="4"/>
      <c r="KEN619" s="4"/>
      <c r="KEO619" s="4"/>
      <c r="KEP619" s="4"/>
      <c r="KEQ619" s="4"/>
      <c r="KER619" s="4"/>
      <c r="KES619" s="4"/>
      <c r="KET619" s="4"/>
      <c r="KEU619" s="4"/>
      <c r="KEV619" s="4"/>
      <c r="KEW619" s="4"/>
      <c r="KEX619" s="4"/>
      <c r="KEY619" s="4"/>
      <c r="KEZ619" s="4"/>
      <c r="KFA619" s="4"/>
      <c r="KFB619" s="4"/>
      <c r="KFC619" s="4"/>
      <c r="KFD619" s="4"/>
      <c r="KFE619" s="4"/>
      <c r="KFF619" s="4"/>
      <c r="KFG619" s="4"/>
      <c r="KFH619" s="4"/>
      <c r="KFI619" s="4"/>
      <c r="KFJ619" s="4"/>
      <c r="KFK619" s="4"/>
      <c r="KFL619" s="4"/>
      <c r="KFM619" s="4"/>
      <c r="KFN619" s="4"/>
      <c r="KFO619" s="4"/>
      <c r="KFP619" s="4"/>
      <c r="KFQ619" s="4"/>
      <c r="KFR619" s="4"/>
      <c r="KFS619" s="4"/>
      <c r="KFT619" s="4"/>
      <c r="KFU619" s="4"/>
      <c r="KFV619" s="4"/>
      <c r="KFW619" s="4"/>
      <c r="KFX619" s="4"/>
      <c r="KFY619" s="4"/>
      <c r="KFZ619" s="4"/>
      <c r="KGA619" s="4"/>
      <c r="KGB619" s="4"/>
      <c r="KGC619" s="4"/>
      <c r="KGD619" s="4"/>
      <c r="KGE619" s="4"/>
      <c r="KGF619" s="4"/>
      <c r="KGG619" s="4"/>
      <c r="KGH619" s="4"/>
      <c r="KGI619" s="4"/>
      <c r="KGJ619" s="4"/>
      <c r="KGK619" s="4"/>
      <c r="KGL619" s="4"/>
      <c r="KGM619" s="4"/>
      <c r="KGN619" s="4"/>
      <c r="KGO619" s="4"/>
      <c r="KGP619" s="4"/>
      <c r="KGQ619" s="4"/>
      <c r="KGR619" s="4"/>
      <c r="KGS619" s="4"/>
      <c r="KGT619" s="4"/>
      <c r="KGU619" s="4"/>
      <c r="KGV619" s="4"/>
      <c r="KGW619" s="4"/>
      <c r="KGX619" s="4"/>
      <c r="KGY619" s="4"/>
      <c r="KGZ619" s="4"/>
      <c r="KHA619" s="4"/>
      <c r="KHB619" s="4"/>
      <c r="KHC619" s="4"/>
      <c r="KHD619" s="4"/>
      <c r="KHE619" s="4"/>
      <c r="KHF619" s="4"/>
      <c r="KHG619" s="4"/>
      <c r="KHH619" s="4"/>
      <c r="KHI619" s="4"/>
      <c r="KHJ619" s="4"/>
      <c r="KHK619" s="4"/>
      <c r="KHL619" s="4"/>
      <c r="KHM619" s="4"/>
      <c r="KHN619" s="4"/>
      <c r="KHO619" s="4"/>
      <c r="KHP619" s="4"/>
      <c r="KHQ619" s="4"/>
      <c r="KHR619" s="4"/>
      <c r="KHS619" s="4"/>
      <c r="KHT619" s="4"/>
      <c r="KHU619" s="4"/>
      <c r="KHV619" s="4"/>
      <c r="KHW619" s="4"/>
      <c r="KHX619" s="4"/>
      <c r="KHY619" s="4"/>
      <c r="KHZ619" s="4"/>
      <c r="KIA619" s="4"/>
      <c r="KIB619" s="4"/>
      <c r="KIC619" s="4"/>
      <c r="KID619" s="4"/>
      <c r="KIE619" s="4"/>
      <c r="KIF619" s="4"/>
      <c r="KIG619" s="4"/>
      <c r="KIH619" s="4"/>
      <c r="KII619" s="4"/>
      <c r="KIJ619" s="4"/>
      <c r="KIK619" s="4"/>
      <c r="KIL619" s="4"/>
      <c r="KIM619" s="4"/>
      <c r="KIN619" s="4"/>
      <c r="KIO619" s="4"/>
      <c r="KIP619" s="4"/>
      <c r="KIQ619" s="4"/>
      <c r="KIR619" s="4"/>
      <c r="KIS619" s="4"/>
      <c r="KIT619" s="4"/>
      <c r="KIU619" s="4"/>
      <c r="KIV619" s="4"/>
      <c r="KIW619" s="4"/>
      <c r="KIX619" s="4"/>
      <c r="KIY619" s="4"/>
      <c r="KIZ619" s="4"/>
      <c r="KJA619" s="4"/>
      <c r="KJB619" s="4"/>
      <c r="KJC619" s="4"/>
      <c r="KJD619" s="4"/>
      <c r="KJE619" s="4"/>
      <c r="KJF619" s="4"/>
      <c r="KJG619" s="4"/>
      <c r="KJH619" s="4"/>
      <c r="KJI619" s="4"/>
      <c r="KJJ619" s="4"/>
      <c r="KJK619" s="4"/>
      <c r="KJL619" s="4"/>
      <c r="KJM619" s="4"/>
      <c r="KJN619" s="4"/>
      <c r="KJO619" s="4"/>
      <c r="KJP619" s="4"/>
      <c r="KJQ619" s="4"/>
      <c r="KJR619" s="4"/>
      <c r="KJS619" s="4"/>
      <c r="KJT619" s="4"/>
      <c r="KJU619" s="4"/>
      <c r="KJV619" s="4"/>
      <c r="KJW619" s="4"/>
      <c r="KJX619" s="4"/>
      <c r="KJY619" s="4"/>
      <c r="KJZ619" s="4"/>
      <c r="KKA619" s="4"/>
      <c r="KKB619" s="4"/>
      <c r="KKC619" s="4"/>
      <c r="KKD619" s="4"/>
      <c r="KKE619" s="4"/>
      <c r="KKF619" s="4"/>
      <c r="KKG619" s="4"/>
      <c r="KKH619" s="4"/>
      <c r="KKI619" s="4"/>
      <c r="KKJ619" s="4"/>
      <c r="KKK619" s="4"/>
      <c r="KKL619" s="4"/>
      <c r="KKM619" s="4"/>
      <c r="KKN619" s="4"/>
      <c r="KKO619" s="4"/>
      <c r="KKP619" s="4"/>
      <c r="KKQ619" s="4"/>
      <c r="KKR619" s="4"/>
      <c r="KKS619" s="4"/>
      <c r="KKT619" s="4"/>
      <c r="KKU619" s="4"/>
      <c r="KKV619" s="4"/>
      <c r="KKW619" s="4"/>
      <c r="KKX619" s="4"/>
      <c r="KKY619" s="4"/>
      <c r="KKZ619" s="4"/>
      <c r="KLA619" s="4"/>
      <c r="KLB619" s="4"/>
      <c r="KLC619" s="4"/>
      <c r="KLD619" s="4"/>
      <c r="KLE619" s="4"/>
      <c r="KLF619" s="4"/>
      <c r="KLG619" s="4"/>
      <c r="KLH619" s="4"/>
      <c r="KLI619" s="4"/>
      <c r="KLJ619" s="4"/>
      <c r="KLK619" s="4"/>
      <c r="KLL619" s="4"/>
      <c r="KLM619" s="4"/>
      <c r="KLN619" s="4"/>
      <c r="KLO619" s="4"/>
      <c r="KLP619" s="4"/>
      <c r="KLQ619" s="4"/>
      <c r="KLR619" s="4"/>
      <c r="KLS619" s="4"/>
      <c r="KLT619" s="4"/>
      <c r="KLU619" s="4"/>
      <c r="KLV619" s="4"/>
      <c r="KLW619" s="4"/>
      <c r="KLX619" s="4"/>
      <c r="KLY619" s="4"/>
      <c r="KLZ619" s="4"/>
      <c r="KMA619" s="4"/>
      <c r="KMB619" s="4"/>
      <c r="KMC619" s="4"/>
      <c r="KMD619" s="4"/>
      <c r="KME619" s="4"/>
      <c r="KMF619" s="4"/>
      <c r="KMG619" s="4"/>
      <c r="KMH619" s="4"/>
      <c r="KMI619" s="4"/>
      <c r="KMJ619" s="4"/>
      <c r="KMK619" s="4"/>
      <c r="KML619" s="4"/>
      <c r="KMM619" s="4"/>
      <c r="KMN619" s="4"/>
      <c r="KMO619" s="4"/>
      <c r="KMP619" s="4"/>
      <c r="KMQ619" s="4"/>
      <c r="KMR619" s="4"/>
      <c r="KMS619" s="4"/>
      <c r="KMT619" s="4"/>
      <c r="KMU619" s="4"/>
      <c r="KMV619" s="4"/>
      <c r="KMW619" s="4"/>
      <c r="KMX619" s="4"/>
      <c r="KMY619" s="4"/>
      <c r="KMZ619" s="4"/>
      <c r="KNA619" s="4"/>
      <c r="KNB619" s="4"/>
      <c r="KNC619" s="4"/>
      <c r="KND619" s="4"/>
      <c r="KNE619" s="4"/>
      <c r="KNF619" s="4"/>
      <c r="KNG619" s="4"/>
      <c r="KNH619" s="4"/>
      <c r="KNI619" s="4"/>
      <c r="KNJ619" s="4"/>
      <c r="KNK619" s="4"/>
      <c r="KNL619" s="4"/>
      <c r="KNM619" s="4"/>
      <c r="KNN619" s="4"/>
      <c r="KNO619" s="4"/>
      <c r="KNP619" s="4"/>
      <c r="KNQ619" s="4"/>
      <c r="KNR619" s="4"/>
      <c r="KNS619" s="4"/>
      <c r="KNT619" s="4"/>
      <c r="KNU619" s="4"/>
      <c r="KNV619" s="4"/>
      <c r="KNW619" s="4"/>
      <c r="KNX619" s="4"/>
      <c r="KNY619" s="4"/>
      <c r="KNZ619" s="4"/>
      <c r="KOA619" s="4"/>
      <c r="KOB619" s="4"/>
      <c r="KOC619" s="4"/>
      <c r="KOD619" s="4"/>
      <c r="KOE619" s="4"/>
      <c r="KOF619" s="4"/>
      <c r="KOG619" s="4"/>
      <c r="KOH619" s="4"/>
      <c r="KOI619" s="4"/>
      <c r="KOJ619" s="4"/>
      <c r="KOK619" s="4"/>
      <c r="KOL619" s="4"/>
      <c r="KOM619" s="4"/>
      <c r="KON619" s="4"/>
      <c r="KOO619" s="4"/>
      <c r="KOP619" s="4"/>
      <c r="KOQ619" s="4"/>
      <c r="KOR619" s="4"/>
      <c r="KOS619" s="4"/>
      <c r="KOT619" s="4"/>
      <c r="KOU619" s="4"/>
      <c r="KOV619" s="4"/>
      <c r="KOW619" s="4"/>
      <c r="KOX619" s="4"/>
      <c r="KOY619" s="4"/>
      <c r="KOZ619" s="4"/>
      <c r="KPA619" s="4"/>
      <c r="KPB619" s="4"/>
      <c r="KPC619" s="4"/>
      <c r="KPD619" s="4"/>
      <c r="KPE619" s="4"/>
      <c r="KPF619" s="4"/>
      <c r="KPG619" s="4"/>
      <c r="KPH619" s="4"/>
      <c r="KPI619" s="4"/>
      <c r="KPJ619" s="4"/>
      <c r="KPK619" s="4"/>
      <c r="KPL619" s="4"/>
      <c r="KPM619" s="4"/>
      <c r="KPN619" s="4"/>
      <c r="KPO619" s="4"/>
      <c r="KPP619" s="4"/>
      <c r="KPQ619" s="4"/>
      <c r="KPR619" s="4"/>
      <c r="KPS619" s="4"/>
      <c r="KPT619" s="4"/>
      <c r="KPU619" s="4"/>
      <c r="KPV619" s="4"/>
      <c r="KPW619" s="4"/>
      <c r="KPX619" s="4"/>
      <c r="KPY619" s="4"/>
      <c r="KPZ619" s="4"/>
      <c r="KQA619" s="4"/>
      <c r="KQB619" s="4"/>
      <c r="KQC619" s="4"/>
      <c r="KQD619" s="4"/>
      <c r="KQE619" s="4"/>
      <c r="KQF619" s="4"/>
      <c r="KQG619" s="4"/>
      <c r="KQH619" s="4"/>
      <c r="KQI619" s="4"/>
      <c r="KQJ619" s="4"/>
      <c r="KQK619" s="4"/>
      <c r="KQL619" s="4"/>
      <c r="KQM619" s="4"/>
      <c r="KQN619" s="4"/>
      <c r="KQO619" s="4"/>
      <c r="KQP619" s="4"/>
      <c r="KQQ619" s="4"/>
      <c r="KQR619" s="4"/>
      <c r="KQS619" s="4"/>
      <c r="KQT619" s="4"/>
      <c r="KQU619" s="4"/>
      <c r="KQV619" s="4"/>
      <c r="KQW619" s="4"/>
      <c r="KQX619" s="4"/>
      <c r="KQY619" s="4"/>
      <c r="KQZ619" s="4"/>
      <c r="KRA619" s="4"/>
      <c r="KRB619" s="4"/>
      <c r="KRC619" s="4"/>
      <c r="KRD619" s="4"/>
      <c r="KRE619" s="4"/>
      <c r="KRF619" s="4"/>
      <c r="KRG619" s="4"/>
      <c r="KRH619" s="4"/>
      <c r="KRI619" s="4"/>
      <c r="KRJ619" s="4"/>
      <c r="KRK619" s="4"/>
      <c r="KRL619" s="4"/>
      <c r="KRM619" s="4"/>
      <c r="KRN619" s="4"/>
      <c r="KRO619" s="4"/>
      <c r="KRP619" s="4"/>
      <c r="KRQ619" s="4"/>
      <c r="KRR619" s="4"/>
      <c r="KRS619" s="4"/>
      <c r="KRT619" s="4"/>
      <c r="KRU619" s="4"/>
      <c r="KRV619" s="4"/>
      <c r="KRW619" s="4"/>
      <c r="KRX619" s="4"/>
      <c r="KRY619" s="4"/>
      <c r="KRZ619" s="4"/>
      <c r="KSA619" s="4"/>
      <c r="KSB619" s="4"/>
      <c r="KSC619" s="4"/>
      <c r="KSD619" s="4"/>
      <c r="KSE619" s="4"/>
      <c r="KSF619" s="4"/>
      <c r="KSG619" s="4"/>
      <c r="KSH619" s="4"/>
      <c r="KSI619" s="4"/>
      <c r="KSJ619" s="4"/>
      <c r="KSK619" s="4"/>
      <c r="KSL619" s="4"/>
      <c r="KSM619" s="4"/>
      <c r="KSN619" s="4"/>
      <c r="KSO619" s="4"/>
      <c r="KSP619" s="4"/>
      <c r="KSQ619" s="4"/>
      <c r="KSR619" s="4"/>
      <c r="KSS619" s="4"/>
      <c r="KST619" s="4"/>
      <c r="KSU619" s="4"/>
      <c r="KSV619" s="4"/>
      <c r="KSW619" s="4"/>
      <c r="KSX619" s="4"/>
      <c r="KSY619" s="4"/>
      <c r="KSZ619" s="4"/>
      <c r="KTA619" s="4"/>
      <c r="KTB619" s="4"/>
      <c r="KTC619" s="4"/>
      <c r="KTD619" s="4"/>
      <c r="KTE619" s="4"/>
      <c r="KTF619" s="4"/>
      <c r="KTG619" s="4"/>
      <c r="KTH619" s="4"/>
      <c r="KTI619" s="4"/>
      <c r="KTJ619" s="4"/>
      <c r="KTK619" s="4"/>
      <c r="KTL619" s="4"/>
      <c r="KTM619" s="4"/>
      <c r="KTN619" s="4"/>
      <c r="KTO619" s="4"/>
      <c r="KTP619" s="4"/>
      <c r="KTQ619" s="4"/>
      <c r="KTR619" s="4"/>
      <c r="KTS619" s="4"/>
      <c r="KTT619" s="4"/>
      <c r="KTU619" s="4"/>
      <c r="KTV619" s="4"/>
      <c r="KTW619" s="4"/>
      <c r="KTX619" s="4"/>
      <c r="KTY619" s="4"/>
      <c r="KTZ619" s="4"/>
      <c r="KUA619" s="4"/>
      <c r="KUB619" s="4"/>
      <c r="KUC619" s="4"/>
      <c r="KUD619" s="4"/>
      <c r="KUE619" s="4"/>
      <c r="KUF619" s="4"/>
      <c r="KUG619" s="4"/>
      <c r="KUH619" s="4"/>
      <c r="KUI619" s="4"/>
      <c r="KUJ619" s="4"/>
      <c r="KUK619" s="4"/>
      <c r="KUL619" s="4"/>
      <c r="KUM619" s="4"/>
      <c r="KUN619" s="4"/>
      <c r="KUO619" s="4"/>
      <c r="KUP619" s="4"/>
      <c r="KUQ619" s="4"/>
      <c r="KUR619" s="4"/>
      <c r="KUS619" s="4"/>
      <c r="KUT619" s="4"/>
      <c r="KUU619" s="4"/>
      <c r="KUV619" s="4"/>
      <c r="KUW619" s="4"/>
      <c r="KUX619" s="4"/>
      <c r="KUY619" s="4"/>
      <c r="KUZ619" s="4"/>
      <c r="KVA619" s="4"/>
      <c r="KVB619" s="4"/>
      <c r="KVC619" s="4"/>
      <c r="KVD619" s="4"/>
      <c r="KVE619" s="4"/>
      <c r="KVF619" s="4"/>
      <c r="KVG619" s="4"/>
      <c r="KVH619" s="4"/>
      <c r="KVI619" s="4"/>
      <c r="KVJ619" s="4"/>
      <c r="KVK619" s="4"/>
      <c r="KVL619" s="4"/>
      <c r="KVM619" s="4"/>
      <c r="KVN619" s="4"/>
      <c r="KVO619" s="4"/>
      <c r="KVP619" s="4"/>
      <c r="KVQ619" s="4"/>
      <c r="KVR619" s="4"/>
      <c r="KVS619" s="4"/>
      <c r="KVT619" s="4"/>
      <c r="KVU619" s="4"/>
      <c r="KVV619" s="4"/>
      <c r="KVW619" s="4"/>
      <c r="KVX619" s="4"/>
      <c r="KVY619" s="4"/>
      <c r="KVZ619" s="4"/>
      <c r="KWA619" s="4"/>
      <c r="KWB619" s="4"/>
      <c r="KWC619" s="4"/>
      <c r="KWD619" s="4"/>
      <c r="KWE619" s="4"/>
      <c r="KWF619" s="4"/>
      <c r="KWG619" s="4"/>
      <c r="KWH619" s="4"/>
      <c r="KWI619" s="4"/>
      <c r="KWJ619" s="4"/>
      <c r="KWK619" s="4"/>
      <c r="KWL619" s="4"/>
      <c r="KWM619" s="4"/>
      <c r="KWN619" s="4"/>
      <c r="KWO619" s="4"/>
      <c r="KWP619" s="4"/>
      <c r="KWQ619" s="4"/>
      <c r="KWR619" s="4"/>
      <c r="KWS619" s="4"/>
      <c r="KWT619" s="4"/>
      <c r="KWU619" s="4"/>
      <c r="KWV619" s="4"/>
      <c r="KWW619" s="4"/>
      <c r="KWX619" s="4"/>
      <c r="KWY619" s="4"/>
      <c r="KWZ619" s="4"/>
      <c r="KXA619" s="4"/>
      <c r="KXB619" s="4"/>
      <c r="KXC619" s="4"/>
      <c r="KXD619" s="4"/>
      <c r="KXE619" s="4"/>
      <c r="KXF619" s="4"/>
      <c r="KXG619" s="4"/>
      <c r="KXH619" s="4"/>
      <c r="KXI619" s="4"/>
      <c r="KXJ619" s="4"/>
      <c r="KXK619" s="4"/>
      <c r="KXL619" s="4"/>
      <c r="KXM619" s="4"/>
      <c r="KXN619" s="4"/>
      <c r="KXO619" s="4"/>
      <c r="KXP619" s="4"/>
      <c r="KXQ619" s="4"/>
      <c r="KXR619" s="4"/>
      <c r="KXS619" s="4"/>
      <c r="KXT619" s="4"/>
      <c r="KXU619" s="4"/>
      <c r="KXV619" s="4"/>
      <c r="KXW619" s="4"/>
      <c r="KXX619" s="4"/>
      <c r="KXY619" s="4"/>
      <c r="KXZ619" s="4"/>
      <c r="KYA619" s="4"/>
      <c r="KYB619" s="4"/>
      <c r="KYC619" s="4"/>
      <c r="KYD619" s="4"/>
      <c r="KYE619" s="4"/>
      <c r="KYF619" s="4"/>
      <c r="KYG619" s="4"/>
      <c r="KYH619" s="4"/>
      <c r="KYI619" s="4"/>
      <c r="KYJ619" s="4"/>
      <c r="KYK619" s="4"/>
      <c r="KYL619" s="4"/>
      <c r="KYM619" s="4"/>
      <c r="KYN619" s="4"/>
      <c r="KYO619" s="4"/>
      <c r="KYP619" s="4"/>
      <c r="KYQ619" s="4"/>
      <c r="KYR619" s="4"/>
      <c r="KYS619" s="4"/>
      <c r="KYT619" s="4"/>
      <c r="KYU619" s="4"/>
      <c r="KYV619" s="4"/>
      <c r="KYW619" s="4"/>
      <c r="KYX619" s="4"/>
      <c r="KYY619" s="4"/>
      <c r="KYZ619" s="4"/>
      <c r="KZA619" s="4"/>
      <c r="KZB619" s="4"/>
      <c r="KZC619" s="4"/>
      <c r="KZD619" s="4"/>
      <c r="KZE619" s="4"/>
      <c r="KZF619" s="4"/>
      <c r="KZG619" s="4"/>
      <c r="KZH619" s="4"/>
      <c r="KZI619" s="4"/>
      <c r="KZJ619" s="4"/>
      <c r="KZK619" s="4"/>
      <c r="KZL619" s="4"/>
      <c r="KZM619" s="4"/>
      <c r="KZN619" s="4"/>
      <c r="KZO619" s="4"/>
      <c r="KZP619" s="4"/>
      <c r="KZQ619" s="4"/>
      <c r="KZR619" s="4"/>
      <c r="KZS619" s="4"/>
      <c r="KZT619" s="4"/>
      <c r="KZU619" s="4"/>
      <c r="KZV619" s="4"/>
      <c r="KZW619" s="4"/>
      <c r="KZX619" s="4"/>
      <c r="KZY619" s="4"/>
      <c r="KZZ619" s="4"/>
      <c r="LAA619" s="4"/>
      <c r="LAB619" s="4"/>
      <c r="LAC619" s="4"/>
      <c r="LAD619" s="4"/>
      <c r="LAE619" s="4"/>
      <c r="LAF619" s="4"/>
      <c r="LAG619" s="4"/>
      <c r="LAH619" s="4"/>
      <c r="LAI619" s="4"/>
      <c r="LAJ619" s="4"/>
      <c r="LAK619" s="4"/>
      <c r="LAL619" s="4"/>
      <c r="LAM619" s="4"/>
      <c r="LAN619" s="4"/>
      <c r="LAO619" s="4"/>
      <c r="LAP619" s="4"/>
      <c r="LAQ619" s="4"/>
      <c r="LAR619" s="4"/>
      <c r="LAS619" s="4"/>
      <c r="LAT619" s="4"/>
      <c r="LAU619" s="4"/>
      <c r="LAV619" s="4"/>
      <c r="LAW619" s="4"/>
      <c r="LAX619" s="4"/>
      <c r="LAY619" s="4"/>
      <c r="LAZ619" s="4"/>
      <c r="LBA619" s="4"/>
      <c r="LBB619" s="4"/>
      <c r="LBC619" s="4"/>
      <c r="LBD619" s="4"/>
      <c r="LBE619" s="4"/>
      <c r="LBF619" s="4"/>
      <c r="LBG619" s="4"/>
      <c r="LBH619" s="4"/>
      <c r="LBI619" s="4"/>
      <c r="LBJ619" s="4"/>
      <c r="LBK619" s="4"/>
      <c r="LBL619" s="4"/>
      <c r="LBM619" s="4"/>
      <c r="LBN619" s="4"/>
      <c r="LBO619" s="4"/>
      <c r="LBP619" s="4"/>
      <c r="LBQ619" s="4"/>
      <c r="LBR619" s="4"/>
      <c r="LBS619" s="4"/>
      <c r="LBT619" s="4"/>
      <c r="LBU619" s="4"/>
      <c r="LBV619" s="4"/>
      <c r="LBW619" s="4"/>
      <c r="LBX619" s="4"/>
      <c r="LBY619" s="4"/>
      <c r="LBZ619" s="4"/>
      <c r="LCA619" s="4"/>
      <c r="LCB619" s="4"/>
      <c r="LCC619" s="4"/>
      <c r="LCD619" s="4"/>
      <c r="LCE619" s="4"/>
      <c r="LCF619" s="4"/>
      <c r="LCG619" s="4"/>
      <c r="LCH619" s="4"/>
      <c r="LCI619" s="4"/>
      <c r="LCJ619" s="4"/>
      <c r="LCK619" s="4"/>
      <c r="LCL619" s="4"/>
      <c r="LCM619" s="4"/>
      <c r="LCN619" s="4"/>
      <c r="LCO619" s="4"/>
      <c r="LCP619" s="4"/>
      <c r="LCQ619" s="4"/>
      <c r="LCR619" s="4"/>
      <c r="LCS619" s="4"/>
      <c r="LCT619" s="4"/>
      <c r="LCU619" s="4"/>
      <c r="LCV619" s="4"/>
      <c r="LCW619" s="4"/>
      <c r="LCX619" s="4"/>
      <c r="LCY619" s="4"/>
      <c r="LCZ619" s="4"/>
      <c r="LDA619" s="4"/>
      <c r="LDB619" s="4"/>
      <c r="LDC619" s="4"/>
      <c r="LDD619" s="4"/>
      <c r="LDE619" s="4"/>
      <c r="LDF619" s="4"/>
      <c r="LDG619" s="4"/>
      <c r="LDH619" s="4"/>
      <c r="LDI619" s="4"/>
      <c r="LDJ619" s="4"/>
      <c r="LDK619" s="4"/>
      <c r="LDL619" s="4"/>
      <c r="LDM619" s="4"/>
      <c r="LDN619" s="4"/>
      <c r="LDO619" s="4"/>
      <c r="LDP619" s="4"/>
      <c r="LDQ619" s="4"/>
      <c r="LDR619" s="4"/>
      <c r="LDS619" s="4"/>
      <c r="LDT619" s="4"/>
      <c r="LDU619" s="4"/>
      <c r="LDV619" s="4"/>
      <c r="LDW619" s="4"/>
      <c r="LDX619" s="4"/>
      <c r="LDY619" s="4"/>
      <c r="LDZ619" s="4"/>
      <c r="LEA619" s="4"/>
      <c r="LEB619" s="4"/>
      <c r="LEC619" s="4"/>
      <c r="LED619" s="4"/>
      <c r="LEE619" s="4"/>
      <c r="LEF619" s="4"/>
      <c r="LEG619" s="4"/>
      <c r="LEH619" s="4"/>
      <c r="LEI619" s="4"/>
      <c r="LEJ619" s="4"/>
      <c r="LEK619" s="4"/>
      <c r="LEL619" s="4"/>
      <c r="LEM619" s="4"/>
      <c r="LEN619" s="4"/>
      <c r="LEO619" s="4"/>
      <c r="LEP619" s="4"/>
      <c r="LEQ619" s="4"/>
      <c r="LER619" s="4"/>
      <c r="LES619" s="4"/>
      <c r="LET619" s="4"/>
      <c r="LEU619" s="4"/>
      <c r="LEV619" s="4"/>
      <c r="LEW619" s="4"/>
      <c r="LEX619" s="4"/>
      <c r="LEY619" s="4"/>
      <c r="LEZ619" s="4"/>
      <c r="LFA619" s="4"/>
      <c r="LFB619" s="4"/>
      <c r="LFC619" s="4"/>
      <c r="LFD619" s="4"/>
      <c r="LFE619" s="4"/>
      <c r="LFF619" s="4"/>
      <c r="LFG619" s="4"/>
      <c r="LFH619" s="4"/>
      <c r="LFI619" s="4"/>
      <c r="LFJ619" s="4"/>
      <c r="LFK619" s="4"/>
      <c r="LFL619" s="4"/>
      <c r="LFM619" s="4"/>
      <c r="LFN619" s="4"/>
      <c r="LFO619" s="4"/>
      <c r="LFP619" s="4"/>
      <c r="LFQ619" s="4"/>
      <c r="LFR619" s="4"/>
      <c r="LFS619" s="4"/>
      <c r="LFT619" s="4"/>
      <c r="LFU619" s="4"/>
      <c r="LFV619" s="4"/>
      <c r="LFW619" s="4"/>
      <c r="LFX619" s="4"/>
      <c r="LFY619" s="4"/>
      <c r="LFZ619" s="4"/>
      <c r="LGA619" s="4"/>
      <c r="LGB619" s="4"/>
      <c r="LGC619" s="4"/>
      <c r="LGD619" s="4"/>
      <c r="LGE619" s="4"/>
      <c r="LGF619" s="4"/>
      <c r="LGG619" s="4"/>
      <c r="LGH619" s="4"/>
      <c r="LGI619" s="4"/>
      <c r="LGJ619" s="4"/>
      <c r="LGK619" s="4"/>
      <c r="LGL619" s="4"/>
      <c r="LGM619" s="4"/>
      <c r="LGN619" s="4"/>
      <c r="LGO619" s="4"/>
      <c r="LGP619" s="4"/>
      <c r="LGQ619" s="4"/>
      <c r="LGR619" s="4"/>
      <c r="LGS619" s="4"/>
      <c r="LGT619" s="4"/>
      <c r="LGU619" s="4"/>
      <c r="LGV619" s="4"/>
      <c r="LGW619" s="4"/>
      <c r="LGX619" s="4"/>
      <c r="LGY619" s="4"/>
      <c r="LGZ619" s="4"/>
      <c r="LHA619" s="4"/>
      <c r="LHB619" s="4"/>
      <c r="LHC619" s="4"/>
      <c r="LHD619" s="4"/>
      <c r="LHE619" s="4"/>
      <c r="LHF619" s="4"/>
      <c r="LHG619" s="4"/>
      <c r="LHH619" s="4"/>
      <c r="LHI619" s="4"/>
      <c r="LHJ619" s="4"/>
      <c r="LHK619" s="4"/>
      <c r="LHL619" s="4"/>
      <c r="LHM619" s="4"/>
      <c r="LHN619" s="4"/>
      <c r="LHO619" s="4"/>
      <c r="LHP619" s="4"/>
      <c r="LHQ619" s="4"/>
      <c r="LHR619" s="4"/>
      <c r="LHS619" s="4"/>
      <c r="LHT619" s="4"/>
      <c r="LHU619" s="4"/>
      <c r="LHV619" s="4"/>
      <c r="LHW619" s="4"/>
      <c r="LHX619" s="4"/>
      <c r="LHY619" s="4"/>
      <c r="LHZ619" s="4"/>
      <c r="LIA619" s="4"/>
      <c r="LIB619" s="4"/>
      <c r="LIC619" s="4"/>
      <c r="LID619" s="4"/>
      <c r="LIE619" s="4"/>
      <c r="LIF619" s="4"/>
      <c r="LIG619" s="4"/>
      <c r="LIH619" s="4"/>
      <c r="LII619" s="4"/>
      <c r="LIJ619" s="4"/>
      <c r="LIK619" s="4"/>
      <c r="LIL619" s="4"/>
      <c r="LIM619" s="4"/>
      <c r="LIN619" s="4"/>
      <c r="LIO619" s="4"/>
      <c r="LIP619" s="4"/>
      <c r="LIQ619" s="4"/>
      <c r="LIR619" s="4"/>
      <c r="LIS619" s="4"/>
      <c r="LIT619" s="4"/>
      <c r="LIU619" s="4"/>
      <c r="LIV619" s="4"/>
      <c r="LIW619" s="4"/>
      <c r="LIX619" s="4"/>
      <c r="LIY619" s="4"/>
      <c r="LIZ619" s="4"/>
      <c r="LJA619" s="4"/>
      <c r="LJB619" s="4"/>
      <c r="LJC619" s="4"/>
      <c r="LJD619" s="4"/>
      <c r="LJE619" s="4"/>
      <c r="LJF619" s="4"/>
      <c r="LJG619" s="4"/>
      <c r="LJH619" s="4"/>
      <c r="LJI619" s="4"/>
      <c r="LJJ619" s="4"/>
      <c r="LJK619" s="4"/>
      <c r="LJL619" s="4"/>
      <c r="LJM619" s="4"/>
      <c r="LJN619" s="4"/>
      <c r="LJO619" s="4"/>
      <c r="LJP619" s="4"/>
      <c r="LJQ619" s="4"/>
      <c r="LJR619" s="4"/>
      <c r="LJS619" s="4"/>
      <c r="LJT619" s="4"/>
      <c r="LJU619" s="4"/>
      <c r="LJV619" s="4"/>
      <c r="LJW619" s="4"/>
      <c r="LJX619" s="4"/>
      <c r="LJY619" s="4"/>
      <c r="LJZ619" s="4"/>
      <c r="LKA619" s="4"/>
      <c r="LKB619" s="4"/>
      <c r="LKC619" s="4"/>
      <c r="LKD619" s="4"/>
      <c r="LKE619" s="4"/>
      <c r="LKF619" s="4"/>
      <c r="LKG619" s="4"/>
      <c r="LKH619" s="4"/>
      <c r="LKI619" s="4"/>
      <c r="LKJ619" s="4"/>
      <c r="LKK619" s="4"/>
      <c r="LKL619" s="4"/>
      <c r="LKM619" s="4"/>
      <c r="LKN619" s="4"/>
      <c r="LKO619" s="4"/>
      <c r="LKP619" s="4"/>
      <c r="LKQ619" s="4"/>
      <c r="LKR619" s="4"/>
      <c r="LKS619" s="4"/>
      <c r="LKT619" s="4"/>
      <c r="LKU619" s="4"/>
      <c r="LKV619" s="4"/>
      <c r="LKW619" s="4"/>
      <c r="LKX619" s="4"/>
      <c r="LKY619" s="4"/>
      <c r="LKZ619" s="4"/>
      <c r="LLA619" s="4"/>
      <c r="LLB619" s="4"/>
      <c r="LLC619" s="4"/>
      <c r="LLD619" s="4"/>
      <c r="LLE619" s="4"/>
      <c r="LLF619" s="4"/>
      <c r="LLG619" s="4"/>
      <c r="LLH619" s="4"/>
      <c r="LLI619" s="4"/>
      <c r="LLJ619" s="4"/>
      <c r="LLK619" s="4"/>
      <c r="LLL619" s="4"/>
      <c r="LLM619" s="4"/>
      <c r="LLN619" s="4"/>
      <c r="LLO619" s="4"/>
      <c r="LLP619" s="4"/>
      <c r="LLQ619" s="4"/>
      <c r="LLR619" s="4"/>
      <c r="LLS619" s="4"/>
      <c r="LLT619" s="4"/>
      <c r="LLU619" s="4"/>
      <c r="LLV619" s="4"/>
      <c r="LLW619" s="4"/>
      <c r="LLX619" s="4"/>
      <c r="LLY619" s="4"/>
      <c r="LLZ619" s="4"/>
      <c r="LMA619" s="4"/>
      <c r="LMB619" s="4"/>
      <c r="LMC619" s="4"/>
      <c r="LMD619" s="4"/>
      <c r="LME619" s="4"/>
      <c r="LMF619" s="4"/>
      <c r="LMG619" s="4"/>
      <c r="LMH619" s="4"/>
      <c r="LMI619" s="4"/>
      <c r="LMJ619" s="4"/>
      <c r="LMK619" s="4"/>
      <c r="LML619" s="4"/>
      <c r="LMM619" s="4"/>
      <c r="LMN619" s="4"/>
      <c r="LMO619" s="4"/>
      <c r="LMP619" s="4"/>
      <c r="LMQ619" s="4"/>
      <c r="LMR619" s="4"/>
      <c r="LMS619" s="4"/>
      <c r="LMT619" s="4"/>
      <c r="LMU619" s="4"/>
      <c r="LMV619" s="4"/>
      <c r="LMW619" s="4"/>
      <c r="LMX619" s="4"/>
      <c r="LMY619" s="4"/>
      <c r="LMZ619" s="4"/>
      <c r="LNA619" s="4"/>
      <c r="LNB619" s="4"/>
      <c r="LNC619" s="4"/>
      <c r="LND619" s="4"/>
      <c r="LNE619" s="4"/>
      <c r="LNF619" s="4"/>
      <c r="LNG619" s="4"/>
      <c r="LNH619" s="4"/>
      <c r="LNI619" s="4"/>
      <c r="LNJ619" s="4"/>
      <c r="LNK619" s="4"/>
      <c r="LNL619" s="4"/>
      <c r="LNM619" s="4"/>
      <c r="LNN619" s="4"/>
      <c r="LNO619" s="4"/>
      <c r="LNP619" s="4"/>
      <c r="LNQ619" s="4"/>
      <c r="LNR619" s="4"/>
      <c r="LNS619" s="4"/>
      <c r="LNT619" s="4"/>
      <c r="LNU619" s="4"/>
      <c r="LNV619" s="4"/>
      <c r="LNW619" s="4"/>
      <c r="LNX619" s="4"/>
      <c r="LNY619" s="4"/>
      <c r="LNZ619" s="4"/>
      <c r="LOA619" s="4"/>
      <c r="LOB619" s="4"/>
      <c r="LOC619" s="4"/>
      <c r="LOD619" s="4"/>
      <c r="LOE619" s="4"/>
      <c r="LOF619" s="4"/>
      <c r="LOG619" s="4"/>
      <c r="LOH619" s="4"/>
      <c r="LOI619" s="4"/>
      <c r="LOJ619" s="4"/>
      <c r="LOK619" s="4"/>
      <c r="LOL619" s="4"/>
      <c r="LOM619" s="4"/>
      <c r="LON619" s="4"/>
      <c r="LOO619" s="4"/>
      <c r="LOP619" s="4"/>
      <c r="LOQ619" s="4"/>
      <c r="LOR619" s="4"/>
      <c r="LOS619" s="4"/>
      <c r="LOT619" s="4"/>
      <c r="LOU619" s="4"/>
      <c r="LOV619" s="4"/>
      <c r="LOW619" s="4"/>
      <c r="LOX619" s="4"/>
      <c r="LOY619" s="4"/>
      <c r="LOZ619" s="4"/>
      <c r="LPA619" s="4"/>
      <c r="LPB619" s="4"/>
      <c r="LPC619" s="4"/>
      <c r="LPD619" s="4"/>
      <c r="LPE619" s="4"/>
      <c r="LPF619" s="4"/>
      <c r="LPG619" s="4"/>
      <c r="LPH619" s="4"/>
      <c r="LPI619" s="4"/>
      <c r="LPJ619" s="4"/>
      <c r="LPK619" s="4"/>
      <c r="LPL619" s="4"/>
      <c r="LPM619" s="4"/>
      <c r="LPN619" s="4"/>
      <c r="LPO619" s="4"/>
      <c r="LPP619" s="4"/>
      <c r="LPQ619" s="4"/>
      <c r="LPR619" s="4"/>
      <c r="LPS619" s="4"/>
      <c r="LPT619" s="4"/>
      <c r="LPU619" s="4"/>
      <c r="LPV619" s="4"/>
      <c r="LPW619" s="4"/>
      <c r="LPX619" s="4"/>
      <c r="LPY619" s="4"/>
      <c r="LPZ619" s="4"/>
      <c r="LQA619" s="4"/>
      <c r="LQB619" s="4"/>
      <c r="LQC619" s="4"/>
      <c r="LQD619" s="4"/>
      <c r="LQE619" s="4"/>
      <c r="LQF619" s="4"/>
      <c r="LQG619" s="4"/>
      <c r="LQH619" s="4"/>
      <c r="LQI619" s="4"/>
      <c r="LQJ619" s="4"/>
      <c r="LQK619" s="4"/>
      <c r="LQL619" s="4"/>
      <c r="LQM619" s="4"/>
      <c r="LQN619" s="4"/>
      <c r="LQO619" s="4"/>
      <c r="LQP619" s="4"/>
      <c r="LQQ619" s="4"/>
      <c r="LQR619" s="4"/>
      <c r="LQS619" s="4"/>
      <c r="LQT619" s="4"/>
      <c r="LQU619" s="4"/>
      <c r="LQV619" s="4"/>
      <c r="LQW619" s="4"/>
      <c r="LQX619" s="4"/>
      <c r="LQY619" s="4"/>
      <c r="LQZ619" s="4"/>
      <c r="LRA619" s="4"/>
      <c r="LRB619" s="4"/>
      <c r="LRC619" s="4"/>
      <c r="LRD619" s="4"/>
      <c r="LRE619" s="4"/>
      <c r="LRF619" s="4"/>
      <c r="LRG619" s="4"/>
      <c r="LRH619" s="4"/>
      <c r="LRI619" s="4"/>
      <c r="LRJ619" s="4"/>
      <c r="LRK619" s="4"/>
      <c r="LRL619" s="4"/>
      <c r="LRM619" s="4"/>
      <c r="LRN619" s="4"/>
      <c r="LRO619" s="4"/>
      <c r="LRP619" s="4"/>
      <c r="LRQ619" s="4"/>
      <c r="LRR619" s="4"/>
      <c r="LRS619" s="4"/>
      <c r="LRT619" s="4"/>
      <c r="LRU619" s="4"/>
      <c r="LRV619" s="4"/>
      <c r="LRW619" s="4"/>
      <c r="LRX619" s="4"/>
      <c r="LRY619" s="4"/>
      <c r="LRZ619" s="4"/>
      <c r="LSA619" s="4"/>
      <c r="LSB619" s="4"/>
      <c r="LSC619" s="4"/>
      <c r="LSD619" s="4"/>
      <c r="LSE619" s="4"/>
      <c r="LSF619" s="4"/>
      <c r="LSG619" s="4"/>
      <c r="LSH619" s="4"/>
      <c r="LSI619" s="4"/>
      <c r="LSJ619" s="4"/>
      <c r="LSK619" s="4"/>
      <c r="LSL619" s="4"/>
      <c r="LSM619" s="4"/>
      <c r="LSN619" s="4"/>
      <c r="LSO619" s="4"/>
      <c r="LSP619" s="4"/>
      <c r="LSQ619" s="4"/>
      <c r="LSR619" s="4"/>
      <c r="LSS619" s="4"/>
      <c r="LST619" s="4"/>
      <c r="LSU619" s="4"/>
      <c r="LSV619" s="4"/>
      <c r="LSW619" s="4"/>
      <c r="LSX619" s="4"/>
      <c r="LSY619" s="4"/>
      <c r="LSZ619" s="4"/>
      <c r="LTA619" s="4"/>
      <c r="LTB619" s="4"/>
      <c r="LTC619" s="4"/>
      <c r="LTD619" s="4"/>
      <c r="LTE619" s="4"/>
      <c r="LTF619" s="4"/>
      <c r="LTG619" s="4"/>
      <c r="LTH619" s="4"/>
      <c r="LTI619" s="4"/>
      <c r="LTJ619" s="4"/>
      <c r="LTK619" s="4"/>
      <c r="LTL619" s="4"/>
      <c r="LTM619" s="4"/>
      <c r="LTN619" s="4"/>
      <c r="LTO619" s="4"/>
      <c r="LTP619" s="4"/>
      <c r="LTQ619" s="4"/>
      <c r="LTR619" s="4"/>
      <c r="LTS619" s="4"/>
      <c r="LTT619" s="4"/>
      <c r="LTU619" s="4"/>
      <c r="LTV619" s="4"/>
      <c r="LTW619" s="4"/>
      <c r="LTX619" s="4"/>
      <c r="LTY619" s="4"/>
      <c r="LTZ619" s="4"/>
      <c r="LUA619" s="4"/>
      <c r="LUB619" s="4"/>
      <c r="LUC619" s="4"/>
      <c r="LUD619" s="4"/>
      <c r="LUE619" s="4"/>
      <c r="LUF619" s="4"/>
      <c r="LUG619" s="4"/>
      <c r="LUH619" s="4"/>
      <c r="LUI619" s="4"/>
      <c r="LUJ619" s="4"/>
      <c r="LUK619" s="4"/>
      <c r="LUL619" s="4"/>
      <c r="LUM619" s="4"/>
      <c r="LUN619" s="4"/>
      <c r="LUO619" s="4"/>
      <c r="LUP619" s="4"/>
      <c r="LUQ619" s="4"/>
      <c r="LUR619" s="4"/>
      <c r="LUS619" s="4"/>
      <c r="LUT619" s="4"/>
      <c r="LUU619" s="4"/>
      <c r="LUV619" s="4"/>
      <c r="LUW619" s="4"/>
      <c r="LUX619" s="4"/>
      <c r="LUY619" s="4"/>
      <c r="LUZ619" s="4"/>
      <c r="LVA619" s="4"/>
      <c r="LVB619" s="4"/>
      <c r="LVC619" s="4"/>
      <c r="LVD619" s="4"/>
      <c r="LVE619" s="4"/>
      <c r="LVF619" s="4"/>
      <c r="LVG619" s="4"/>
      <c r="LVH619" s="4"/>
      <c r="LVI619" s="4"/>
      <c r="LVJ619" s="4"/>
      <c r="LVK619" s="4"/>
      <c r="LVL619" s="4"/>
      <c r="LVM619" s="4"/>
      <c r="LVN619" s="4"/>
      <c r="LVO619" s="4"/>
      <c r="LVP619" s="4"/>
      <c r="LVQ619" s="4"/>
      <c r="LVR619" s="4"/>
      <c r="LVS619" s="4"/>
      <c r="LVT619" s="4"/>
      <c r="LVU619" s="4"/>
      <c r="LVV619" s="4"/>
      <c r="LVW619" s="4"/>
      <c r="LVX619" s="4"/>
      <c r="LVY619" s="4"/>
      <c r="LVZ619" s="4"/>
      <c r="LWA619" s="4"/>
      <c r="LWB619" s="4"/>
      <c r="LWC619" s="4"/>
      <c r="LWD619" s="4"/>
      <c r="LWE619" s="4"/>
      <c r="LWF619" s="4"/>
      <c r="LWG619" s="4"/>
      <c r="LWH619" s="4"/>
      <c r="LWI619" s="4"/>
      <c r="LWJ619" s="4"/>
      <c r="LWK619" s="4"/>
      <c r="LWL619" s="4"/>
      <c r="LWM619" s="4"/>
      <c r="LWN619" s="4"/>
      <c r="LWO619" s="4"/>
      <c r="LWP619" s="4"/>
      <c r="LWQ619" s="4"/>
      <c r="LWR619" s="4"/>
      <c r="LWS619" s="4"/>
      <c r="LWT619" s="4"/>
      <c r="LWU619" s="4"/>
      <c r="LWV619" s="4"/>
      <c r="LWW619" s="4"/>
      <c r="LWX619" s="4"/>
      <c r="LWY619" s="4"/>
      <c r="LWZ619" s="4"/>
      <c r="LXA619" s="4"/>
      <c r="LXB619" s="4"/>
      <c r="LXC619" s="4"/>
      <c r="LXD619" s="4"/>
      <c r="LXE619" s="4"/>
      <c r="LXF619" s="4"/>
      <c r="LXG619" s="4"/>
      <c r="LXH619" s="4"/>
      <c r="LXI619" s="4"/>
      <c r="LXJ619" s="4"/>
      <c r="LXK619" s="4"/>
      <c r="LXL619" s="4"/>
      <c r="LXM619" s="4"/>
      <c r="LXN619" s="4"/>
      <c r="LXO619" s="4"/>
      <c r="LXP619" s="4"/>
      <c r="LXQ619" s="4"/>
      <c r="LXR619" s="4"/>
      <c r="LXS619" s="4"/>
      <c r="LXT619" s="4"/>
      <c r="LXU619" s="4"/>
      <c r="LXV619" s="4"/>
      <c r="LXW619" s="4"/>
      <c r="LXX619" s="4"/>
      <c r="LXY619" s="4"/>
      <c r="LXZ619" s="4"/>
      <c r="LYA619" s="4"/>
      <c r="LYB619" s="4"/>
      <c r="LYC619" s="4"/>
      <c r="LYD619" s="4"/>
      <c r="LYE619" s="4"/>
      <c r="LYF619" s="4"/>
      <c r="LYG619" s="4"/>
      <c r="LYH619" s="4"/>
      <c r="LYI619" s="4"/>
      <c r="LYJ619" s="4"/>
      <c r="LYK619" s="4"/>
      <c r="LYL619" s="4"/>
      <c r="LYM619" s="4"/>
      <c r="LYN619" s="4"/>
      <c r="LYO619" s="4"/>
      <c r="LYP619" s="4"/>
      <c r="LYQ619" s="4"/>
      <c r="LYR619" s="4"/>
      <c r="LYS619" s="4"/>
      <c r="LYT619" s="4"/>
      <c r="LYU619" s="4"/>
      <c r="LYV619" s="4"/>
      <c r="LYW619" s="4"/>
      <c r="LYX619" s="4"/>
      <c r="LYY619" s="4"/>
      <c r="LYZ619" s="4"/>
      <c r="LZA619" s="4"/>
      <c r="LZB619" s="4"/>
      <c r="LZC619" s="4"/>
      <c r="LZD619" s="4"/>
      <c r="LZE619" s="4"/>
      <c r="LZF619" s="4"/>
      <c r="LZG619" s="4"/>
      <c r="LZH619" s="4"/>
      <c r="LZI619" s="4"/>
      <c r="LZJ619" s="4"/>
      <c r="LZK619" s="4"/>
      <c r="LZL619" s="4"/>
      <c r="LZM619" s="4"/>
      <c r="LZN619" s="4"/>
      <c r="LZO619" s="4"/>
      <c r="LZP619" s="4"/>
      <c r="LZQ619" s="4"/>
      <c r="LZR619" s="4"/>
      <c r="LZS619" s="4"/>
      <c r="LZT619" s="4"/>
      <c r="LZU619" s="4"/>
      <c r="LZV619" s="4"/>
      <c r="LZW619" s="4"/>
      <c r="LZX619" s="4"/>
      <c r="LZY619" s="4"/>
      <c r="LZZ619" s="4"/>
      <c r="MAA619" s="4"/>
      <c r="MAB619" s="4"/>
      <c r="MAC619" s="4"/>
      <c r="MAD619" s="4"/>
      <c r="MAE619" s="4"/>
      <c r="MAF619" s="4"/>
      <c r="MAG619" s="4"/>
      <c r="MAH619" s="4"/>
      <c r="MAI619" s="4"/>
      <c r="MAJ619" s="4"/>
      <c r="MAK619" s="4"/>
      <c r="MAL619" s="4"/>
      <c r="MAM619" s="4"/>
      <c r="MAN619" s="4"/>
      <c r="MAO619" s="4"/>
      <c r="MAP619" s="4"/>
      <c r="MAQ619" s="4"/>
      <c r="MAR619" s="4"/>
      <c r="MAS619" s="4"/>
      <c r="MAT619" s="4"/>
      <c r="MAU619" s="4"/>
      <c r="MAV619" s="4"/>
      <c r="MAW619" s="4"/>
      <c r="MAX619" s="4"/>
      <c r="MAY619" s="4"/>
      <c r="MAZ619" s="4"/>
      <c r="MBA619" s="4"/>
      <c r="MBB619" s="4"/>
      <c r="MBC619" s="4"/>
      <c r="MBD619" s="4"/>
      <c r="MBE619" s="4"/>
      <c r="MBF619" s="4"/>
      <c r="MBG619" s="4"/>
      <c r="MBH619" s="4"/>
      <c r="MBI619" s="4"/>
      <c r="MBJ619" s="4"/>
      <c r="MBK619" s="4"/>
      <c r="MBL619" s="4"/>
      <c r="MBM619" s="4"/>
      <c r="MBN619" s="4"/>
      <c r="MBO619" s="4"/>
      <c r="MBP619" s="4"/>
      <c r="MBQ619" s="4"/>
      <c r="MBR619" s="4"/>
      <c r="MBS619" s="4"/>
      <c r="MBT619" s="4"/>
      <c r="MBU619" s="4"/>
      <c r="MBV619" s="4"/>
      <c r="MBW619" s="4"/>
      <c r="MBX619" s="4"/>
      <c r="MBY619" s="4"/>
      <c r="MBZ619" s="4"/>
      <c r="MCA619" s="4"/>
      <c r="MCB619" s="4"/>
      <c r="MCC619" s="4"/>
      <c r="MCD619" s="4"/>
      <c r="MCE619" s="4"/>
      <c r="MCF619" s="4"/>
      <c r="MCG619" s="4"/>
      <c r="MCH619" s="4"/>
      <c r="MCI619" s="4"/>
      <c r="MCJ619" s="4"/>
      <c r="MCK619" s="4"/>
      <c r="MCL619" s="4"/>
      <c r="MCM619" s="4"/>
      <c r="MCN619" s="4"/>
      <c r="MCO619" s="4"/>
      <c r="MCP619" s="4"/>
      <c r="MCQ619" s="4"/>
      <c r="MCR619" s="4"/>
      <c r="MCS619" s="4"/>
      <c r="MCT619" s="4"/>
      <c r="MCU619" s="4"/>
      <c r="MCV619" s="4"/>
      <c r="MCW619" s="4"/>
      <c r="MCX619" s="4"/>
      <c r="MCY619" s="4"/>
      <c r="MCZ619" s="4"/>
      <c r="MDA619" s="4"/>
      <c r="MDB619" s="4"/>
      <c r="MDC619" s="4"/>
      <c r="MDD619" s="4"/>
      <c r="MDE619" s="4"/>
      <c r="MDF619" s="4"/>
      <c r="MDG619" s="4"/>
      <c r="MDH619" s="4"/>
      <c r="MDI619" s="4"/>
      <c r="MDJ619" s="4"/>
      <c r="MDK619" s="4"/>
      <c r="MDL619" s="4"/>
      <c r="MDM619" s="4"/>
      <c r="MDN619" s="4"/>
      <c r="MDO619" s="4"/>
      <c r="MDP619" s="4"/>
      <c r="MDQ619" s="4"/>
      <c r="MDR619" s="4"/>
      <c r="MDS619" s="4"/>
      <c r="MDT619" s="4"/>
      <c r="MDU619" s="4"/>
      <c r="MDV619" s="4"/>
      <c r="MDW619" s="4"/>
      <c r="MDX619" s="4"/>
      <c r="MDY619" s="4"/>
      <c r="MDZ619" s="4"/>
      <c r="MEA619" s="4"/>
      <c r="MEB619" s="4"/>
      <c r="MEC619" s="4"/>
      <c r="MED619" s="4"/>
      <c r="MEE619" s="4"/>
      <c r="MEF619" s="4"/>
      <c r="MEG619" s="4"/>
      <c r="MEH619" s="4"/>
      <c r="MEI619" s="4"/>
      <c r="MEJ619" s="4"/>
      <c r="MEK619" s="4"/>
      <c r="MEL619" s="4"/>
      <c r="MEM619" s="4"/>
      <c r="MEN619" s="4"/>
      <c r="MEO619" s="4"/>
      <c r="MEP619" s="4"/>
      <c r="MEQ619" s="4"/>
      <c r="MER619" s="4"/>
      <c r="MES619" s="4"/>
      <c r="MET619" s="4"/>
      <c r="MEU619" s="4"/>
      <c r="MEV619" s="4"/>
      <c r="MEW619" s="4"/>
      <c r="MEX619" s="4"/>
      <c r="MEY619" s="4"/>
      <c r="MEZ619" s="4"/>
      <c r="MFA619" s="4"/>
      <c r="MFB619" s="4"/>
      <c r="MFC619" s="4"/>
      <c r="MFD619" s="4"/>
      <c r="MFE619" s="4"/>
      <c r="MFF619" s="4"/>
      <c r="MFG619" s="4"/>
      <c r="MFH619" s="4"/>
      <c r="MFI619" s="4"/>
      <c r="MFJ619" s="4"/>
      <c r="MFK619" s="4"/>
      <c r="MFL619" s="4"/>
      <c r="MFM619" s="4"/>
      <c r="MFN619" s="4"/>
      <c r="MFO619" s="4"/>
      <c r="MFP619" s="4"/>
      <c r="MFQ619" s="4"/>
      <c r="MFR619" s="4"/>
      <c r="MFS619" s="4"/>
      <c r="MFT619" s="4"/>
      <c r="MFU619" s="4"/>
      <c r="MFV619" s="4"/>
      <c r="MFW619" s="4"/>
      <c r="MFX619" s="4"/>
      <c r="MFY619" s="4"/>
      <c r="MFZ619" s="4"/>
      <c r="MGA619" s="4"/>
      <c r="MGB619" s="4"/>
      <c r="MGC619" s="4"/>
      <c r="MGD619" s="4"/>
      <c r="MGE619" s="4"/>
      <c r="MGF619" s="4"/>
      <c r="MGG619" s="4"/>
      <c r="MGH619" s="4"/>
      <c r="MGI619" s="4"/>
      <c r="MGJ619" s="4"/>
      <c r="MGK619" s="4"/>
      <c r="MGL619" s="4"/>
      <c r="MGM619" s="4"/>
      <c r="MGN619" s="4"/>
      <c r="MGO619" s="4"/>
      <c r="MGP619" s="4"/>
      <c r="MGQ619" s="4"/>
      <c r="MGR619" s="4"/>
      <c r="MGS619" s="4"/>
      <c r="MGT619" s="4"/>
      <c r="MGU619" s="4"/>
      <c r="MGV619" s="4"/>
      <c r="MGW619" s="4"/>
      <c r="MGX619" s="4"/>
      <c r="MGY619" s="4"/>
      <c r="MGZ619" s="4"/>
      <c r="MHA619" s="4"/>
      <c r="MHB619" s="4"/>
      <c r="MHC619" s="4"/>
      <c r="MHD619" s="4"/>
      <c r="MHE619" s="4"/>
      <c r="MHF619" s="4"/>
      <c r="MHG619" s="4"/>
      <c r="MHH619" s="4"/>
      <c r="MHI619" s="4"/>
      <c r="MHJ619" s="4"/>
      <c r="MHK619" s="4"/>
      <c r="MHL619" s="4"/>
      <c r="MHM619" s="4"/>
      <c r="MHN619" s="4"/>
      <c r="MHO619" s="4"/>
      <c r="MHP619" s="4"/>
      <c r="MHQ619" s="4"/>
      <c r="MHR619" s="4"/>
      <c r="MHS619" s="4"/>
      <c r="MHT619" s="4"/>
      <c r="MHU619" s="4"/>
      <c r="MHV619" s="4"/>
      <c r="MHW619" s="4"/>
      <c r="MHX619" s="4"/>
      <c r="MHY619" s="4"/>
      <c r="MHZ619" s="4"/>
      <c r="MIA619" s="4"/>
      <c r="MIB619" s="4"/>
      <c r="MIC619" s="4"/>
      <c r="MID619" s="4"/>
      <c r="MIE619" s="4"/>
      <c r="MIF619" s="4"/>
      <c r="MIG619" s="4"/>
      <c r="MIH619" s="4"/>
      <c r="MII619" s="4"/>
      <c r="MIJ619" s="4"/>
      <c r="MIK619" s="4"/>
      <c r="MIL619" s="4"/>
      <c r="MIM619" s="4"/>
      <c r="MIN619" s="4"/>
      <c r="MIO619" s="4"/>
      <c r="MIP619" s="4"/>
      <c r="MIQ619" s="4"/>
      <c r="MIR619" s="4"/>
      <c r="MIS619" s="4"/>
      <c r="MIT619" s="4"/>
      <c r="MIU619" s="4"/>
      <c r="MIV619" s="4"/>
      <c r="MIW619" s="4"/>
      <c r="MIX619" s="4"/>
      <c r="MIY619" s="4"/>
      <c r="MIZ619" s="4"/>
      <c r="MJA619" s="4"/>
      <c r="MJB619" s="4"/>
      <c r="MJC619" s="4"/>
      <c r="MJD619" s="4"/>
      <c r="MJE619" s="4"/>
      <c r="MJF619" s="4"/>
      <c r="MJG619" s="4"/>
      <c r="MJH619" s="4"/>
      <c r="MJI619" s="4"/>
      <c r="MJJ619" s="4"/>
      <c r="MJK619" s="4"/>
      <c r="MJL619" s="4"/>
      <c r="MJM619" s="4"/>
      <c r="MJN619" s="4"/>
      <c r="MJO619" s="4"/>
      <c r="MJP619" s="4"/>
      <c r="MJQ619" s="4"/>
      <c r="MJR619" s="4"/>
      <c r="MJS619" s="4"/>
      <c r="MJT619" s="4"/>
      <c r="MJU619" s="4"/>
      <c r="MJV619" s="4"/>
      <c r="MJW619" s="4"/>
      <c r="MJX619" s="4"/>
      <c r="MJY619" s="4"/>
      <c r="MJZ619" s="4"/>
      <c r="MKA619" s="4"/>
      <c r="MKB619" s="4"/>
      <c r="MKC619" s="4"/>
      <c r="MKD619" s="4"/>
      <c r="MKE619" s="4"/>
      <c r="MKF619" s="4"/>
      <c r="MKG619" s="4"/>
      <c r="MKH619" s="4"/>
      <c r="MKI619" s="4"/>
      <c r="MKJ619" s="4"/>
      <c r="MKK619" s="4"/>
      <c r="MKL619" s="4"/>
      <c r="MKM619" s="4"/>
      <c r="MKN619" s="4"/>
      <c r="MKO619" s="4"/>
      <c r="MKP619" s="4"/>
      <c r="MKQ619" s="4"/>
      <c r="MKR619" s="4"/>
      <c r="MKS619" s="4"/>
      <c r="MKT619" s="4"/>
      <c r="MKU619" s="4"/>
      <c r="MKV619" s="4"/>
      <c r="MKW619" s="4"/>
      <c r="MKX619" s="4"/>
      <c r="MKY619" s="4"/>
      <c r="MKZ619" s="4"/>
      <c r="MLA619" s="4"/>
      <c r="MLB619" s="4"/>
      <c r="MLC619" s="4"/>
      <c r="MLD619" s="4"/>
      <c r="MLE619" s="4"/>
      <c r="MLF619" s="4"/>
      <c r="MLG619" s="4"/>
      <c r="MLH619" s="4"/>
      <c r="MLI619" s="4"/>
      <c r="MLJ619" s="4"/>
      <c r="MLK619" s="4"/>
      <c r="MLL619" s="4"/>
      <c r="MLM619" s="4"/>
      <c r="MLN619" s="4"/>
      <c r="MLO619" s="4"/>
      <c r="MLP619" s="4"/>
      <c r="MLQ619" s="4"/>
      <c r="MLR619" s="4"/>
      <c r="MLS619" s="4"/>
      <c r="MLT619" s="4"/>
      <c r="MLU619" s="4"/>
      <c r="MLV619" s="4"/>
      <c r="MLW619" s="4"/>
      <c r="MLX619" s="4"/>
      <c r="MLY619" s="4"/>
      <c r="MLZ619" s="4"/>
      <c r="MMA619" s="4"/>
      <c r="MMB619" s="4"/>
      <c r="MMC619" s="4"/>
      <c r="MMD619" s="4"/>
      <c r="MME619" s="4"/>
      <c r="MMF619" s="4"/>
      <c r="MMG619" s="4"/>
      <c r="MMH619" s="4"/>
      <c r="MMI619" s="4"/>
      <c r="MMJ619" s="4"/>
      <c r="MMK619" s="4"/>
      <c r="MML619" s="4"/>
      <c r="MMM619" s="4"/>
      <c r="MMN619" s="4"/>
      <c r="MMO619" s="4"/>
      <c r="MMP619" s="4"/>
      <c r="MMQ619" s="4"/>
      <c r="MMR619" s="4"/>
      <c r="MMS619" s="4"/>
      <c r="MMT619" s="4"/>
      <c r="MMU619" s="4"/>
      <c r="MMV619" s="4"/>
      <c r="MMW619" s="4"/>
      <c r="MMX619" s="4"/>
      <c r="MMY619" s="4"/>
      <c r="MMZ619" s="4"/>
      <c r="MNA619" s="4"/>
      <c r="MNB619" s="4"/>
      <c r="MNC619" s="4"/>
      <c r="MND619" s="4"/>
      <c r="MNE619" s="4"/>
      <c r="MNF619" s="4"/>
      <c r="MNG619" s="4"/>
      <c r="MNH619" s="4"/>
      <c r="MNI619" s="4"/>
      <c r="MNJ619" s="4"/>
      <c r="MNK619" s="4"/>
      <c r="MNL619" s="4"/>
      <c r="MNM619" s="4"/>
      <c r="MNN619" s="4"/>
      <c r="MNO619" s="4"/>
      <c r="MNP619" s="4"/>
      <c r="MNQ619" s="4"/>
      <c r="MNR619" s="4"/>
      <c r="MNS619" s="4"/>
      <c r="MNT619" s="4"/>
      <c r="MNU619" s="4"/>
      <c r="MNV619" s="4"/>
      <c r="MNW619" s="4"/>
      <c r="MNX619" s="4"/>
      <c r="MNY619" s="4"/>
      <c r="MNZ619" s="4"/>
      <c r="MOA619" s="4"/>
      <c r="MOB619" s="4"/>
      <c r="MOC619" s="4"/>
      <c r="MOD619" s="4"/>
      <c r="MOE619" s="4"/>
      <c r="MOF619" s="4"/>
      <c r="MOG619" s="4"/>
      <c r="MOH619" s="4"/>
      <c r="MOI619" s="4"/>
      <c r="MOJ619" s="4"/>
      <c r="MOK619" s="4"/>
      <c r="MOL619" s="4"/>
      <c r="MOM619" s="4"/>
      <c r="MON619" s="4"/>
      <c r="MOO619" s="4"/>
      <c r="MOP619" s="4"/>
      <c r="MOQ619" s="4"/>
      <c r="MOR619" s="4"/>
      <c r="MOS619" s="4"/>
      <c r="MOT619" s="4"/>
      <c r="MOU619" s="4"/>
      <c r="MOV619" s="4"/>
      <c r="MOW619" s="4"/>
      <c r="MOX619" s="4"/>
      <c r="MOY619" s="4"/>
      <c r="MOZ619" s="4"/>
      <c r="MPA619" s="4"/>
      <c r="MPB619" s="4"/>
      <c r="MPC619" s="4"/>
      <c r="MPD619" s="4"/>
      <c r="MPE619" s="4"/>
      <c r="MPF619" s="4"/>
      <c r="MPG619" s="4"/>
      <c r="MPH619" s="4"/>
      <c r="MPI619" s="4"/>
      <c r="MPJ619" s="4"/>
      <c r="MPK619" s="4"/>
      <c r="MPL619" s="4"/>
      <c r="MPM619" s="4"/>
      <c r="MPN619" s="4"/>
      <c r="MPO619" s="4"/>
      <c r="MPP619" s="4"/>
      <c r="MPQ619" s="4"/>
      <c r="MPR619" s="4"/>
      <c r="MPS619" s="4"/>
      <c r="MPT619" s="4"/>
      <c r="MPU619" s="4"/>
      <c r="MPV619" s="4"/>
      <c r="MPW619" s="4"/>
      <c r="MPX619" s="4"/>
      <c r="MPY619" s="4"/>
      <c r="MPZ619" s="4"/>
      <c r="MQA619" s="4"/>
      <c r="MQB619" s="4"/>
      <c r="MQC619" s="4"/>
      <c r="MQD619" s="4"/>
      <c r="MQE619" s="4"/>
      <c r="MQF619" s="4"/>
      <c r="MQG619" s="4"/>
      <c r="MQH619" s="4"/>
      <c r="MQI619" s="4"/>
      <c r="MQJ619" s="4"/>
      <c r="MQK619" s="4"/>
      <c r="MQL619" s="4"/>
      <c r="MQM619" s="4"/>
      <c r="MQN619" s="4"/>
      <c r="MQO619" s="4"/>
      <c r="MQP619" s="4"/>
      <c r="MQQ619" s="4"/>
      <c r="MQR619" s="4"/>
      <c r="MQS619" s="4"/>
      <c r="MQT619" s="4"/>
      <c r="MQU619" s="4"/>
      <c r="MQV619" s="4"/>
      <c r="MQW619" s="4"/>
      <c r="MQX619" s="4"/>
      <c r="MQY619" s="4"/>
      <c r="MQZ619" s="4"/>
      <c r="MRA619" s="4"/>
      <c r="MRB619" s="4"/>
      <c r="MRC619" s="4"/>
      <c r="MRD619" s="4"/>
      <c r="MRE619" s="4"/>
      <c r="MRF619" s="4"/>
      <c r="MRG619" s="4"/>
      <c r="MRH619" s="4"/>
      <c r="MRI619" s="4"/>
      <c r="MRJ619" s="4"/>
      <c r="MRK619" s="4"/>
      <c r="MRL619" s="4"/>
      <c r="MRM619" s="4"/>
      <c r="MRN619" s="4"/>
      <c r="MRO619" s="4"/>
      <c r="MRP619" s="4"/>
      <c r="MRQ619" s="4"/>
      <c r="MRR619" s="4"/>
      <c r="MRS619" s="4"/>
      <c r="MRT619" s="4"/>
      <c r="MRU619" s="4"/>
      <c r="MRV619" s="4"/>
      <c r="MRW619" s="4"/>
      <c r="MRX619" s="4"/>
      <c r="MRY619" s="4"/>
      <c r="MRZ619" s="4"/>
      <c r="MSA619" s="4"/>
      <c r="MSB619" s="4"/>
      <c r="MSC619" s="4"/>
      <c r="MSD619" s="4"/>
      <c r="MSE619" s="4"/>
      <c r="MSF619" s="4"/>
      <c r="MSG619" s="4"/>
      <c r="MSH619" s="4"/>
      <c r="MSI619" s="4"/>
      <c r="MSJ619" s="4"/>
      <c r="MSK619" s="4"/>
      <c r="MSL619" s="4"/>
      <c r="MSM619" s="4"/>
      <c r="MSN619" s="4"/>
      <c r="MSO619" s="4"/>
      <c r="MSP619" s="4"/>
      <c r="MSQ619" s="4"/>
      <c r="MSR619" s="4"/>
      <c r="MSS619" s="4"/>
      <c r="MST619" s="4"/>
      <c r="MSU619" s="4"/>
      <c r="MSV619" s="4"/>
      <c r="MSW619" s="4"/>
      <c r="MSX619" s="4"/>
      <c r="MSY619" s="4"/>
      <c r="MSZ619" s="4"/>
      <c r="MTA619" s="4"/>
      <c r="MTB619" s="4"/>
      <c r="MTC619" s="4"/>
      <c r="MTD619" s="4"/>
      <c r="MTE619" s="4"/>
      <c r="MTF619" s="4"/>
      <c r="MTG619" s="4"/>
      <c r="MTH619" s="4"/>
      <c r="MTI619" s="4"/>
      <c r="MTJ619" s="4"/>
      <c r="MTK619" s="4"/>
      <c r="MTL619" s="4"/>
      <c r="MTM619" s="4"/>
      <c r="MTN619" s="4"/>
      <c r="MTO619" s="4"/>
      <c r="MTP619" s="4"/>
      <c r="MTQ619" s="4"/>
      <c r="MTR619" s="4"/>
      <c r="MTS619" s="4"/>
      <c r="MTT619" s="4"/>
      <c r="MTU619" s="4"/>
      <c r="MTV619" s="4"/>
      <c r="MTW619" s="4"/>
      <c r="MTX619" s="4"/>
      <c r="MTY619" s="4"/>
      <c r="MTZ619" s="4"/>
      <c r="MUA619" s="4"/>
      <c r="MUB619" s="4"/>
      <c r="MUC619" s="4"/>
      <c r="MUD619" s="4"/>
      <c r="MUE619" s="4"/>
      <c r="MUF619" s="4"/>
      <c r="MUG619" s="4"/>
      <c r="MUH619" s="4"/>
      <c r="MUI619" s="4"/>
      <c r="MUJ619" s="4"/>
      <c r="MUK619" s="4"/>
      <c r="MUL619" s="4"/>
      <c r="MUM619" s="4"/>
      <c r="MUN619" s="4"/>
      <c r="MUO619" s="4"/>
      <c r="MUP619" s="4"/>
      <c r="MUQ619" s="4"/>
      <c r="MUR619" s="4"/>
      <c r="MUS619" s="4"/>
      <c r="MUT619" s="4"/>
      <c r="MUU619" s="4"/>
      <c r="MUV619" s="4"/>
      <c r="MUW619" s="4"/>
      <c r="MUX619" s="4"/>
      <c r="MUY619" s="4"/>
      <c r="MUZ619" s="4"/>
      <c r="MVA619" s="4"/>
      <c r="MVB619" s="4"/>
      <c r="MVC619" s="4"/>
      <c r="MVD619" s="4"/>
      <c r="MVE619" s="4"/>
      <c r="MVF619" s="4"/>
      <c r="MVG619" s="4"/>
      <c r="MVH619" s="4"/>
      <c r="MVI619" s="4"/>
      <c r="MVJ619" s="4"/>
      <c r="MVK619" s="4"/>
      <c r="MVL619" s="4"/>
      <c r="MVM619" s="4"/>
      <c r="MVN619" s="4"/>
      <c r="MVO619" s="4"/>
      <c r="MVP619" s="4"/>
      <c r="MVQ619" s="4"/>
      <c r="MVR619" s="4"/>
      <c r="MVS619" s="4"/>
      <c r="MVT619" s="4"/>
      <c r="MVU619" s="4"/>
      <c r="MVV619" s="4"/>
      <c r="MVW619" s="4"/>
      <c r="MVX619" s="4"/>
      <c r="MVY619" s="4"/>
      <c r="MVZ619" s="4"/>
      <c r="MWA619" s="4"/>
      <c r="MWB619" s="4"/>
      <c r="MWC619" s="4"/>
      <c r="MWD619" s="4"/>
      <c r="MWE619" s="4"/>
      <c r="MWF619" s="4"/>
      <c r="MWG619" s="4"/>
      <c r="MWH619" s="4"/>
      <c r="MWI619" s="4"/>
      <c r="MWJ619" s="4"/>
      <c r="MWK619" s="4"/>
      <c r="MWL619" s="4"/>
      <c r="MWM619" s="4"/>
      <c r="MWN619" s="4"/>
      <c r="MWO619" s="4"/>
      <c r="MWP619" s="4"/>
      <c r="MWQ619" s="4"/>
      <c r="MWR619" s="4"/>
      <c r="MWS619" s="4"/>
      <c r="MWT619" s="4"/>
      <c r="MWU619" s="4"/>
      <c r="MWV619" s="4"/>
      <c r="MWW619" s="4"/>
      <c r="MWX619" s="4"/>
      <c r="MWY619" s="4"/>
      <c r="MWZ619" s="4"/>
      <c r="MXA619" s="4"/>
      <c r="MXB619" s="4"/>
      <c r="MXC619" s="4"/>
      <c r="MXD619" s="4"/>
      <c r="MXE619" s="4"/>
      <c r="MXF619" s="4"/>
      <c r="MXG619" s="4"/>
      <c r="MXH619" s="4"/>
      <c r="MXI619" s="4"/>
      <c r="MXJ619" s="4"/>
      <c r="MXK619" s="4"/>
      <c r="MXL619" s="4"/>
      <c r="MXM619" s="4"/>
      <c r="MXN619" s="4"/>
      <c r="MXO619" s="4"/>
      <c r="MXP619" s="4"/>
      <c r="MXQ619" s="4"/>
      <c r="MXR619" s="4"/>
      <c r="MXS619" s="4"/>
      <c r="MXT619" s="4"/>
      <c r="MXU619" s="4"/>
      <c r="MXV619" s="4"/>
      <c r="MXW619" s="4"/>
      <c r="MXX619" s="4"/>
      <c r="MXY619" s="4"/>
      <c r="MXZ619" s="4"/>
      <c r="MYA619" s="4"/>
      <c r="MYB619" s="4"/>
      <c r="MYC619" s="4"/>
      <c r="MYD619" s="4"/>
      <c r="MYE619" s="4"/>
      <c r="MYF619" s="4"/>
      <c r="MYG619" s="4"/>
      <c r="MYH619" s="4"/>
      <c r="MYI619" s="4"/>
      <c r="MYJ619" s="4"/>
      <c r="MYK619" s="4"/>
      <c r="MYL619" s="4"/>
      <c r="MYM619" s="4"/>
      <c r="MYN619" s="4"/>
      <c r="MYO619" s="4"/>
      <c r="MYP619" s="4"/>
      <c r="MYQ619" s="4"/>
      <c r="MYR619" s="4"/>
      <c r="MYS619" s="4"/>
      <c r="MYT619" s="4"/>
      <c r="MYU619" s="4"/>
      <c r="MYV619" s="4"/>
      <c r="MYW619" s="4"/>
      <c r="MYX619" s="4"/>
      <c r="MYY619" s="4"/>
      <c r="MYZ619" s="4"/>
      <c r="MZA619" s="4"/>
      <c r="MZB619" s="4"/>
      <c r="MZC619" s="4"/>
      <c r="MZD619" s="4"/>
      <c r="MZE619" s="4"/>
      <c r="MZF619" s="4"/>
      <c r="MZG619" s="4"/>
      <c r="MZH619" s="4"/>
      <c r="MZI619" s="4"/>
      <c r="MZJ619" s="4"/>
      <c r="MZK619" s="4"/>
      <c r="MZL619" s="4"/>
      <c r="MZM619" s="4"/>
      <c r="MZN619" s="4"/>
      <c r="MZO619" s="4"/>
      <c r="MZP619" s="4"/>
      <c r="MZQ619" s="4"/>
      <c r="MZR619" s="4"/>
      <c r="MZS619" s="4"/>
      <c r="MZT619" s="4"/>
      <c r="MZU619" s="4"/>
      <c r="MZV619" s="4"/>
      <c r="MZW619" s="4"/>
      <c r="MZX619" s="4"/>
      <c r="MZY619" s="4"/>
      <c r="MZZ619" s="4"/>
      <c r="NAA619" s="4"/>
      <c r="NAB619" s="4"/>
      <c r="NAC619" s="4"/>
      <c r="NAD619" s="4"/>
      <c r="NAE619" s="4"/>
      <c r="NAF619" s="4"/>
      <c r="NAG619" s="4"/>
      <c r="NAH619" s="4"/>
      <c r="NAI619" s="4"/>
      <c r="NAJ619" s="4"/>
      <c r="NAK619" s="4"/>
      <c r="NAL619" s="4"/>
      <c r="NAM619" s="4"/>
      <c r="NAN619" s="4"/>
      <c r="NAO619" s="4"/>
      <c r="NAP619" s="4"/>
      <c r="NAQ619" s="4"/>
      <c r="NAR619" s="4"/>
      <c r="NAS619" s="4"/>
      <c r="NAT619" s="4"/>
      <c r="NAU619" s="4"/>
      <c r="NAV619" s="4"/>
      <c r="NAW619" s="4"/>
      <c r="NAX619" s="4"/>
      <c r="NAY619" s="4"/>
      <c r="NAZ619" s="4"/>
      <c r="NBA619" s="4"/>
      <c r="NBB619" s="4"/>
      <c r="NBC619" s="4"/>
      <c r="NBD619" s="4"/>
      <c r="NBE619" s="4"/>
      <c r="NBF619" s="4"/>
      <c r="NBG619" s="4"/>
      <c r="NBH619" s="4"/>
      <c r="NBI619" s="4"/>
      <c r="NBJ619" s="4"/>
      <c r="NBK619" s="4"/>
      <c r="NBL619" s="4"/>
      <c r="NBM619" s="4"/>
      <c r="NBN619" s="4"/>
      <c r="NBO619" s="4"/>
      <c r="NBP619" s="4"/>
      <c r="NBQ619" s="4"/>
      <c r="NBR619" s="4"/>
      <c r="NBS619" s="4"/>
      <c r="NBT619" s="4"/>
      <c r="NBU619" s="4"/>
      <c r="NBV619" s="4"/>
      <c r="NBW619" s="4"/>
      <c r="NBX619" s="4"/>
      <c r="NBY619" s="4"/>
      <c r="NBZ619" s="4"/>
      <c r="NCA619" s="4"/>
      <c r="NCB619" s="4"/>
      <c r="NCC619" s="4"/>
      <c r="NCD619" s="4"/>
      <c r="NCE619" s="4"/>
      <c r="NCF619" s="4"/>
      <c r="NCG619" s="4"/>
      <c r="NCH619" s="4"/>
      <c r="NCI619" s="4"/>
      <c r="NCJ619" s="4"/>
      <c r="NCK619" s="4"/>
      <c r="NCL619" s="4"/>
      <c r="NCM619" s="4"/>
      <c r="NCN619" s="4"/>
      <c r="NCO619" s="4"/>
      <c r="NCP619" s="4"/>
      <c r="NCQ619" s="4"/>
      <c r="NCR619" s="4"/>
      <c r="NCS619" s="4"/>
      <c r="NCT619" s="4"/>
      <c r="NCU619" s="4"/>
      <c r="NCV619" s="4"/>
      <c r="NCW619" s="4"/>
      <c r="NCX619" s="4"/>
      <c r="NCY619" s="4"/>
      <c r="NCZ619" s="4"/>
      <c r="NDA619" s="4"/>
      <c r="NDB619" s="4"/>
      <c r="NDC619" s="4"/>
      <c r="NDD619" s="4"/>
      <c r="NDE619" s="4"/>
      <c r="NDF619" s="4"/>
      <c r="NDG619" s="4"/>
      <c r="NDH619" s="4"/>
      <c r="NDI619" s="4"/>
      <c r="NDJ619" s="4"/>
      <c r="NDK619" s="4"/>
      <c r="NDL619" s="4"/>
      <c r="NDM619" s="4"/>
      <c r="NDN619" s="4"/>
      <c r="NDO619" s="4"/>
      <c r="NDP619" s="4"/>
      <c r="NDQ619" s="4"/>
      <c r="NDR619" s="4"/>
      <c r="NDS619" s="4"/>
      <c r="NDT619" s="4"/>
      <c r="NDU619" s="4"/>
      <c r="NDV619" s="4"/>
      <c r="NDW619" s="4"/>
      <c r="NDX619" s="4"/>
      <c r="NDY619" s="4"/>
      <c r="NDZ619" s="4"/>
      <c r="NEA619" s="4"/>
      <c r="NEB619" s="4"/>
      <c r="NEC619" s="4"/>
      <c r="NED619" s="4"/>
      <c r="NEE619" s="4"/>
      <c r="NEF619" s="4"/>
      <c r="NEG619" s="4"/>
      <c r="NEH619" s="4"/>
      <c r="NEI619" s="4"/>
      <c r="NEJ619" s="4"/>
      <c r="NEK619" s="4"/>
      <c r="NEL619" s="4"/>
      <c r="NEM619" s="4"/>
      <c r="NEN619" s="4"/>
      <c r="NEO619" s="4"/>
      <c r="NEP619" s="4"/>
      <c r="NEQ619" s="4"/>
      <c r="NER619" s="4"/>
      <c r="NES619" s="4"/>
      <c r="NET619" s="4"/>
      <c r="NEU619" s="4"/>
      <c r="NEV619" s="4"/>
      <c r="NEW619" s="4"/>
      <c r="NEX619" s="4"/>
      <c r="NEY619" s="4"/>
      <c r="NEZ619" s="4"/>
      <c r="NFA619" s="4"/>
      <c r="NFB619" s="4"/>
      <c r="NFC619" s="4"/>
      <c r="NFD619" s="4"/>
      <c r="NFE619" s="4"/>
      <c r="NFF619" s="4"/>
      <c r="NFG619" s="4"/>
      <c r="NFH619" s="4"/>
      <c r="NFI619" s="4"/>
      <c r="NFJ619" s="4"/>
      <c r="NFK619" s="4"/>
      <c r="NFL619" s="4"/>
      <c r="NFM619" s="4"/>
      <c r="NFN619" s="4"/>
      <c r="NFO619" s="4"/>
      <c r="NFP619" s="4"/>
      <c r="NFQ619" s="4"/>
      <c r="NFR619" s="4"/>
      <c r="NFS619" s="4"/>
      <c r="NFT619" s="4"/>
      <c r="NFU619" s="4"/>
      <c r="NFV619" s="4"/>
      <c r="NFW619" s="4"/>
      <c r="NFX619" s="4"/>
      <c r="NFY619" s="4"/>
      <c r="NFZ619" s="4"/>
      <c r="NGA619" s="4"/>
      <c r="NGB619" s="4"/>
      <c r="NGC619" s="4"/>
      <c r="NGD619" s="4"/>
      <c r="NGE619" s="4"/>
      <c r="NGF619" s="4"/>
      <c r="NGG619" s="4"/>
      <c r="NGH619" s="4"/>
      <c r="NGI619" s="4"/>
      <c r="NGJ619" s="4"/>
      <c r="NGK619" s="4"/>
      <c r="NGL619" s="4"/>
      <c r="NGM619" s="4"/>
      <c r="NGN619" s="4"/>
      <c r="NGO619" s="4"/>
      <c r="NGP619" s="4"/>
      <c r="NGQ619" s="4"/>
      <c r="NGR619" s="4"/>
      <c r="NGS619" s="4"/>
      <c r="NGT619" s="4"/>
      <c r="NGU619" s="4"/>
      <c r="NGV619" s="4"/>
      <c r="NGW619" s="4"/>
      <c r="NGX619" s="4"/>
      <c r="NGY619" s="4"/>
      <c r="NGZ619" s="4"/>
      <c r="NHA619" s="4"/>
      <c r="NHB619" s="4"/>
      <c r="NHC619" s="4"/>
      <c r="NHD619" s="4"/>
      <c r="NHE619" s="4"/>
      <c r="NHF619" s="4"/>
      <c r="NHG619" s="4"/>
      <c r="NHH619" s="4"/>
      <c r="NHI619" s="4"/>
      <c r="NHJ619" s="4"/>
      <c r="NHK619" s="4"/>
      <c r="NHL619" s="4"/>
      <c r="NHM619" s="4"/>
      <c r="NHN619" s="4"/>
      <c r="NHO619" s="4"/>
      <c r="NHP619" s="4"/>
      <c r="NHQ619" s="4"/>
      <c r="NHR619" s="4"/>
      <c r="NHS619" s="4"/>
      <c r="NHT619" s="4"/>
      <c r="NHU619" s="4"/>
      <c r="NHV619" s="4"/>
      <c r="NHW619" s="4"/>
      <c r="NHX619" s="4"/>
      <c r="NHY619" s="4"/>
      <c r="NHZ619" s="4"/>
      <c r="NIA619" s="4"/>
      <c r="NIB619" s="4"/>
      <c r="NIC619" s="4"/>
      <c r="NID619" s="4"/>
      <c r="NIE619" s="4"/>
      <c r="NIF619" s="4"/>
      <c r="NIG619" s="4"/>
      <c r="NIH619" s="4"/>
      <c r="NII619" s="4"/>
      <c r="NIJ619" s="4"/>
      <c r="NIK619" s="4"/>
      <c r="NIL619" s="4"/>
      <c r="NIM619" s="4"/>
      <c r="NIN619" s="4"/>
      <c r="NIO619" s="4"/>
      <c r="NIP619" s="4"/>
      <c r="NIQ619" s="4"/>
      <c r="NIR619" s="4"/>
      <c r="NIS619" s="4"/>
      <c r="NIT619" s="4"/>
      <c r="NIU619" s="4"/>
      <c r="NIV619" s="4"/>
      <c r="NIW619" s="4"/>
      <c r="NIX619" s="4"/>
      <c r="NIY619" s="4"/>
      <c r="NIZ619" s="4"/>
      <c r="NJA619" s="4"/>
      <c r="NJB619" s="4"/>
      <c r="NJC619" s="4"/>
      <c r="NJD619" s="4"/>
      <c r="NJE619" s="4"/>
      <c r="NJF619" s="4"/>
      <c r="NJG619" s="4"/>
      <c r="NJH619" s="4"/>
      <c r="NJI619" s="4"/>
      <c r="NJJ619" s="4"/>
      <c r="NJK619" s="4"/>
      <c r="NJL619" s="4"/>
      <c r="NJM619" s="4"/>
      <c r="NJN619" s="4"/>
      <c r="NJO619" s="4"/>
      <c r="NJP619" s="4"/>
      <c r="NJQ619" s="4"/>
      <c r="NJR619" s="4"/>
      <c r="NJS619" s="4"/>
      <c r="NJT619" s="4"/>
      <c r="NJU619" s="4"/>
      <c r="NJV619" s="4"/>
      <c r="NJW619" s="4"/>
      <c r="NJX619" s="4"/>
      <c r="NJY619" s="4"/>
      <c r="NJZ619" s="4"/>
      <c r="NKA619" s="4"/>
      <c r="NKB619" s="4"/>
      <c r="NKC619" s="4"/>
      <c r="NKD619" s="4"/>
      <c r="NKE619" s="4"/>
      <c r="NKF619" s="4"/>
      <c r="NKG619" s="4"/>
      <c r="NKH619" s="4"/>
      <c r="NKI619" s="4"/>
      <c r="NKJ619" s="4"/>
      <c r="NKK619" s="4"/>
      <c r="NKL619" s="4"/>
      <c r="NKM619" s="4"/>
      <c r="NKN619" s="4"/>
      <c r="NKO619" s="4"/>
      <c r="NKP619" s="4"/>
      <c r="NKQ619" s="4"/>
      <c r="NKR619" s="4"/>
      <c r="NKS619" s="4"/>
      <c r="NKT619" s="4"/>
      <c r="NKU619" s="4"/>
      <c r="NKV619" s="4"/>
      <c r="NKW619" s="4"/>
      <c r="NKX619" s="4"/>
      <c r="NKY619" s="4"/>
      <c r="NKZ619" s="4"/>
      <c r="NLA619" s="4"/>
      <c r="NLB619" s="4"/>
      <c r="NLC619" s="4"/>
      <c r="NLD619" s="4"/>
      <c r="NLE619" s="4"/>
      <c r="NLF619" s="4"/>
      <c r="NLG619" s="4"/>
      <c r="NLH619" s="4"/>
      <c r="NLI619" s="4"/>
      <c r="NLJ619" s="4"/>
      <c r="NLK619" s="4"/>
      <c r="NLL619" s="4"/>
      <c r="NLM619" s="4"/>
      <c r="NLN619" s="4"/>
      <c r="NLO619" s="4"/>
      <c r="NLP619" s="4"/>
      <c r="NLQ619" s="4"/>
      <c r="NLR619" s="4"/>
      <c r="NLS619" s="4"/>
      <c r="NLT619" s="4"/>
      <c r="NLU619" s="4"/>
      <c r="NLV619" s="4"/>
      <c r="NLW619" s="4"/>
      <c r="NLX619" s="4"/>
      <c r="NLY619" s="4"/>
      <c r="NLZ619" s="4"/>
      <c r="NMA619" s="4"/>
      <c r="NMB619" s="4"/>
      <c r="NMC619" s="4"/>
      <c r="NMD619" s="4"/>
      <c r="NME619" s="4"/>
      <c r="NMF619" s="4"/>
      <c r="NMG619" s="4"/>
      <c r="NMH619" s="4"/>
      <c r="NMI619" s="4"/>
      <c r="NMJ619" s="4"/>
      <c r="NMK619" s="4"/>
      <c r="NML619" s="4"/>
      <c r="NMM619" s="4"/>
      <c r="NMN619" s="4"/>
      <c r="NMO619" s="4"/>
      <c r="NMP619" s="4"/>
      <c r="NMQ619" s="4"/>
      <c r="NMR619" s="4"/>
      <c r="NMS619" s="4"/>
      <c r="NMT619" s="4"/>
      <c r="NMU619" s="4"/>
      <c r="NMV619" s="4"/>
      <c r="NMW619" s="4"/>
      <c r="NMX619" s="4"/>
      <c r="NMY619" s="4"/>
      <c r="NMZ619" s="4"/>
      <c r="NNA619" s="4"/>
      <c r="NNB619" s="4"/>
      <c r="NNC619" s="4"/>
      <c r="NND619" s="4"/>
      <c r="NNE619" s="4"/>
      <c r="NNF619" s="4"/>
      <c r="NNG619" s="4"/>
      <c r="NNH619" s="4"/>
      <c r="NNI619" s="4"/>
      <c r="NNJ619" s="4"/>
      <c r="NNK619" s="4"/>
      <c r="NNL619" s="4"/>
      <c r="NNM619" s="4"/>
      <c r="NNN619" s="4"/>
      <c r="NNO619" s="4"/>
      <c r="NNP619" s="4"/>
      <c r="NNQ619" s="4"/>
      <c r="NNR619" s="4"/>
      <c r="NNS619" s="4"/>
      <c r="NNT619" s="4"/>
      <c r="NNU619" s="4"/>
      <c r="NNV619" s="4"/>
      <c r="NNW619" s="4"/>
      <c r="NNX619" s="4"/>
      <c r="NNY619" s="4"/>
      <c r="NNZ619" s="4"/>
      <c r="NOA619" s="4"/>
      <c r="NOB619" s="4"/>
      <c r="NOC619" s="4"/>
      <c r="NOD619" s="4"/>
      <c r="NOE619" s="4"/>
      <c r="NOF619" s="4"/>
      <c r="NOG619" s="4"/>
      <c r="NOH619" s="4"/>
      <c r="NOI619" s="4"/>
      <c r="NOJ619" s="4"/>
      <c r="NOK619" s="4"/>
      <c r="NOL619" s="4"/>
      <c r="NOM619" s="4"/>
      <c r="NON619" s="4"/>
      <c r="NOO619" s="4"/>
      <c r="NOP619" s="4"/>
      <c r="NOQ619" s="4"/>
      <c r="NOR619" s="4"/>
      <c r="NOS619" s="4"/>
      <c r="NOT619" s="4"/>
      <c r="NOU619" s="4"/>
      <c r="NOV619" s="4"/>
      <c r="NOW619" s="4"/>
      <c r="NOX619" s="4"/>
      <c r="NOY619" s="4"/>
      <c r="NOZ619" s="4"/>
      <c r="NPA619" s="4"/>
      <c r="NPB619" s="4"/>
      <c r="NPC619" s="4"/>
      <c r="NPD619" s="4"/>
      <c r="NPE619" s="4"/>
      <c r="NPF619" s="4"/>
      <c r="NPG619" s="4"/>
      <c r="NPH619" s="4"/>
      <c r="NPI619" s="4"/>
      <c r="NPJ619" s="4"/>
      <c r="NPK619" s="4"/>
      <c r="NPL619" s="4"/>
      <c r="NPM619" s="4"/>
      <c r="NPN619" s="4"/>
      <c r="NPO619" s="4"/>
      <c r="NPP619" s="4"/>
      <c r="NPQ619" s="4"/>
      <c r="NPR619" s="4"/>
      <c r="NPS619" s="4"/>
      <c r="NPT619" s="4"/>
      <c r="NPU619" s="4"/>
      <c r="NPV619" s="4"/>
      <c r="NPW619" s="4"/>
      <c r="NPX619" s="4"/>
      <c r="NPY619" s="4"/>
      <c r="NPZ619" s="4"/>
      <c r="NQA619" s="4"/>
      <c r="NQB619" s="4"/>
      <c r="NQC619" s="4"/>
      <c r="NQD619" s="4"/>
      <c r="NQE619" s="4"/>
      <c r="NQF619" s="4"/>
      <c r="NQG619" s="4"/>
      <c r="NQH619" s="4"/>
      <c r="NQI619" s="4"/>
      <c r="NQJ619" s="4"/>
      <c r="NQK619" s="4"/>
      <c r="NQL619" s="4"/>
      <c r="NQM619" s="4"/>
      <c r="NQN619" s="4"/>
      <c r="NQO619" s="4"/>
      <c r="NQP619" s="4"/>
      <c r="NQQ619" s="4"/>
      <c r="NQR619" s="4"/>
      <c r="NQS619" s="4"/>
      <c r="NQT619" s="4"/>
      <c r="NQU619" s="4"/>
      <c r="NQV619" s="4"/>
      <c r="NQW619" s="4"/>
      <c r="NQX619" s="4"/>
      <c r="NQY619" s="4"/>
      <c r="NQZ619" s="4"/>
      <c r="NRA619" s="4"/>
      <c r="NRB619" s="4"/>
      <c r="NRC619" s="4"/>
      <c r="NRD619" s="4"/>
      <c r="NRE619" s="4"/>
      <c r="NRF619" s="4"/>
      <c r="NRG619" s="4"/>
      <c r="NRH619" s="4"/>
      <c r="NRI619" s="4"/>
      <c r="NRJ619" s="4"/>
      <c r="NRK619" s="4"/>
      <c r="NRL619" s="4"/>
      <c r="NRM619" s="4"/>
      <c r="NRN619" s="4"/>
      <c r="NRO619" s="4"/>
      <c r="NRP619" s="4"/>
      <c r="NRQ619" s="4"/>
      <c r="NRR619" s="4"/>
      <c r="NRS619" s="4"/>
      <c r="NRT619" s="4"/>
      <c r="NRU619" s="4"/>
      <c r="NRV619" s="4"/>
      <c r="NRW619" s="4"/>
      <c r="NRX619" s="4"/>
      <c r="NRY619" s="4"/>
      <c r="NRZ619" s="4"/>
      <c r="NSA619" s="4"/>
      <c r="NSB619" s="4"/>
      <c r="NSC619" s="4"/>
      <c r="NSD619" s="4"/>
      <c r="NSE619" s="4"/>
      <c r="NSF619" s="4"/>
      <c r="NSG619" s="4"/>
      <c r="NSH619" s="4"/>
      <c r="NSI619" s="4"/>
      <c r="NSJ619" s="4"/>
      <c r="NSK619" s="4"/>
      <c r="NSL619" s="4"/>
      <c r="NSM619" s="4"/>
      <c r="NSN619" s="4"/>
      <c r="NSO619" s="4"/>
      <c r="NSP619" s="4"/>
      <c r="NSQ619" s="4"/>
      <c r="NSR619" s="4"/>
      <c r="NSS619" s="4"/>
      <c r="NST619" s="4"/>
      <c r="NSU619" s="4"/>
      <c r="NSV619" s="4"/>
      <c r="NSW619" s="4"/>
      <c r="NSX619" s="4"/>
      <c r="NSY619" s="4"/>
      <c r="NSZ619" s="4"/>
      <c r="NTA619" s="4"/>
      <c r="NTB619" s="4"/>
      <c r="NTC619" s="4"/>
      <c r="NTD619" s="4"/>
      <c r="NTE619" s="4"/>
      <c r="NTF619" s="4"/>
      <c r="NTG619" s="4"/>
      <c r="NTH619" s="4"/>
      <c r="NTI619" s="4"/>
      <c r="NTJ619" s="4"/>
      <c r="NTK619" s="4"/>
      <c r="NTL619" s="4"/>
      <c r="NTM619" s="4"/>
      <c r="NTN619" s="4"/>
      <c r="NTO619" s="4"/>
      <c r="NTP619" s="4"/>
      <c r="NTQ619" s="4"/>
      <c r="NTR619" s="4"/>
      <c r="NTS619" s="4"/>
      <c r="NTT619" s="4"/>
      <c r="NTU619" s="4"/>
      <c r="NTV619" s="4"/>
      <c r="NTW619" s="4"/>
      <c r="NTX619" s="4"/>
      <c r="NTY619" s="4"/>
      <c r="NTZ619" s="4"/>
      <c r="NUA619" s="4"/>
      <c r="NUB619" s="4"/>
      <c r="NUC619" s="4"/>
      <c r="NUD619" s="4"/>
      <c r="NUE619" s="4"/>
      <c r="NUF619" s="4"/>
      <c r="NUG619" s="4"/>
      <c r="NUH619" s="4"/>
      <c r="NUI619" s="4"/>
      <c r="NUJ619" s="4"/>
      <c r="NUK619" s="4"/>
      <c r="NUL619" s="4"/>
      <c r="NUM619" s="4"/>
      <c r="NUN619" s="4"/>
      <c r="NUO619" s="4"/>
      <c r="NUP619" s="4"/>
      <c r="NUQ619" s="4"/>
      <c r="NUR619" s="4"/>
      <c r="NUS619" s="4"/>
      <c r="NUT619" s="4"/>
      <c r="NUU619" s="4"/>
      <c r="NUV619" s="4"/>
      <c r="NUW619" s="4"/>
      <c r="NUX619" s="4"/>
      <c r="NUY619" s="4"/>
      <c r="NUZ619" s="4"/>
      <c r="NVA619" s="4"/>
      <c r="NVB619" s="4"/>
      <c r="NVC619" s="4"/>
      <c r="NVD619" s="4"/>
      <c r="NVE619" s="4"/>
      <c r="NVF619" s="4"/>
      <c r="NVG619" s="4"/>
      <c r="NVH619" s="4"/>
      <c r="NVI619" s="4"/>
      <c r="NVJ619" s="4"/>
      <c r="NVK619" s="4"/>
      <c r="NVL619" s="4"/>
      <c r="NVM619" s="4"/>
      <c r="NVN619" s="4"/>
      <c r="NVO619" s="4"/>
      <c r="NVP619" s="4"/>
      <c r="NVQ619" s="4"/>
      <c r="NVR619" s="4"/>
      <c r="NVS619" s="4"/>
      <c r="NVT619" s="4"/>
      <c r="NVU619" s="4"/>
      <c r="NVV619" s="4"/>
      <c r="NVW619" s="4"/>
      <c r="NVX619" s="4"/>
      <c r="NVY619" s="4"/>
      <c r="NVZ619" s="4"/>
      <c r="NWA619" s="4"/>
      <c r="NWB619" s="4"/>
      <c r="NWC619" s="4"/>
      <c r="NWD619" s="4"/>
      <c r="NWE619" s="4"/>
      <c r="NWF619" s="4"/>
      <c r="NWG619" s="4"/>
      <c r="NWH619" s="4"/>
      <c r="NWI619" s="4"/>
      <c r="NWJ619" s="4"/>
      <c r="NWK619" s="4"/>
      <c r="NWL619" s="4"/>
      <c r="NWM619" s="4"/>
      <c r="NWN619" s="4"/>
      <c r="NWO619" s="4"/>
      <c r="NWP619" s="4"/>
      <c r="NWQ619" s="4"/>
      <c r="NWR619" s="4"/>
      <c r="NWS619" s="4"/>
      <c r="NWT619" s="4"/>
      <c r="NWU619" s="4"/>
      <c r="NWV619" s="4"/>
      <c r="NWW619" s="4"/>
      <c r="NWX619" s="4"/>
      <c r="NWY619" s="4"/>
      <c r="NWZ619" s="4"/>
      <c r="NXA619" s="4"/>
      <c r="NXB619" s="4"/>
      <c r="NXC619" s="4"/>
      <c r="NXD619" s="4"/>
      <c r="NXE619" s="4"/>
      <c r="NXF619" s="4"/>
      <c r="NXG619" s="4"/>
      <c r="NXH619" s="4"/>
      <c r="NXI619" s="4"/>
      <c r="NXJ619" s="4"/>
      <c r="NXK619" s="4"/>
      <c r="NXL619" s="4"/>
      <c r="NXM619" s="4"/>
      <c r="NXN619" s="4"/>
      <c r="NXO619" s="4"/>
      <c r="NXP619" s="4"/>
      <c r="NXQ619" s="4"/>
      <c r="NXR619" s="4"/>
      <c r="NXS619" s="4"/>
      <c r="NXT619" s="4"/>
      <c r="NXU619" s="4"/>
      <c r="NXV619" s="4"/>
      <c r="NXW619" s="4"/>
      <c r="NXX619" s="4"/>
      <c r="NXY619" s="4"/>
      <c r="NXZ619" s="4"/>
      <c r="NYA619" s="4"/>
      <c r="NYB619" s="4"/>
      <c r="NYC619" s="4"/>
      <c r="NYD619" s="4"/>
      <c r="NYE619" s="4"/>
      <c r="NYF619" s="4"/>
      <c r="NYG619" s="4"/>
      <c r="NYH619" s="4"/>
      <c r="NYI619" s="4"/>
      <c r="NYJ619" s="4"/>
      <c r="NYK619" s="4"/>
      <c r="NYL619" s="4"/>
      <c r="NYM619" s="4"/>
      <c r="NYN619" s="4"/>
      <c r="NYO619" s="4"/>
      <c r="NYP619" s="4"/>
      <c r="NYQ619" s="4"/>
      <c r="NYR619" s="4"/>
      <c r="NYS619" s="4"/>
      <c r="NYT619" s="4"/>
      <c r="NYU619" s="4"/>
      <c r="NYV619" s="4"/>
      <c r="NYW619" s="4"/>
      <c r="NYX619" s="4"/>
      <c r="NYY619" s="4"/>
      <c r="NYZ619" s="4"/>
      <c r="NZA619" s="4"/>
      <c r="NZB619" s="4"/>
      <c r="NZC619" s="4"/>
      <c r="NZD619" s="4"/>
      <c r="NZE619" s="4"/>
      <c r="NZF619" s="4"/>
      <c r="NZG619" s="4"/>
      <c r="NZH619" s="4"/>
      <c r="NZI619" s="4"/>
      <c r="NZJ619" s="4"/>
      <c r="NZK619" s="4"/>
      <c r="NZL619" s="4"/>
      <c r="NZM619" s="4"/>
      <c r="NZN619" s="4"/>
      <c r="NZO619" s="4"/>
      <c r="NZP619" s="4"/>
      <c r="NZQ619" s="4"/>
      <c r="NZR619" s="4"/>
      <c r="NZS619" s="4"/>
      <c r="NZT619" s="4"/>
      <c r="NZU619" s="4"/>
      <c r="NZV619" s="4"/>
      <c r="NZW619" s="4"/>
      <c r="NZX619" s="4"/>
      <c r="NZY619" s="4"/>
      <c r="NZZ619" s="4"/>
      <c r="OAA619" s="4"/>
      <c r="OAB619" s="4"/>
      <c r="OAC619" s="4"/>
      <c r="OAD619" s="4"/>
      <c r="OAE619" s="4"/>
      <c r="OAF619" s="4"/>
      <c r="OAG619" s="4"/>
      <c r="OAH619" s="4"/>
      <c r="OAI619" s="4"/>
      <c r="OAJ619" s="4"/>
      <c r="OAK619" s="4"/>
      <c r="OAL619" s="4"/>
      <c r="OAM619" s="4"/>
      <c r="OAN619" s="4"/>
      <c r="OAO619" s="4"/>
      <c r="OAP619" s="4"/>
      <c r="OAQ619" s="4"/>
      <c r="OAR619" s="4"/>
      <c r="OAS619" s="4"/>
      <c r="OAT619" s="4"/>
      <c r="OAU619" s="4"/>
      <c r="OAV619" s="4"/>
      <c r="OAW619" s="4"/>
      <c r="OAX619" s="4"/>
      <c r="OAY619" s="4"/>
      <c r="OAZ619" s="4"/>
      <c r="OBA619" s="4"/>
      <c r="OBB619" s="4"/>
      <c r="OBC619" s="4"/>
      <c r="OBD619" s="4"/>
      <c r="OBE619" s="4"/>
      <c r="OBF619" s="4"/>
      <c r="OBG619" s="4"/>
      <c r="OBH619" s="4"/>
      <c r="OBI619" s="4"/>
      <c r="OBJ619" s="4"/>
      <c r="OBK619" s="4"/>
      <c r="OBL619" s="4"/>
      <c r="OBM619" s="4"/>
      <c r="OBN619" s="4"/>
      <c r="OBO619" s="4"/>
      <c r="OBP619" s="4"/>
      <c r="OBQ619" s="4"/>
      <c r="OBR619" s="4"/>
      <c r="OBS619" s="4"/>
      <c r="OBT619" s="4"/>
      <c r="OBU619" s="4"/>
      <c r="OBV619" s="4"/>
      <c r="OBW619" s="4"/>
      <c r="OBX619" s="4"/>
      <c r="OBY619" s="4"/>
      <c r="OBZ619" s="4"/>
      <c r="OCA619" s="4"/>
      <c r="OCB619" s="4"/>
      <c r="OCC619" s="4"/>
      <c r="OCD619" s="4"/>
      <c r="OCE619" s="4"/>
      <c r="OCF619" s="4"/>
      <c r="OCG619" s="4"/>
      <c r="OCH619" s="4"/>
      <c r="OCI619" s="4"/>
      <c r="OCJ619" s="4"/>
      <c r="OCK619" s="4"/>
      <c r="OCL619" s="4"/>
      <c r="OCM619" s="4"/>
      <c r="OCN619" s="4"/>
      <c r="OCO619" s="4"/>
      <c r="OCP619" s="4"/>
      <c r="OCQ619" s="4"/>
      <c r="OCR619" s="4"/>
      <c r="OCS619" s="4"/>
      <c r="OCT619" s="4"/>
      <c r="OCU619" s="4"/>
      <c r="OCV619" s="4"/>
      <c r="OCW619" s="4"/>
      <c r="OCX619" s="4"/>
      <c r="OCY619" s="4"/>
      <c r="OCZ619" s="4"/>
      <c r="ODA619" s="4"/>
      <c r="ODB619" s="4"/>
      <c r="ODC619" s="4"/>
      <c r="ODD619" s="4"/>
      <c r="ODE619" s="4"/>
      <c r="ODF619" s="4"/>
      <c r="ODG619" s="4"/>
      <c r="ODH619" s="4"/>
      <c r="ODI619" s="4"/>
      <c r="ODJ619" s="4"/>
      <c r="ODK619" s="4"/>
      <c r="ODL619" s="4"/>
      <c r="ODM619" s="4"/>
      <c r="ODN619" s="4"/>
      <c r="ODO619" s="4"/>
      <c r="ODP619" s="4"/>
      <c r="ODQ619" s="4"/>
      <c r="ODR619" s="4"/>
      <c r="ODS619" s="4"/>
      <c r="ODT619" s="4"/>
      <c r="ODU619" s="4"/>
      <c r="ODV619" s="4"/>
      <c r="ODW619" s="4"/>
      <c r="ODX619" s="4"/>
      <c r="ODY619" s="4"/>
      <c r="ODZ619" s="4"/>
      <c r="OEA619" s="4"/>
      <c r="OEB619" s="4"/>
      <c r="OEC619" s="4"/>
      <c r="OED619" s="4"/>
      <c r="OEE619" s="4"/>
      <c r="OEF619" s="4"/>
      <c r="OEG619" s="4"/>
      <c r="OEH619" s="4"/>
      <c r="OEI619" s="4"/>
      <c r="OEJ619" s="4"/>
      <c r="OEK619" s="4"/>
      <c r="OEL619" s="4"/>
      <c r="OEM619" s="4"/>
      <c r="OEN619" s="4"/>
      <c r="OEO619" s="4"/>
      <c r="OEP619" s="4"/>
      <c r="OEQ619" s="4"/>
      <c r="OER619" s="4"/>
      <c r="OES619" s="4"/>
      <c r="OET619" s="4"/>
      <c r="OEU619" s="4"/>
      <c r="OEV619" s="4"/>
      <c r="OEW619" s="4"/>
      <c r="OEX619" s="4"/>
      <c r="OEY619" s="4"/>
      <c r="OEZ619" s="4"/>
      <c r="OFA619" s="4"/>
      <c r="OFB619" s="4"/>
      <c r="OFC619" s="4"/>
      <c r="OFD619" s="4"/>
      <c r="OFE619" s="4"/>
      <c r="OFF619" s="4"/>
      <c r="OFG619" s="4"/>
      <c r="OFH619" s="4"/>
      <c r="OFI619" s="4"/>
      <c r="OFJ619" s="4"/>
      <c r="OFK619" s="4"/>
      <c r="OFL619" s="4"/>
      <c r="OFM619" s="4"/>
      <c r="OFN619" s="4"/>
      <c r="OFO619" s="4"/>
      <c r="OFP619" s="4"/>
      <c r="OFQ619" s="4"/>
      <c r="OFR619" s="4"/>
      <c r="OFS619" s="4"/>
      <c r="OFT619" s="4"/>
      <c r="OFU619" s="4"/>
      <c r="OFV619" s="4"/>
      <c r="OFW619" s="4"/>
      <c r="OFX619" s="4"/>
      <c r="OFY619" s="4"/>
      <c r="OFZ619" s="4"/>
      <c r="OGA619" s="4"/>
      <c r="OGB619" s="4"/>
      <c r="OGC619" s="4"/>
      <c r="OGD619" s="4"/>
      <c r="OGE619" s="4"/>
      <c r="OGF619" s="4"/>
      <c r="OGG619" s="4"/>
      <c r="OGH619" s="4"/>
      <c r="OGI619" s="4"/>
      <c r="OGJ619" s="4"/>
      <c r="OGK619" s="4"/>
      <c r="OGL619" s="4"/>
      <c r="OGM619" s="4"/>
      <c r="OGN619" s="4"/>
      <c r="OGO619" s="4"/>
      <c r="OGP619" s="4"/>
      <c r="OGQ619" s="4"/>
      <c r="OGR619" s="4"/>
      <c r="OGS619" s="4"/>
      <c r="OGT619" s="4"/>
      <c r="OGU619" s="4"/>
      <c r="OGV619" s="4"/>
      <c r="OGW619" s="4"/>
      <c r="OGX619" s="4"/>
      <c r="OGY619" s="4"/>
      <c r="OGZ619" s="4"/>
      <c r="OHA619" s="4"/>
      <c r="OHB619" s="4"/>
      <c r="OHC619" s="4"/>
      <c r="OHD619" s="4"/>
      <c r="OHE619" s="4"/>
      <c r="OHF619" s="4"/>
      <c r="OHG619" s="4"/>
      <c r="OHH619" s="4"/>
      <c r="OHI619" s="4"/>
      <c r="OHJ619" s="4"/>
      <c r="OHK619" s="4"/>
      <c r="OHL619" s="4"/>
      <c r="OHM619" s="4"/>
      <c r="OHN619" s="4"/>
      <c r="OHO619" s="4"/>
      <c r="OHP619" s="4"/>
      <c r="OHQ619" s="4"/>
      <c r="OHR619" s="4"/>
      <c r="OHS619" s="4"/>
      <c r="OHT619" s="4"/>
      <c r="OHU619" s="4"/>
      <c r="OHV619" s="4"/>
      <c r="OHW619" s="4"/>
      <c r="OHX619" s="4"/>
      <c r="OHY619" s="4"/>
      <c r="OHZ619" s="4"/>
      <c r="OIA619" s="4"/>
      <c r="OIB619" s="4"/>
      <c r="OIC619" s="4"/>
      <c r="OID619" s="4"/>
      <c r="OIE619" s="4"/>
      <c r="OIF619" s="4"/>
      <c r="OIG619" s="4"/>
      <c r="OIH619" s="4"/>
      <c r="OII619" s="4"/>
      <c r="OIJ619" s="4"/>
      <c r="OIK619" s="4"/>
      <c r="OIL619" s="4"/>
      <c r="OIM619" s="4"/>
      <c r="OIN619" s="4"/>
      <c r="OIO619" s="4"/>
      <c r="OIP619" s="4"/>
      <c r="OIQ619" s="4"/>
      <c r="OIR619" s="4"/>
      <c r="OIS619" s="4"/>
      <c r="OIT619" s="4"/>
      <c r="OIU619" s="4"/>
      <c r="OIV619" s="4"/>
      <c r="OIW619" s="4"/>
      <c r="OIX619" s="4"/>
      <c r="OIY619" s="4"/>
      <c r="OIZ619" s="4"/>
      <c r="OJA619" s="4"/>
      <c r="OJB619" s="4"/>
      <c r="OJC619" s="4"/>
      <c r="OJD619" s="4"/>
      <c r="OJE619" s="4"/>
      <c r="OJF619" s="4"/>
      <c r="OJG619" s="4"/>
      <c r="OJH619" s="4"/>
      <c r="OJI619" s="4"/>
      <c r="OJJ619" s="4"/>
      <c r="OJK619" s="4"/>
      <c r="OJL619" s="4"/>
      <c r="OJM619" s="4"/>
      <c r="OJN619" s="4"/>
      <c r="OJO619" s="4"/>
      <c r="OJP619" s="4"/>
      <c r="OJQ619" s="4"/>
      <c r="OJR619" s="4"/>
      <c r="OJS619" s="4"/>
      <c r="OJT619" s="4"/>
      <c r="OJU619" s="4"/>
      <c r="OJV619" s="4"/>
      <c r="OJW619" s="4"/>
      <c r="OJX619" s="4"/>
      <c r="OJY619" s="4"/>
      <c r="OJZ619" s="4"/>
      <c r="OKA619" s="4"/>
      <c r="OKB619" s="4"/>
      <c r="OKC619" s="4"/>
      <c r="OKD619" s="4"/>
      <c r="OKE619" s="4"/>
      <c r="OKF619" s="4"/>
      <c r="OKG619" s="4"/>
      <c r="OKH619" s="4"/>
      <c r="OKI619" s="4"/>
      <c r="OKJ619" s="4"/>
      <c r="OKK619" s="4"/>
      <c r="OKL619" s="4"/>
      <c r="OKM619" s="4"/>
      <c r="OKN619" s="4"/>
      <c r="OKO619" s="4"/>
      <c r="OKP619" s="4"/>
      <c r="OKQ619" s="4"/>
      <c r="OKR619" s="4"/>
      <c r="OKS619" s="4"/>
      <c r="OKT619" s="4"/>
      <c r="OKU619" s="4"/>
      <c r="OKV619" s="4"/>
      <c r="OKW619" s="4"/>
      <c r="OKX619" s="4"/>
      <c r="OKY619" s="4"/>
      <c r="OKZ619" s="4"/>
      <c r="OLA619" s="4"/>
      <c r="OLB619" s="4"/>
      <c r="OLC619" s="4"/>
      <c r="OLD619" s="4"/>
      <c r="OLE619" s="4"/>
      <c r="OLF619" s="4"/>
      <c r="OLG619" s="4"/>
      <c r="OLH619" s="4"/>
      <c r="OLI619" s="4"/>
      <c r="OLJ619" s="4"/>
      <c r="OLK619" s="4"/>
      <c r="OLL619" s="4"/>
      <c r="OLM619" s="4"/>
      <c r="OLN619" s="4"/>
      <c r="OLO619" s="4"/>
      <c r="OLP619" s="4"/>
      <c r="OLQ619" s="4"/>
      <c r="OLR619" s="4"/>
      <c r="OLS619" s="4"/>
      <c r="OLT619" s="4"/>
      <c r="OLU619" s="4"/>
      <c r="OLV619" s="4"/>
      <c r="OLW619" s="4"/>
      <c r="OLX619" s="4"/>
      <c r="OLY619" s="4"/>
      <c r="OLZ619" s="4"/>
      <c r="OMA619" s="4"/>
      <c r="OMB619" s="4"/>
      <c r="OMC619" s="4"/>
      <c r="OMD619" s="4"/>
      <c r="OME619" s="4"/>
      <c r="OMF619" s="4"/>
      <c r="OMG619" s="4"/>
      <c r="OMH619" s="4"/>
      <c r="OMI619" s="4"/>
      <c r="OMJ619" s="4"/>
      <c r="OMK619" s="4"/>
      <c r="OML619" s="4"/>
      <c r="OMM619" s="4"/>
      <c r="OMN619" s="4"/>
      <c r="OMO619" s="4"/>
      <c r="OMP619" s="4"/>
      <c r="OMQ619" s="4"/>
      <c r="OMR619" s="4"/>
      <c r="OMS619" s="4"/>
      <c r="OMT619" s="4"/>
      <c r="OMU619" s="4"/>
      <c r="OMV619" s="4"/>
      <c r="OMW619" s="4"/>
      <c r="OMX619" s="4"/>
      <c r="OMY619" s="4"/>
      <c r="OMZ619" s="4"/>
      <c r="ONA619" s="4"/>
      <c r="ONB619" s="4"/>
      <c r="ONC619" s="4"/>
      <c r="OND619" s="4"/>
      <c r="ONE619" s="4"/>
      <c r="ONF619" s="4"/>
      <c r="ONG619" s="4"/>
      <c r="ONH619" s="4"/>
      <c r="ONI619" s="4"/>
      <c r="ONJ619" s="4"/>
      <c r="ONK619" s="4"/>
      <c r="ONL619" s="4"/>
      <c r="ONM619" s="4"/>
      <c r="ONN619" s="4"/>
      <c r="ONO619" s="4"/>
      <c r="ONP619" s="4"/>
      <c r="ONQ619" s="4"/>
      <c r="ONR619" s="4"/>
      <c r="ONS619" s="4"/>
      <c r="ONT619" s="4"/>
      <c r="ONU619" s="4"/>
      <c r="ONV619" s="4"/>
      <c r="ONW619" s="4"/>
      <c r="ONX619" s="4"/>
      <c r="ONY619" s="4"/>
      <c r="ONZ619" s="4"/>
      <c r="OOA619" s="4"/>
      <c r="OOB619" s="4"/>
      <c r="OOC619" s="4"/>
      <c r="OOD619" s="4"/>
      <c r="OOE619" s="4"/>
      <c r="OOF619" s="4"/>
      <c r="OOG619" s="4"/>
      <c r="OOH619" s="4"/>
      <c r="OOI619" s="4"/>
      <c r="OOJ619" s="4"/>
      <c r="OOK619" s="4"/>
      <c r="OOL619" s="4"/>
      <c r="OOM619" s="4"/>
      <c r="OON619" s="4"/>
      <c r="OOO619" s="4"/>
      <c r="OOP619" s="4"/>
      <c r="OOQ619" s="4"/>
      <c r="OOR619" s="4"/>
      <c r="OOS619" s="4"/>
      <c r="OOT619" s="4"/>
      <c r="OOU619" s="4"/>
      <c r="OOV619" s="4"/>
      <c r="OOW619" s="4"/>
      <c r="OOX619" s="4"/>
      <c r="OOY619" s="4"/>
      <c r="OOZ619" s="4"/>
      <c r="OPA619" s="4"/>
      <c r="OPB619" s="4"/>
      <c r="OPC619" s="4"/>
      <c r="OPD619" s="4"/>
      <c r="OPE619" s="4"/>
      <c r="OPF619" s="4"/>
      <c r="OPG619" s="4"/>
      <c r="OPH619" s="4"/>
      <c r="OPI619" s="4"/>
      <c r="OPJ619" s="4"/>
      <c r="OPK619" s="4"/>
      <c r="OPL619" s="4"/>
      <c r="OPM619" s="4"/>
      <c r="OPN619" s="4"/>
      <c r="OPO619" s="4"/>
      <c r="OPP619" s="4"/>
      <c r="OPQ619" s="4"/>
      <c r="OPR619" s="4"/>
      <c r="OPS619" s="4"/>
      <c r="OPT619" s="4"/>
      <c r="OPU619" s="4"/>
      <c r="OPV619" s="4"/>
      <c r="OPW619" s="4"/>
      <c r="OPX619" s="4"/>
      <c r="OPY619" s="4"/>
      <c r="OPZ619" s="4"/>
      <c r="OQA619" s="4"/>
      <c r="OQB619" s="4"/>
      <c r="OQC619" s="4"/>
      <c r="OQD619" s="4"/>
      <c r="OQE619" s="4"/>
      <c r="OQF619" s="4"/>
      <c r="OQG619" s="4"/>
      <c r="OQH619" s="4"/>
      <c r="OQI619" s="4"/>
      <c r="OQJ619" s="4"/>
      <c r="OQK619" s="4"/>
      <c r="OQL619" s="4"/>
      <c r="OQM619" s="4"/>
      <c r="OQN619" s="4"/>
      <c r="OQO619" s="4"/>
      <c r="OQP619" s="4"/>
      <c r="OQQ619" s="4"/>
      <c r="OQR619" s="4"/>
      <c r="OQS619" s="4"/>
      <c r="OQT619" s="4"/>
      <c r="OQU619" s="4"/>
      <c r="OQV619" s="4"/>
      <c r="OQW619" s="4"/>
      <c r="OQX619" s="4"/>
      <c r="OQY619" s="4"/>
      <c r="OQZ619" s="4"/>
      <c r="ORA619" s="4"/>
      <c r="ORB619" s="4"/>
      <c r="ORC619" s="4"/>
      <c r="ORD619" s="4"/>
      <c r="ORE619" s="4"/>
      <c r="ORF619" s="4"/>
      <c r="ORG619" s="4"/>
      <c r="ORH619" s="4"/>
      <c r="ORI619" s="4"/>
      <c r="ORJ619" s="4"/>
      <c r="ORK619" s="4"/>
      <c r="ORL619" s="4"/>
      <c r="ORM619" s="4"/>
      <c r="ORN619" s="4"/>
      <c r="ORO619" s="4"/>
      <c r="ORP619" s="4"/>
      <c r="ORQ619" s="4"/>
      <c r="ORR619" s="4"/>
      <c r="ORS619" s="4"/>
      <c r="ORT619" s="4"/>
      <c r="ORU619" s="4"/>
      <c r="ORV619" s="4"/>
      <c r="ORW619" s="4"/>
      <c r="ORX619" s="4"/>
      <c r="ORY619" s="4"/>
      <c r="ORZ619" s="4"/>
      <c r="OSA619" s="4"/>
      <c r="OSB619" s="4"/>
      <c r="OSC619" s="4"/>
      <c r="OSD619" s="4"/>
      <c r="OSE619" s="4"/>
      <c r="OSF619" s="4"/>
      <c r="OSG619" s="4"/>
      <c r="OSH619" s="4"/>
      <c r="OSI619" s="4"/>
      <c r="OSJ619" s="4"/>
      <c r="OSK619" s="4"/>
      <c r="OSL619" s="4"/>
      <c r="OSM619" s="4"/>
      <c r="OSN619" s="4"/>
      <c r="OSO619" s="4"/>
      <c r="OSP619" s="4"/>
      <c r="OSQ619" s="4"/>
      <c r="OSR619" s="4"/>
      <c r="OSS619" s="4"/>
      <c r="OST619" s="4"/>
      <c r="OSU619" s="4"/>
      <c r="OSV619" s="4"/>
      <c r="OSW619" s="4"/>
      <c r="OSX619" s="4"/>
      <c r="OSY619" s="4"/>
      <c r="OSZ619" s="4"/>
      <c r="OTA619" s="4"/>
      <c r="OTB619" s="4"/>
      <c r="OTC619" s="4"/>
      <c r="OTD619" s="4"/>
      <c r="OTE619" s="4"/>
      <c r="OTF619" s="4"/>
      <c r="OTG619" s="4"/>
      <c r="OTH619" s="4"/>
      <c r="OTI619" s="4"/>
      <c r="OTJ619" s="4"/>
      <c r="OTK619" s="4"/>
      <c r="OTL619" s="4"/>
      <c r="OTM619" s="4"/>
      <c r="OTN619" s="4"/>
      <c r="OTO619" s="4"/>
      <c r="OTP619" s="4"/>
      <c r="OTQ619" s="4"/>
      <c r="OTR619" s="4"/>
      <c r="OTS619" s="4"/>
      <c r="OTT619" s="4"/>
      <c r="OTU619" s="4"/>
      <c r="OTV619" s="4"/>
      <c r="OTW619" s="4"/>
      <c r="OTX619" s="4"/>
      <c r="OTY619" s="4"/>
      <c r="OTZ619" s="4"/>
      <c r="OUA619" s="4"/>
      <c r="OUB619" s="4"/>
      <c r="OUC619" s="4"/>
      <c r="OUD619" s="4"/>
      <c r="OUE619" s="4"/>
      <c r="OUF619" s="4"/>
      <c r="OUG619" s="4"/>
      <c r="OUH619" s="4"/>
      <c r="OUI619" s="4"/>
      <c r="OUJ619" s="4"/>
      <c r="OUK619" s="4"/>
      <c r="OUL619" s="4"/>
      <c r="OUM619" s="4"/>
      <c r="OUN619" s="4"/>
      <c r="OUO619" s="4"/>
      <c r="OUP619" s="4"/>
      <c r="OUQ619" s="4"/>
      <c r="OUR619" s="4"/>
      <c r="OUS619" s="4"/>
      <c r="OUT619" s="4"/>
      <c r="OUU619" s="4"/>
      <c r="OUV619" s="4"/>
      <c r="OUW619" s="4"/>
      <c r="OUX619" s="4"/>
      <c r="OUY619" s="4"/>
      <c r="OUZ619" s="4"/>
      <c r="OVA619" s="4"/>
      <c r="OVB619" s="4"/>
      <c r="OVC619" s="4"/>
      <c r="OVD619" s="4"/>
      <c r="OVE619" s="4"/>
      <c r="OVF619" s="4"/>
      <c r="OVG619" s="4"/>
      <c r="OVH619" s="4"/>
      <c r="OVI619" s="4"/>
      <c r="OVJ619" s="4"/>
      <c r="OVK619" s="4"/>
      <c r="OVL619" s="4"/>
      <c r="OVM619" s="4"/>
      <c r="OVN619" s="4"/>
      <c r="OVO619" s="4"/>
      <c r="OVP619" s="4"/>
      <c r="OVQ619" s="4"/>
      <c r="OVR619" s="4"/>
      <c r="OVS619" s="4"/>
      <c r="OVT619" s="4"/>
      <c r="OVU619" s="4"/>
      <c r="OVV619" s="4"/>
      <c r="OVW619" s="4"/>
      <c r="OVX619" s="4"/>
      <c r="OVY619" s="4"/>
      <c r="OVZ619" s="4"/>
      <c r="OWA619" s="4"/>
      <c r="OWB619" s="4"/>
      <c r="OWC619" s="4"/>
      <c r="OWD619" s="4"/>
      <c r="OWE619" s="4"/>
      <c r="OWF619" s="4"/>
      <c r="OWG619" s="4"/>
      <c r="OWH619" s="4"/>
      <c r="OWI619" s="4"/>
      <c r="OWJ619" s="4"/>
      <c r="OWK619" s="4"/>
      <c r="OWL619" s="4"/>
      <c r="OWM619" s="4"/>
      <c r="OWN619" s="4"/>
      <c r="OWO619" s="4"/>
      <c r="OWP619" s="4"/>
      <c r="OWQ619" s="4"/>
      <c r="OWR619" s="4"/>
      <c r="OWS619" s="4"/>
      <c r="OWT619" s="4"/>
      <c r="OWU619" s="4"/>
      <c r="OWV619" s="4"/>
      <c r="OWW619" s="4"/>
      <c r="OWX619" s="4"/>
      <c r="OWY619" s="4"/>
      <c r="OWZ619" s="4"/>
      <c r="OXA619" s="4"/>
      <c r="OXB619" s="4"/>
      <c r="OXC619" s="4"/>
      <c r="OXD619" s="4"/>
      <c r="OXE619" s="4"/>
      <c r="OXF619" s="4"/>
      <c r="OXG619" s="4"/>
      <c r="OXH619" s="4"/>
      <c r="OXI619" s="4"/>
      <c r="OXJ619" s="4"/>
      <c r="OXK619" s="4"/>
      <c r="OXL619" s="4"/>
      <c r="OXM619" s="4"/>
      <c r="OXN619" s="4"/>
      <c r="OXO619" s="4"/>
      <c r="OXP619" s="4"/>
      <c r="OXQ619" s="4"/>
      <c r="OXR619" s="4"/>
      <c r="OXS619" s="4"/>
      <c r="OXT619" s="4"/>
      <c r="OXU619" s="4"/>
      <c r="OXV619" s="4"/>
      <c r="OXW619" s="4"/>
      <c r="OXX619" s="4"/>
      <c r="OXY619" s="4"/>
      <c r="OXZ619" s="4"/>
      <c r="OYA619" s="4"/>
      <c r="OYB619" s="4"/>
      <c r="OYC619" s="4"/>
      <c r="OYD619" s="4"/>
      <c r="OYE619" s="4"/>
      <c r="OYF619" s="4"/>
      <c r="OYG619" s="4"/>
      <c r="OYH619" s="4"/>
      <c r="OYI619" s="4"/>
      <c r="OYJ619" s="4"/>
      <c r="OYK619" s="4"/>
      <c r="OYL619" s="4"/>
      <c r="OYM619" s="4"/>
      <c r="OYN619" s="4"/>
      <c r="OYO619" s="4"/>
      <c r="OYP619" s="4"/>
      <c r="OYQ619" s="4"/>
      <c r="OYR619" s="4"/>
      <c r="OYS619" s="4"/>
      <c r="OYT619" s="4"/>
      <c r="OYU619" s="4"/>
      <c r="OYV619" s="4"/>
      <c r="OYW619" s="4"/>
      <c r="OYX619" s="4"/>
      <c r="OYY619" s="4"/>
      <c r="OYZ619" s="4"/>
      <c r="OZA619" s="4"/>
      <c r="OZB619" s="4"/>
      <c r="OZC619" s="4"/>
      <c r="OZD619" s="4"/>
      <c r="OZE619" s="4"/>
      <c r="OZF619" s="4"/>
      <c r="OZG619" s="4"/>
      <c r="OZH619" s="4"/>
      <c r="OZI619" s="4"/>
      <c r="OZJ619" s="4"/>
      <c r="OZK619" s="4"/>
      <c r="OZL619" s="4"/>
      <c r="OZM619" s="4"/>
      <c r="OZN619" s="4"/>
      <c r="OZO619" s="4"/>
      <c r="OZP619" s="4"/>
      <c r="OZQ619" s="4"/>
      <c r="OZR619" s="4"/>
      <c r="OZS619" s="4"/>
      <c r="OZT619" s="4"/>
      <c r="OZU619" s="4"/>
      <c r="OZV619" s="4"/>
      <c r="OZW619" s="4"/>
      <c r="OZX619" s="4"/>
      <c r="OZY619" s="4"/>
      <c r="OZZ619" s="4"/>
      <c r="PAA619" s="4"/>
      <c r="PAB619" s="4"/>
      <c r="PAC619" s="4"/>
      <c r="PAD619" s="4"/>
      <c r="PAE619" s="4"/>
      <c r="PAF619" s="4"/>
      <c r="PAG619" s="4"/>
      <c r="PAH619" s="4"/>
      <c r="PAI619" s="4"/>
      <c r="PAJ619" s="4"/>
      <c r="PAK619" s="4"/>
      <c r="PAL619" s="4"/>
      <c r="PAM619" s="4"/>
      <c r="PAN619" s="4"/>
      <c r="PAO619" s="4"/>
      <c r="PAP619" s="4"/>
      <c r="PAQ619" s="4"/>
      <c r="PAR619" s="4"/>
      <c r="PAS619" s="4"/>
      <c r="PAT619" s="4"/>
      <c r="PAU619" s="4"/>
      <c r="PAV619" s="4"/>
      <c r="PAW619" s="4"/>
      <c r="PAX619" s="4"/>
      <c r="PAY619" s="4"/>
      <c r="PAZ619" s="4"/>
      <c r="PBA619" s="4"/>
      <c r="PBB619" s="4"/>
      <c r="PBC619" s="4"/>
      <c r="PBD619" s="4"/>
      <c r="PBE619" s="4"/>
      <c r="PBF619" s="4"/>
      <c r="PBG619" s="4"/>
      <c r="PBH619" s="4"/>
      <c r="PBI619" s="4"/>
      <c r="PBJ619" s="4"/>
      <c r="PBK619" s="4"/>
      <c r="PBL619" s="4"/>
      <c r="PBM619" s="4"/>
      <c r="PBN619" s="4"/>
      <c r="PBO619" s="4"/>
      <c r="PBP619" s="4"/>
      <c r="PBQ619" s="4"/>
      <c r="PBR619" s="4"/>
      <c r="PBS619" s="4"/>
      <c r="PBT619" s="4"/>
      <c r="PBU619" s="4"/>
      <c r="PBV619" s="4"/>
      <c r="PBW619" s="4"/>
      <c r="PBX619" s="4"/>
      <c r="PBY619" s="4"/>
      <c r="PBZ619" s="4"/>
      <c r="PCA619" s="4"/>
      <c r="PCB619" s="4"/>
      <c r="PCC619" s="4"/>
      <c r="PCD619" s="4"/>
      <c r="PCE619" s="4"/>
      <c r="PCF619" s="4"/>
      <c r="PCG619" s="4"/>
      <c r="PCH619" s="4"/>
      <c r="PCI619" s="4"/>
      <c r="PCJ619" s="4"/>
      <c r="PCK619" s="4"/>
      <c r="PCL619" s="4"/>
      <c r="PCM619" s="4"/>
      <c r="PCN619" s="4"/>
      <c r="PCO619" s="4"/>
      <c r="PCP619" s="4"/>
      <c r="PCQ619" s="4"/>
      <c r="PCR619" s="4"/>
      <c r="PCS619" s="4"/>
      <c r="PCT619" s="4"/>
      <c r="PCU619" s="4"/>
      <c r="PCV619" s="4"/>
      <c r="PCW619" s="4"/>
      <c r="PCX619" s="4"/>
      <c r="PCY619" s="4"/>
      <c r="PCZ619" s="4"/>
      <c r="PDA619" s="4"/>
      <c r="PDB619" s="4"/>
      <c r="PDC619" s="4"/>
      <c r="PDD619" s="4"/>
      <c r="PDE619" s="4"/>
      <c r="PDF619" s="4"/>
      <c r="PDG619" s="4"/>
      <c r="PDH619" s="4"/>
      <c r="PDI619" s="4"/>
      <c r="PDJ619" s="4"/>
      <c r="PDK619" s="4"/>
      <c r="PDL619" s="4"/>
      <c r="PDM619" s="4"/>
      <c r="PDN619" s="4"/>
      <c r="PDO619" s="4"/>
      <c r="PDP619" s="4"/>
      <c r="PDQ619" s="4"/>
      <c r="PDR619" s="4"/>
      <c r="PDS619" s="4"/>
      <c r="PDT619" s="4"/>
      <c r="PDU619" s="4"/>
      <c r="PDV619" s="4"/>
      <c r="PDW619" s="4"/>
      <c r="PDX619" s="4"/>
      <c r="PDY619" s="4"/>
      <c r="PDZ619" s="4"/>
      <c r="PEA619" s="4"/>
      <c r="PEB619" s="4"/>
      <c r="PEC619" s="4"/>
      <c r="PED619" s="4"/>
      <c r="PEE619" s="4"/>
      <c r="PEF619" s="4"/>
      <c r="PEG619" s="4"/>
      <c r="PEH619" s="4"/>
      <c r="PEI619" s="4"/>
      <c r="PEJ619" s="4"/>
      <c r="PEK619" s="4"/>
      <c r="PEL619" s="4"/>
      <c r="PEM619" s="4"/>
      <c r="PEN619" s="4"/>
      <c r="PEO619" s="4"/>
      <c r="PEP619" s="4"/>
      <c r="PEQ619" s="4"/>
      <c r="PER619" s="4"/>
      <c r="PES619" s="4"/>
      <c r="PET619" s="4"/>
      <c r="PEU619" s="4"/>
      <c r="PEV619" s="4"/>
      <c r="PEW619" s="4"/>
      <c r="PEX619" s="4"/>
      <c r="PEY619" s="4"/>
      <c r="PEZ619" s="4"/>
      <c r="PFA619" s="4"/>
      <c r="PFB619" s="4"/>
      <c r="PFC619" s="4"/>
      <c r="PFD619" s="4"/>
      <c r="PFE619" s="4"/>
      <c r="PFF619" s="4"/>
      <c r="PFG619" s="4"/>
      <c r="PFH619" s="4"/>
      <c r="PFI619" s="4"/>
      <c r="PFJ619" s="4"/>
      <c r="PFK619" s="4"/>
      <c r="PFL619" s="4"/>
      <c r="PFM619" s="4"/>
      <c r="PFN619" s="4"/>
      <c r="PFO619" s="4"/>
      <c r="PFP619" s="4"/>
      <c r="PFQ619" s="4"/>
      <c r="PFR619" s="4"/>
      <c r="PFS619" s="4"/>
      <c r="PFT619" s="4"/>
      <c r="PFU619" s="4"/>
      <c r="PFV619" s="4"/>
      <c r="PFW619" s="4"/>
      <c r="PFX619" s="4"/>
      <c r="PFY619" s="4"/>
      <c r="PFZ619" s="4"/>
      <c r="PGA619" s="4"/>
      <c r="PGB619" s="4"/>
      <c r="PGC619" s="4"/>
      <c r="PGD619" s="4"/>
      <c r="PGE619" s="4"/>
      <c r="PGF619" s="4"/>
      <c r="PGG619" s="4"/>
      <c r="PGH619" s="4"/>
      <c r="PGI619" s="4"/>
      <c r="PGJ619" s="4"/>
      <c r="PGK619" s="4"/>
      <c r="PGL619" s="4"/>
      <c r="PGM619" s="4"/>
      <c r="PGN619" s="4"/>
      <c r="PGO619" s="4"/>
      <c r="PGP619" s="4"/>
      <c r="PGQ619" s="4"/>
      <c r="PGR619" s="4"/>
      <c r="PGS619" s="4"/>
      <c r="PGT619" s="4"/>
      <c r="PGU619" s="4"/>
      <c r="PGV619" s="4"/>
      <c r="PGW619" s="4"/>
      <c r="PGX619" s="4"/>
      <c r="PGY619" s="4"/>
      <c r="PGZ619" s="4"/>
      <c r="PHA619" s="4"/>
      <c r="PHB619" s="4"/>
      <c r="PHC619" s="4"/>
      <c r="PHD619" s="4"/>
      <c r="PHE619" s="4"/>
      <c r="PHF619" s="4"/>
      <c r="PHG619" s="4"/>
      <c r="PHH619" s="4"/>
      <c r="PHI619" s="4"/>
      <c r="PHJ619" s="4"/>
      <c r="PHK619" s="4"/>
      <c r="PHL619" s="4"/>
      <c r="PHM619" s="4"/>
      <c r="PHN619" s="4"/>
      <c r="PHO619" s="4"/>
      <c r="PHP619" s="4"/>
      <c r="PHQ619" s="4"/>
      <c r="PHR619" s="4"/>
      <c r="PHS619" s="4"/>
      <c r="PHT619" s="4"/>
      <c r="PHU619" s="4"/>
      <c r="PHV619" s="4"/>
      <c r="PHW619" s="4"/>
      <c r="PHX619" s="4"/>
      <c r="PHY619" s="4"/>
      <c r="PHZ619" s="4"/>
      <c r="PIA619" s="4"/>
      <c r="PIB619" s="4"/>
      <c r="PIC619" s="4"/>
      <c r="PID619" s="4"/>
      <c r="PIE619" s="4"/>
      <c r="PIF619" s="4"/>
      <c r="PIG619" s="4"/>
      <c r="PIH619" s="4"/>
      <c r="PII619" s="4"/>
      <c r="PIJ619" s="4"/>
      <c r="PIK619" s="4"/>
      <c r="PIL619" s="4"/>
      <c r="PIM619" s="4"/>
      <c r="PIN619" s="4"/>
      <c r="PIO619" s="4"/>
      <c r="PIP619" s="4"/>
      <c r="PIQ619" s="4"/>
      <c r="PIR619" s="4"/>
      <c r="PIS619" s="4"/>
      <c r="PIT619" s="4"/>
      <c r="PIU619" s="4"/>
      <c r="PIV619" s="4"/>
      <c r="PIW619" s="4"/>
      <c r="PIX619" s="4"/>
      <c r="PIY619" s="4"/>
      <c r="PIZ619" s="4"/>
      <c r="PJA619" s="4"/>
      <c r="PJB619" s="4"/>
      <c r="PJC619" s="4"/>
      <c r="PJD619" s="4"/>
      <c r="PJE619" s="4"/>
      <c r="PJF619" s="4"/>
      <c r="PJG619" s="4"/>
      <c r="PJH619" s="4"/>
      <c r="PJI619" s="4"/>
      <c r="PJJ619" s="4"/>
      <c r="PJK619" s="4"/>
      <c r="PJL619" s="4"/>
      <c r="PJM619" s="4"/>
      <c r="PJN619" s="4"/>
      <c r="PJO619" s="4"/>
      <c r="PJP619" s="4"/>
      <c r="PJQ619" s="4"/>
      <c r="PJR619" s="4"/>
      <c r="PJS619" s="4"/>
      <c r="PJT619" s="4"/>
      <c r="PJU619" s="4"/>
      <c r="PJV619" s="4"/>
      <c r="PJW619" s="4"/>
      <c r="PJX619" s="4"/>
      <c r="PJY619" s="4"/>
      <c r="PJZ619" s="4"/>
      <c r="PKA619" s="4"/>
      <c r="PKB619" s="4"/>
      <c r="PKC619" s="4"/>
      <c r="PKD619" s="4"/>
      <c r="PKE619" s="4"/>
      <c r="PKF619" s="4"/>
      <c r="PKG619" s="4"/>
      <c r="PKH619" s="4"/>
      <c r="PKI619" s="4"/>
      <c r="PKJ619" s="4"/>
      <c r="PKK619" s="4"/>
      <c r="PKL619" s="4"/>
      <c r="PKM619" s="4"/>
      <c r="PKN619" s="4"/>
      <c r="PKO619" s="4"/>
      <c r="PKP619" s="4"/>
      <c r="PKQ619" s="4"/>
      <c r="PKR619" s="4"/>
      <c r="PKS619" s="4"/>
      <c r="PKT619" s="4"/>
      <c r="PKU619" s="4"/>
      <c r="PKV619" s="4"/>
      <c r="PKW619" s="4"/>
      <c r="PKX619" s="4"/>
      <c r="PKY619" s="4"/>
      <c r="PKZ619" s="4"/>
      <c r="PLA619" s="4"/>
      <c r="PLB619" s="4"/>
      <c r="PLC619" s="4"/>
      <c r="PLD619" s="4"/>
      <c r="PLE619" s="4"/>
      <c r="PLF619" s="4"/>
      <c r="PLG619" s="4"/>
      <c r="PLH619" s="4"/>
      <c r="PLI619" s="4"/>
      <c r="PLJ619" s="4"/>
      <c r="PLK619" s="4"/>
      <c r="PLL619" s="4"/>
      <c r="PLM619" s="4"/>
      <c r="PLN619" s="4"/>
      <c r="PLO619" s="4"/>
      <c r="PLP619" s="4"/>
      <c r="PLQ619" s="4"/>
      <c r="PLR619" s="4"/>
      <c r="PLS619" s="4"/>
      <c r="PLT619" s="4"/>
      <c r="PLU619" s="4"/>
      <c r="PLV619" s="4"/>
      <c r="PLW619" s="4"/>
      <c r="PLX619" s="4"/>
      <c r="PLY619" s="4"/>
      <c r="PLZ619" s="4"/>
      <c r="PMA619" s="4"/>
      <c r="PMB619" s="4"/>
      <c r="PMC619" s="4"/>
      <c r="PMD619" s="4"/>
      <c r="PME619" s="4"/>
      <c r="PMF619" s="4"/>
      <c r="PMG619" s="4"/>
      <c r="PMH619" s="4"/>
      <c r="PMI619" s="4"/>
      <c r="PMJ619" s="4"/>
      <c r="PMK619" s="4"/>
      <c r="PML619" s="4"/>
      <c r="PMM619" s="4"/>
      <c r="PMN619" s="4"/>
      <c r="PMO619" s="4"/>
      <c r="PMP619" s="4"/>
      <c r="PMQ619" s="4"/>
      <c r="PMR619" s="4"/>
      <c r="PMS619" s="4"/>
      <c r="PMT619" s="4"/>
      <c r="PMU619" s="4"/>
      <c r="PMV619" s="4"/>
      <c r="PMW619" s="4"/>
      <c r="PMX619" s="4"/>
      <c r="PMY619" s="4"/>
      <c r="PMZ619" s="4"/>
      <c r="PNA619" s="4"/>
      <c r="PNB619" s="4"/>
      <c r="PNC619" s="4"/>
      <c r="PND619" s="4"/>
      <c r="PNE619" s="4"/>
      <c r="PNF619" s="4"/>
      <c r="PNG619" s="4"/>
      <c r="PNH619" s="4"/>
      <c r="PNI619" s="4"/>
      <c r="PNJ619" s="4"/>
      <c r="PNK619" s="4"/>
      <c r="PNL619" s="4"/>
      <c r="PNM619" s="4"/>
      <c r="PNN619" s="4"/>
      <c r="PNO619" s="4"/>
      <c r="PNP619" s="4"/>
      <c r="PNQ619" s="4"/>
      <c r="PNR619" s="4"/>
      <c r="PNS619" s="4"/>
      <c r="PNT619" s="4"/>
      <c r="PNU619" s="4"/>
      <c r="PNV619" s="4"/>
      <c r="PNW619" s="4"/>
      <c r="PNX619" s="4"/>
      <c r="PNY619" s="4"/>
      <c r="PNZ619" s="4"/>
      <c r="POA619" s="4"/>
      <c r="POB619" s="4"/>
      <c r="POC619" s="4"/>
      <c r="POD619" s="4"/>
      <c r="POE619" s="4"/>
      <c r="POF619" s="4"/>
      <c r="POG619" s="4"/>
      <c r="POH619" s="4"/>
      <c r="POI619" s="4"/>
      <c r="POJ619" s="4"/>
      <c r="POK619" s="4"/>
      <c r="POL619" s="4"/>
      <c r="POM619" s="4"/>
      <c r="PON619" s="4"/>
      <c r="POO619" s="4"/>
      <c r="POP619" s="4"/>
      <c r="POQ619" s="4"/>
      <c r="POR619" s="4"/>
      <c r="POS619" s="4"/>
      <c r="POT619" s="4"/>
      <c r="POU619" s="4"/>
      <c r="POV619" s="4"/>
      <c r="POW619" s="4"/>
      <c r="POX619" s="4"/>
      <c r="POY619" s="4"/>
      <c r="POZ619" s="4"/>
      <c r="PPA619" s="4"/>
      <c r="PPB619" s="4"/>
      <c r="PPC619" s="4"/>
      <c r="PPD619" s="4"/>
      <c r="PPE619" s="4"/>
      <c r="PPF619" s="4"/>
      <c r="PPG619" s="4"/>
      <c r="PPH619" s="4"/>
      <c r="PPI619" s="4"/>
      <c r="PPJ619" s="4"/>
      <c r="PPK619" s="4"/>
      <c r="PPL619" s="4"/>
      <c r="PPM619" s="4"/>
      <c r="PPN619" s="4"/>
      <c r="PPO619" s="4"/>
      <c r="PPP619" s="4"/>
      <c r="PPQ619" s="4"/>
      <c r="PPR619" s="4"/>
      <c r="PPS619" s="4"/>
      <c r="PPT619" s="4"/>
      <c r="PPU619" s="4"/>
      <c r="PPV619" s="4"/>
      <c r="PPW619" s="4"/>
      <c r="PPX619" s="4"/>
      <c r="PPY619" s="4"/>
      <c r="PPZ619" s="4"/>
      <c r="PQA619" s="4"/>
      <c r="PQB619" s="4"/>
      <c r="PQC619" s="4"/>
      <c r="PQD619" s="4"/>
      <c r="PQE619" s="4"/>
      <c r="PQF619" s="4"/>
      <c r="PQG619" s="4"/>
      <c r="PQH619" s="4"/>
      <c r="PQI619" s="4"/>
      <c r="PQJ619" s="4"/>
      <c r="PQK619" s="4"/>
      <c r="PQL619" s="4"/>
      <c r="PQM619" s="4"/>
      <c r="PQN619" s="4"/>
      <c r="PQO619" s="4"/>
      <c r="PQP619" s="4"/>
      <c r="PQQ619" s="4"/>
      <c r="PQR619" s="4"/>
      <c r="PQS619" s="4"/>
      <c r="PQT619" s="4"/>
      <c r="PQU619" s="4"/>
      <c r="PQV619" s="4"/>
      <c r="PQW619" s="4"/>
      <c r="PQX619" s="4"/>
      <c r="PQY619" s="4"/>
      <c r="PQZ619" s="4"/>
      <c r="PRA619" s="4"/>
      <c r="PRB619" s="4"/>
      <c r="PRC619" s="4"/>
      <c r="PRD619" s="4"/>
      <c r="PRE619" s="4"/>
      <c r="PRF619" s="4"/>
      <c r="PRG619" s="4"/>
      <c r="PRH619" s="4"/>
      <c r="PRI619" s="4"/>
      <c r="PRJ619" s="4"/>
      <c r="PRK619" s="4"/>
      <c r="PRL619" s="4"/>
      <c r="PRM619" s="4"/>
      <c r="PRN619" s="4"/>
      <c r="PRO619" s="4"/>
      <c r="PRP619" s="4"/>
      <c r="PRQ619" s="4"/>
      <c r="PRR619" s="4"/>
      <c r="PRS619" s="4"/>
      <c r="PRT619" s="4"/>
      <c r="PRU619" s="4"/>
      <c r="PRV619" s="4"/>
      <c r="PRW619" s="4"/>
      <c r="PRX619" s="4"/>
      <c r="PRY619" s="4"/>
      <c r="PRZ619" s="4"/>
      <c r="PSA619" s="4"/>
      <c r="PSB619" s="4"/>
      <c r="PSC619" s="4"/>
      <c r="PSD619" s="4"/>
      <c r="PSE619" s="4"/>
      <c r="PSF619" s="4"/>
      <c r="PSG619" s="4"/>
      <c r="PSH619" s="4"/>
      <c r="PSI619" s="4"/>
      <c r="PSJ619" s="4"/>
      <c r="PSK619" s="4"/>
      <c r="PSL619" s="4"/>
      <c r="PSM619" s="4"/>
      <c r="PSN619" s="4"/>
      <c r="PSO619" s="4"/>
      <c r="PSP619" s="4"/>
      <c r="PSQ619" s="4"/>
      <c r="PSR619" s="4"/>
      <c r="PSS619" s="4"/>
      <c r="PST619" s="4"/>
      <c r="PSU619" s="4"/>
      <c r="PSV619" s="4"/>
      <c r="PSW619" s="4"/>
      <c r="PSX619" s="4"/>
      <c r="PSY619" s="4"/>
      <c r="PSZ619" s="4"/>
      <c r="PTA619" s="4"/>
      <c r="PTB619" s="4"/>
      <c r="PTC619" s="4"/>
      <c r="PTD619" s="4"/>
      <c r="PTE619" s="4"/>
      <c r="PTF619" s="4"/>
      <c r="PTG619" s="4"/>
      <c r="PTH619" s="4"/>
      <c r="PTI619" s="4"/>
      <c r="PTJ619" s="4"/>
      <c r="PTK619" s="4"/>
      <c r="PTL619" s="4"/>
      <c r="PTM619" s="4"/>
      <c r="PTN619" s="4"/>
      <c r="PTO619" s="4"/>
      <c r="PTP619" s="4"/>
      <c r="PTQ619" s="4"/>
      <c r="PTR619" s="4"/>
      <c r="PTS619" s="4"/>
      <c r="PTT619" s="4"/>
      <c r="PTU619" s="4"/>
      <c r="PTV619" s="4"/>
      <c r="PTW619" s="4"/>
      <c r="PTX619" s="4"/>
      <c r="PTY619" s="4"/>
      <c r="PTZ619" s="4"/>
      <c r="PUA619" s="4"/>
      <c r="PUB619" s="4"/>
      <c r="PUC619" s="4"/>
      <c r="PUD619" s="4"/>
      <c r="PUE619" s="4"/>
      <c r="PUF619" s="4"/>
      <c r="PUG619" s="4"/>
      <c r="PUH619" s="4"/>
      <c r="PUI619" s="4"/>
      <c r="PUJ619" s="4"/>
      <c r="PUK619" s="4"/>
      <c r="PUL619" s="4"/>
      <c r="PUM619" s="4"/>
      <c r="PUN619" s="4"/>
      <c r="PUO619" s="4"/>
      <c r="PUP619" s="4"/>
      <c r="PUQ619" s="4"/>
      <c r="PUR619" s="4"/>
      <c r="PUS619" s="4"/>
      <c r="PUT619" s="4"/>
      <c r="PUU619" s="4"/>
      <c r="PUV619" s="4"/>
      <c r="PUW619" s="4"/>
      <c r="PUX619" s="4"/>
      <c r="PUY619" s="4"/>
      <c r="PUZ619" s="4"/>
      <c r="PVA619" s="4"/>
      <c r="PVB619" s="4"/>
      <c r="PVC619" s="4"/>
      <c r="PVD619" s="4"/>
      <c r="PVE619" s="4"/>
      <c r="PVF619" s="4"/>
      <c r="PVG619" s="4"/>
      <c r="PVH619" s="4"/>
      <c r="PVI619" s="4"/>
      <c r="PVJ619" s="4"/>
      <c r="PVK619" s="4"/>
      <c r="PVL619" s="4"/>
      <c r="PVM619" s="4"/>
      <c r="PVN619" s="4"/>
      <c r="PVO619" s="4"/>
      <c r="PVP619" s="4"/>
      <c r="PVQ619" s="4"/>
      <c r="PVR619" s="4"/>
      <c r="PVS619" s="4"/>
      <c r="PVT619" s="4"/>
      <c r="PVU619" s="4"/>
      <c r="PVV619" s="4"/>
      <c r="PVW619" s="4"/>
      <c r="PVX619" s="4"/>
      <c r="PVY619" s="4"/>
      <c r="PVZ619" s="4"/>
      <c r="PWA619" s="4"/>
      <c r="PWB619" s="4"/>
      <c r="PWC619" s="4"/>
      <c r="PWD619" s="4"/>
      <c r="PWE619" s="4"/>
      <c r="PWF619" s="4"/>
      <c r="PWG619" s="4"/>
      <c r="PWH619" s="4"/>
      <c r="PWI619" s="4"/>
      <c r="PWJ619" s="4"/>
      <c r="PWK619" s="4"/>
      <c r="PWL619" s="4"/>
      <c r="PWM619" s="4"/>
      <c r="PWN619" s="4"/>
      <c r="PWO619" s="4"/>
      <c r="PWP619" s="4"/>
      <c r="PWQ619" s="4"/>
      <c r="PWR619" s="4"/>
      <c r="PWS619" s="4"/>
      <c r="PWT619" s="4"/>
      <c r="PWU619" s="4"/>
      <c r="PWV619" s="4"/>
      <c r="PWW619" s="4"/>
      <c r="PWX619" s="4"/>
      <c r="PWY619" s="4"/>
      <c r="PWZ619" s="4"/>
      <c r="PXA619" s="4"/>
      <c r="PXB619" s="4"/>
      <c r="PXC619" s="4"/>
      <c r="PXD619" s="4"/>
      <c r="PXE619" s="4"/>
      <c r="PXF619" s="4"/>
      <c r="PXG619" s="4"/>
      <c r="PXH619" s="4"/>
      <c r="PXI619" s="4"/>
      <c r="PXJ619" s="4"/>
      <c r="PXK619" s="4"/>
      <c r="PXL619" s="4"/>
      <c r="PXM619" s="4"/>
      <c r="PXN619" s="4"/>
      <c r="PXO619" s="4"/>
      <c r="PXP619" s="4"/>
      <c r="PXQ619" s="4"/>
      <c r="PXR619" s="4"/>
      <c r="PXS619" s="4"/>
      <c r="PXT619" s="4"/>
      <c r="PXU619" s="4"/>
      <c r="PXV619" s="4"/>
      <c r="PXW619" s="4"/>
      <c r="PXX619" s="4"/>
      <c r="PXY619" s="4"/>
      <c r="PXZ619" s="4"/>
      <c r="PYA619" s="4"/>
      <c r="PYB619" s="4"/>
      <c r="PYC619" s="4"/>
      <c r="PYD619" s="4"/>
      <c r="PYE619" s="4"/>
      <c r="PYF619" s="4"/>
      <c r="PYG619" s="4"/>
      <c r="PYH619" s="4"/>
      <c r="PYI619" s="4"/>
      <c r="PYJ619" s="4"/>
      <c r="PYK619" s="4"/>
      <c r="PYL619" s="4"/>
      <c r="PYM619" s="4"/>
      <c r="PYN619" s="4"/>
      <c r="PYO619" s="4"/>
      <c r="PYP619" s="4"/>
      <c r="PYQ619" s="4"/>
      <c r="PYR619" s="4"/>
      <c r="PYS619" s="4"/>
      <c r="PYT619" s="4"/>
      <c r="PYU619" s="4"/>
      <c r="PYV619" s="4"/>
      <c r="PYW619" s="4"/>
      <c r="PYX619" s="4"/>
      <c r="PYY619" s="4"/>
      <c r="PYZ619" s="4"/>
      <c r="PZA619" s="4"/>
      <c r="PZB619" s="4"/>
      <c r="PZC619" s="4"/>
      <c r="PZD619" s="4"/>
      <c r="PZE619" s="4"/>
      <c r="PZF619" s="4"/>
      <c r="PZG619" s="4"/>
      <c r="PZH619" s="4"/>
      <c r="PZI619" s="4"/>
      <c r="PZJ619" s="4"/>
      <c r="PZK619" s="4"/>
      <c r="PZL619" s="4"/>
      <c r="PZM619" s="4"/>
      <c r="PZN619" s="4"/>
      <c r="PZO619" s="4"/>
      <c r="PZP619" s="4"/>
      <c r="PZQ619" s="4"/>
      <c r="PZR619" s="4"/>
      <c r="PZS619" s="4"/>
      <c r="PZT619" s="4"/>
      <c r="PZU619" s="4"/>
      <c r="PZV619" s="4"/>
      <c r="PZW619" s="4"/>
      <c r="PZX619" s="4"/>
      <c r="PZY619" s="4"/>
      <c r="PZZ619" s="4"/>
      <c r="QAA619" s="4"/>
      <c r="QAB619" s="4"/>
      <c r="QAC619" s="4"/>
      <c r="QAD619" s="4"/>
      <c r="QAE619" s="4"/>
      <c r="QAF619" s="4"/>
      <c r="QAG619" s="4"/>
      <c r="QAH619" s="4"/>
      <c r="QAI619" s="4"/>
      <c r="QAJ619" s="4"/>
      <c r="QAK619" s="4"/>
      <c r="QAL619" s="4"/>
      <c r="QAM619" s="4"/>
      <c r="QAN619" s="4"/>
      <c r="QAO619" s="4"/>
      <c r="QAP619" s="4"/>
      <c r="QAQ619" s="4"/>
      <c r="QAR619" s="4"/>
      <c r="QAS619" s="4"/>
      <c r="QAT619" s="4"/>
      <c r="QAU619" s="4"/>
      <c r="QAV619" s="4"/>
      <c r="QAW619" s="4"/>
      <c r="QAX619" s="4"/>
      <c r="QAY619" s="4"/>
      <c r="QAZ619" s="4"/>
      <c r="QBA619" s="4"/>
      <c r="QBB619" s="4"/>
      <c r="QBC619" s="4"/>
      <c r="QBD619" s="4"/>
      <c r="QBE619" s="4"/>
      <c r="QBF619" s="4"/>
      <c r="QBG619" s="4"/>
      <c r="QBH619" s="4"/>
      <c r="QBI619" s="4"/>
      <c r="QBJ619" s="4"/>
      <c r="QBK619" s="4"/>
      <c r="QBL619" s="4"/>
      <c r="QBM619" s="4"/>
      <c r="QBN619" s="4"/>
      <c r="QBO619" s="4"/>
      <c r="QBP619" s="4"/>
      <c r="QBQ619" s="4"/>
      <c r="QBR619" s="4"/>
      <c r="QBS619" s="4"/>
      <c r="QBT619" s="4"/>
      <c r="QBU619" s="4"/>
      <c r="QBV619" s="4"/>
      <c r="QBW619" s="4"/>
      <c r="QBX619" s="4"/>
      <c r="QBY619" s="4"/>
      <c r="QBZ619" s="4"/>
      <c r="QCA619" s="4"/>
      <c r="QCB619" s="4"/>
      <c r="QCC619" s="4"/>
      <c r="QCD619" s="4"/>
      <c r="QCE619" s="4"/>
      <c r="QCF619" s="4"/>
      <c r="QCG619" s="4"/>
      <c r="QCH619" s="4"/>
      <c r="QCI619" s="4"/>
      <c r="QCJ619" s="4"/>
      <c r="QCK619" s="4"/>
      <c r="QCL619" s="4"/>
      <c r="QCM619" s="4"/>
      <c r="QCN619" s="4"/>
      <c r="QCO619" s="4"/>
      <c r="QCP619" s="4"/>
      <c r="QCQ619" s="4"/>
      <c r="QCR619" s="4"/>
      <c r="QCS619" s="4"/>
      <c r="QCT619" s="4"/>
      <c r="QCU619" s="4"/>
      <c r="QCV619" s="4"/>
      <c r="QCW619" s="4"/>
      <c r="QCX619" s="4"/>
      <c r="QCY619" s="4"/>
      <c r="QCZ619" s="4"/>
      <c r="QDA619" s="4"/>
      <c r="QDB619" s="4"/>
      <c r="QDC619" s="4"/>
      <c r="QDD619" s="4"/>
      <c r="QDE619" s="4"/>
      <c r="QDF619" s="4"/>
      <c r="QDG619" s="4"/>
      <c r="QDH619" s="4"/>
      <c r="QDI619" s="4"/>
      <c r="QDJ619" s="4"/>
      <c r="QDK619" s="4"/>
      <c r="QDL619" s="4"/>
      <c r="QDM619" s="4"/>
      <c r="QDN619" s="4"/>
      <c r="QDO619" s="4"/>
      <c r="QDP619" s="4"/>
      <c r="QDQ619" s="4"/>
      <c r="QDR619" s="4"/>
      <c r="QDS619" s="4"/>
      <c r="QDT619" s="4"/>
      <c r="QDU619" s="4"/>
      <c r="QDV619" s="4"/>
      <c r="QDW619" s="4"/>
      <c r="QDX619" s="4"/>
      <c r="QDY619" s="4"/>
      <c r="QDZ619" s="4"/>
      <c r="QEA619" s="4"/>
      <c r="QEB619" s="4"/>
      <c r="QEC619" s="4"/>
      <c r="QED619" s="4"/>
      <c r="QEE619" s="4"/>
      <c r="QEF619" s="4"/>
      <c r="QEG619" s="4"/>
      <c r="QEH619" s="4"/>
      <c r="QEI619" s="4"/>
      <c r="QEJ619" s="4"/>
      <c r="QEK619" s="4"/>
      <c r="QEL619" s="4"/>
      <c r="QEM619" s="4"/>
      <c r="QEN619" s="4"/>
      <c r="QEO619" s="4"/>
      <c r="QEP619" s="4"/>
      <c r="QEQ619" s="4"/>
      <c r="QER619" s="4"/>
      <c r="QES619" s="4"/>
      <c r="QET619" s="4"/>
      <c r="QEU619" s="4"/>
      <c r="QEV619" s="4"/>
      <c r="QEW619" s="4"/>
      <c r="QEX619" s="4"/>
      <c r="QEY619" s="4"/>
      <c r="QEZ619" s="4"/>
      <c r="QFA619" s="4"/>
      <c r="QFB619" s="4"/>
      <c r="QFC619" s="4"/>
      <c r="QFD619" s="4"/>
      <c r="QFE619" s="4"/>
      <c r="QFF619" s="4"/>
      <c r="QFG619" s="4"/>
      <c r="QFH619" s="4"/>
      <c r="QFI619" s="4"/>
      <c r="QFJ619" s="4"/>
      <c r="QFK619" s="4"/>
      <c r="QFL619" s="4"/>
      <c r="QFM619" s="4"/>
      <c r="QFN619" s="4"/>
      <c r="QFO619" s="4"/>
      <c r="QFP619" s="4"/>
      <c r="QFQ619" s="4"/>
      <c r="QFR619" s="4"/>
      <c r="QFS619" s="4"/>
      <c r="QFT619" s="4"/>
      <c r="QFU619" s="4"/>
      <c r="QFV619" s="4"/>
      <c r="QFW619" s="4"/>
      <c r="QFX619" s="4"/>
      <c r="QFY619" s="4"/>
      <c r="QFZ619" s="4"/>
      <c r="QGA619" s="4"/>
      <c r="QGB619" s="4"/>
      <c r="QGC619" s="4"/>
      <c r="QGD619" s="4"/>
      <c r="QGE619" s="4"/>
      <c r="QGF619" s="4"/>
      <c r="QGG619" s="4"/>
      <c r="QGH619" s="4"/>
      <c r="QGI619" s="4"/>
      <c r="QGJ619" s="4"/>
      <c r="QGK619" s="4"/>
      <c r="QGL619" s="4"/>
      <c r="QGM619" s="4"/>
      <c r="QGN619" s="4"/>
      <c r="QGO619" s="4"/>
      <c r="QGP619" s="4"/>
      <c r="QGQ619" s="4"/>
      <c r="QGR619" s="4"/>
      <c r="QGS619" s="4"/>
      <c r="QGT619" s="4"/>
      <c r="QGU619" s="4"/>
      <c r="QGV619" s="4"/>
      <c r="QGW619" s="4"/>
      <c r="QGX619" s="4"/>
      <c r="QGY619" s="4"/>
      <c r="QGZ619" s="4"/>
      <c r="QHA619" s="4"/>
      <c r="QHB619" s="4"/>
      <c r="QHC619" s="4"/>
      <c r="QHD619" s="4"/>
      <c r="QHE619" s="4"/>
      <c r="QHF619" s="4"/>
      <c r="QHG619" s="4"/>
      <c r="QHH619" s="4"/>
      <c r="QHI619" s="4"/>
      <c r="QHJ619" s="4"/>
      <c r="QHK619" s="4"/>
      <c r="QHL619" s="4"/>
      <c r="QHM619" s="4"/>
      <c r="QHN619" s="4"/>
      <c r="QHO619" s="4"/>
      <c r="QHP619" s="4"/>
      <c r="QHQ619" s="4"/>
      <c r="QHR619" s="4"/>
      <c r="QHS619" s="4"/>
      <c r="QHT619" s="4"/>
      <c r="QHU619" s="4"/>
      <c r="QHV619" s="4"/>
      <c r="QHW619" s="4"/>
      <c r="QHX619" s="4"/>
      <c r="QHY619" s="4"/>
      <c r="QHZ619" s="4"/>
      <c r="QIA619" s="4"/>
      <c r="QIB619" s="4"/>
      <c r="QIC619" s="4"/>
      <c r="QID619" s="4"/>
      <c r="QIE619" s="4"/>
      <c r="QIF619" s="4"/>
      <c r="QIG619" s="4"/>
      <c r="QIH619" s="4"/>
      <c r="QII619" s="4"/>
      <c r="QIJ619" s="4"/>
      <c r="QIK619" s="4"/>
      <c r="QIL619" s="4"/>
      <c r="QIM619" s="4"/>
      <c r="QIN619" s="4"/>
      <c r="QIO619" s="4"/>
      <c r="QIP619" s="4"/>
      <c r="QIQ619" s="4"/>
      <c r="QIR619" s="4"/>
      <c r="QIS619" s="4"/>
      <c r="QIT619" s="4"/>
      <c r="QIU619" s="4"/>
      <c r="QIV619" s="4"/>
      <c r="QIW619" s="4"/>
      <c r="QIX619" s="4"/>
      <c r="QIY619" s="4"/>
      <c r="QIZ619" s="4"/>
      <c r="QJA619" s="4"/>
      <c r="QJB619" s="4"/>
      <c r="QJC619" s="4"/>
      <c r="QJD619" s="4"/>
      <c r="QJE619" s="4"/>
      <c r="QJF619" s="4"/>
      <c r="QJG619" s="4"/>
      <c r="QJH619" s="4"/>
      <c r="QJI619" s="4"/>
      <c r="QJJ619" s="4"/>
      <c r="QJK619" s="4"/>
      <c r="QJL619" s="4"/>
      <c r="QJM619" s="4"/>
      <c r="QJN619" s="4"/>
      <c r="QJO619" s="4"/>
      <c r="QJP619" s="4"/>
      <c r="QJQ619" s="4"/>
      <c r="QJR619" s="4"/>
      <c r="QJS619" s="4"/>
      <c r="QJT619" s="4"/>
      <c r="QJU619" s="4"/>
      <c r="QJV619" s="4"/>
      <c r="QJW619" s="4"/>
      <c r="QJX619" s="4"/>
      <c r="QJY619" s="4"/>
      <c r="QJZ619" s="4"/>
      <c r="QKA619" s="4"/>
      <c r="QKB619" s="4"/>
      <c r="QKC619" s="4"/>
      <c r="QKD619" s="4"/>
      <c r="QKE619" s="4"/>
      <c r="QKF619" s="4"/>
      <c r="QKG619" s="4"/>
      <c r="QKH619" s="4"/>
      <c r="QKI619" s="4"/>
      <c r="QKJ619" s="4"/>
      <c r="QKK619" s="4"/>
      <c r="QKL619" s="4"/>
      <c r="QKM619" s="4"/>
      <c r="QKN619" s="4"/>
      <c r="QKO619" s="4"/>
      <c r="QKP619" s="4"/>
      <c r="QKQ619" s="4"/>
      <c r="QKR619" s="4"/>
      <c r="QKS619" s="4"/>
      <c r="QKT619" s="4"/>
      <c r="QKU619" s="4"/>
      <c r="QKV619" s="4"/>
      <c r="QKW619" s="4"/>
      <c r="QKX619" s="4"/>
      <c r="QKY619" s="4"/>
      <c r="QKZ619" s="4"/>
      <c r="QLA619" s="4"/>
      <c r="QLB619" s="4"/>
      <c r="QLC619" s="4"/>
      <c r="QLD619" s="4"/>
      <c r="QLE619" s="4"/>
      <c r="QLF619" s="4"/>
      <c r="QLG619" s="4"/>
      <c r="QLH619" s="4"/>
      <c r="QLI619" s="4"/>
      <c r="QLJ619" s="4"/>
      <c r="QLK619" s="4"/>
      <c r="QLL619" s="4"/>
      <c r="QLM619" s="4"/>
      <c r="QLN619" s="4"/>
      <c r="QLO619" s="4"/>
      <c r="QLP619" s="4"/>
      <c r="QLQ619" s="4"/>
      <c r="QLR619" s="4"/>
      <c r="QLS619" s="4"/>
      <c r="QLT619" s="4"/>
      <c r="QLU619" s="4"/>
      <c r="QLV619" s="4"/>
      <c r="QLW619" s="4"/>
      <c r="QLX619" s="4"/>
      <c r="QLY619" s="4"/>
      <c r="QLZ619" s="4"/>
      <c r="QMA619" s="4"/>
      <c r="QMB619" s="4"/>
      <c r="QMC619" s="4"/>
      <c r="QMD619" s="4"/>
      <c r="QME619" s="4"/>
      <c r="QMF619" s="4"/>
      <c r="QMG619" s="4"/>
      <c r="QMH619" s="4"/>
      <c r="QMI619" s="4"/>
      <c r="QMJ619" s="4"/>
      <c r="QMK619" s="4"/>
      <c r="QML619" s="4"/>
      <c r="QMM619" s="4"/>
      <c r="QMN619" s="4"/>
      <c r="QMO619" s="4"/>
      <c r="QMP619" s="4"/>
      <c r="QMQ619" s="4"/>
      <c r="QMR619" s="4"/>
      <c r="QMS619" s="4"/>
      <c r="QMT619" s="4"/>
      <c r="QMU619" s="4"/>
      <c r="QMV619" s="4"/>
      <c r="QMW619" s="4"/>
      <c r="QMX619" s="4"/>
      <c r="QMY619" s="4"/>
      <c r="QMZ619" s="4"/>
      <c r="QNA619" s="4"/>
      <c r="QNB619" s="4"/>
      <c r="QNC619" s="4"/>
      <c r="QND619" s="4"/>
      <c r="QNE619" s="4"/>
      <c r="QNF619" s="4"/>
      <c r="QNG619" s="4"/>
      <c r="QNH619" s="4"/>
      <c r="QNI619" s="4"/>
      <c r="QNJ619" s="4"/>
      <c r="QNK619" s="4"/>
      <c r="QNL619" s="4"/>
      <c r="QNM619" s="4"/>
      <c r="QNN619" s="4"/>
      <c r="QNO619" s="4"/>
      <c r="QNP619" s="4"/>
      <c r="QNQ619" s="4"/>
      <c r="QNR619" s="4"/>
      <c r="QNS619" s="4"/>
      <c r="QNT619" s="4"/>
      <c r="QNU619" s="4"/>
      <c r="QNV619" s="4"/>
      <c r="QNW619" s="4"/>
      <c r="QNX619" s="4"/>
      <c r="QNY619" s="4"/>
      <c r="QNZ619" s="4"/>
      <c r="QOA619" s="4"/>
      <c r="QOB619" s="4"/>
      <c r="QOC619" s="4"/>
      <c r="QOD619" s="4"/>
      <c r="QOE619" s="4"/>
      <c r="QOF619" s="4"/>
      <c r="QOG619" s="4"/>
      <c r="QOH619" s="4"/>
      <c r="QOI619" s="4"/>
      <c r="QOJ619" s="4"/>
      <c r="QOK619" s="4"/>
      <c r="QOL619" s="4"/>
      <c r="QOM619" s="4"/>
      <c r="QON619" s="4"/>
      <c r="QOO619" s="4"/>
      <c r="QOP619" s="4"/>
      <c r="QOQ619" s="4"/>
      <c r="QOR619" s="4"/>
      <c r="QOS619" s="4"/>
      <c r="QOT619" s="4"/>
      <c r="QOU619" s="4"/>
      <c r="QOV619" s="4"/>
      <c r="QOW619" s="4"/>
      <c r="QOX619" s="4"/>
      <c r="QOY619" s="4"/>
      <c r="QOZ619" s="4"/>
      <c r="QPA619" s="4"/>
      <c r="QPB619" s="4"/>
      <c r="QPC619" s="4"/>
      <c r="QPD619" s="4"/>
      <c r="QPE619" s="4"/>
      <c r="QPF619" s="4"/>
      <c r="QPG619" s="4"/>
      <c r="QPH619" s="4"/>
      <c r="QPI619" s="4"/>
      <c r="QPJ619" s="4"/>
      <c r="QPK619" s="4"/>
      <c r="QPL619" s="4"/>
      <c r="QPM619" s="4"/>
      <c r="QPN619" s="4"/>
      <c r="QPO619" s="4"/>
      <c r="QPP619" s="4"/>
      <c r="QPQ619" s="4"/>
      <c r="QPR619" s="4"/>
      <c r="QPS619" s="4"/>
      <c r="QPT619" s="4"/>
      <c r="QPU619" s="4"/>
      <c r="QPV619" s="4"/>
      <c r="QPW619" s="4"/>
      <c r="QPX619" s="4"/>
      <c r="QPY619" s="4"/>
      <c r="QPZ619" s="4"/>
      <c r="QQA619" s="4"/>
      <c r="QQB619" s="4"/>
      <c r="QQC619" s="4"/>
      <c r="QQD619" s="4"/>
      <c r="QQE619" s="4"/>
      <c r="QQF619" s="4"/>
      <c r="QQG619" s="4"/>
      <c r="QQH619" s="4"/>
      <c r="QQI619" s="4"/>
      <c r="QQJ619" s="4"/>
      <c r="QQK619" s="4"/>
      <c r="QQL619" s="4"/>
      <c r="QQM619" s="4"/>
      <c r="QQN619" s="4"/>
      <c r="QQO619" s="4"/>
      <c r="QQP619" s="4"/>
      <c r="QQQ619" s="4"/>
      <c r="QQR619" s="4"/>
      <c r="QQS619" s="4"/>
      <c r="QQT619" s="4"/>
      <c r="QQU619" s="4"/>
      <c r="QQV619" s="4"/>
      <c r="QQW619" s="4"/>
      <c r="QQX619" s="4"/>
      <c r="QQY619" s="4"/>
      <c r="QQZ619" s="4"/>
      <c r="QRA619" s="4"/>
      <c r="QRB619" s="4"/>
      <c r="QRC619" s="4"/>
      <c r="QRD619" s="4"/>
      <c r="QRE619" s="4"/>
      <c r="QRF619" s="4"/>
      <c r="QRG619" s="4"/>
      <c r="QRH619" s="4"/>
      <c r="QRI619" s="4"/>
      <c r="QRJ619" s="4"/>
      <c r="QRK619" s="4"/>
      <c r="QRL619" s="4"/>
      <c r="QRM619" s="4"/>
      <c r="QRN619" s="4"/>
      <c r="QRO619" s="4"/>
      <c r="QRP619" s="4"/>
      <c r="QRQ619" s="4"/>
      <c r="QRR619" s="4"/>
      <c r="QRS619" s="4"/>
      <c r="QRT619" s="4"/>
      <c r="QRU619" s="4"/>
      <c r="QRV619" s="4"/>
      <c r="QRW619" s="4"/>
      <c r="QRX619" s="4"/>
      <c r="QRY619" s="4"/>
      <c r="QRZ619" s="4"/>
      <c r="QSA619" s="4"/>
      <c r="QSB619" s="4"/>
      <c r="QSC619" s="4"/>
      <c r="QSD619" s="4"/>
      <c r="QSE619" s="4"/>
      <c r="QSF619" s="4"/>
      <c r="QSG619" s="4"/>
      <c r="QSH619" s="4"/>
      <c r="QSI619" s="4"/>
      <c r="QSJ619" s="4"/>
      <c r="QSK619" s="4"/>
      <c r="QSL619" s="4"/>
      <c r="QSM619" s="4"/>
      <c r="QSN619" s="4"/>
      <c r="QSO619" s="4"/>
      <c r="QSP619" s="4"/>
      <c r="QSQ619" s="4"/>
      <c r="QSR619" s="4"/>
      <c r="QSS619" s="4"/>
      <c r="QST619" s="4"/>
      <c r="QSU619" s="4"/>
      <c r="QSV619" s="4"/>
      <c r="QSW619" s="4"/>
      <c r="QSX619" s="4"/>
      <c r="QSY619" s="4"/>
      <c r="QSZ619" s="4"/>
      <c r="QTA619" s="4"/>
      <c r="QTB619" s="4"/>
      <c r="QTC619" s="4"/>
      <c r="QTD619" s="4"/>
      <c r="QTE619" s="4"/>
      <c r="QTF619" s="4"/>
      <c r="QTG619" s="4"/>
      <c r="QTH619" s="4"/>
      <c r="QTI619" s="4"/>
      <c r="QTJ619" s="4"/>
      <c r="QTK619" s="4"/>
      <c r="QTL619" s="4"/>
      <c r="QTM619" s="4"/>
      <c r="QTN619" s="4"/>
      <c r="QTO619" s="4"/>
      <c r="QTP619" s="4"/>
      <c r="QTQ619" s="4"/>
      <c r="QTR619" s="4"/>
      <c r="QTS619" s="4"/>
      <c r="QTT619" s="4"/>
      <c r="QTU619" s="4"/>
      <c r="QTV619" s="4"/>
      <c r="QTW619" s="4"/>
      <c r="QTX619" s="4"/>
      <c r="QTY619" s="4"/>
      <c r="QTZ619" s="4"/>
      <c r="QUA619" s="4"/>
      <c r="QUB619" s="4"/>
      <c r="QUC619" s="4"/>
      <c r="QUD619" s="4"/>
      <c r="QUE619" s="4"/>
      <c r="QUF619" s="4"/>
      <c r="QUG619" s="4"/>
      <c r="QUH619" s="4"/>
      <c r="QUI619" s="4"/>
      <c r="QUJ619" s="4"/>
      <c r="QUK619" s="4"/>
      <c r="QUL619" s="4"/>
      <c r="QUM619" s="4"/>
      <c r="QUN619" s="4"/>
      <c r="QUO619" s="4"/>
      <c r="QUP619" s="4"/>
      <c r="QUQ619" s="4"/>
      <c r="QUR619" s="4"/>
      <c r="QUS619" s="4"/>
      <c r="QUT619" s="4"/>
      <c r="QUU619" s="4"/>
      <c r="QUV619" s="4"/>
      <c r="QUW619" s="4"/>
      <c r="QUX619" s="4"/>
      <c r="QUY619" s="4"/>
      <c r="QUZ619" s="4"/>
      <c r="QVA619" s="4"/>
      <c r="QVB619" s="4"/>
      <c r="QVC619" s="4"/>
      <c r="QVD619" s="4"/>
      <c r="QVE619" s="4"/>
      <c r="QVF619" s="4"/>
      <c r="QVG619" s="4"/>
      <c r="QVH619" s="4"/>
      <c r="QVI619" s="4"/>
      <c r="QVJ619" s="4"/>
      <c r="QVK619" s="4"/>
      <c r="QVL619" s="4"/>
      <c r="QVM619" s="4"/>
      <c r="QVN619" s="4"/>
      <c r="QVO619" s="4"/>
      <c r="QVP619" s="4"/>
      <c r="QVQ619" s="4"/>
      <c r="QVR619" s="4"/>
      <c r="QVS619" s="4"/>
      <c r="QVT619" s="4"/>
      <c r="QVU619" s="4"/>
      <c r="QVV619" s="4"/>
      <c r="QVW619" s="4"/>
      <c r="QVX619" s="4"/>
      <c r="QVY619" s="4"/>
      <c r="QVZ619" s="4"/>
      <c r="QWA619" s="4"/>
      <c r="QWB619" s="4"/>
      <c r="QWC619" s="4"/>
      <c r="QWD619" s="4"/>
      <c r="QWE619" s="4"/>
      <c r="QWF619" s="4"/>
      <c r="QWG619" s="4"/>
      <c r="QWH619" s="4"/>
      <c r="QWI619" s="4"/>
      <c r="QWJ619" s="4"/>
      <c r="QWK619" s="4"/>
      <c r="QWL619" s="4"/>
      <c r="QWM619" s="4"/>
      <c r="QWN619" s="4"/>
      <c r="QWO619" s="4"/>
      <c r="QWP619" s="4"/>
      <c r="QWQ619" s="4"/>
      <c r="QWR619" s="4"/>
      <c r="QWS619" s="4"/>
      <c r="QWT619" s="4"/>
      <c r="QWU619" s="4"/>
      <c r="QWV619" s="4"/>
      <c r="QWW619" s="4"/>
      <c r="QWX619" s="4"/>
      <c r="QWY619" s="4"/>
      <c r="QWZ619" s="4"/>
      <c r="QXA619" s="4"/>
      <c r="QXB619" s="4"/>
      <c r="QXC619" s="4"/>
      <c r="QXD619" s="4"/>
      <c r="QXE619" s="4"/>
      <c r="QXF619" s="4"/>
      <c r="QXG619" s="4"/>
      <c r="QXH619" s="4"/>
      <c r="QXI619" s="4"/>
      <c r="QXJ619" s="4"/>
      <c r="QXK619" s="4"/>
      <c r="QXL619" s="4"/>
      <c r="QXM619" s="4"/>
      <c r="QXN619" s="4"/>
      <c r="QXO619" s="4"/>
      <c r="QXP619" s="4"/>
      <c r="QXQ619" s="4"/>
      <c r="QXR619" s="4"/>
      <c r="QXS619" s="4"/>
      <c r="QXT619" s="4"/>
      <c r="QXU619" s="4"/>
      <c r="QXV619" s="4"/>
      <c r="QXW619" s="4"/>
      <c r="QXX619" s="4"/>
      <c r="QXY619" s="4"/>
      <c r="QXZ619" s="4"/>
      <c r="QYA619" s="4"/>
      <c r="QYB619" s="4"/>
      <c r="QYC619" s="4"/>
      <c r="QYD619" s="4"/>
      <c r="QYE619" s="4"/>
      <c r="QYF619" s="4"/>
      <c r="QYG619" s="4"/>
      <c r="QYH619" s="4"/>
      <c r="QYI619" s="4"/>
      <c r="QYJ619" s="4"/>
      <c r="QYK619" s="4"/>
      <c r="QYL619" s="4"/>
      <c r="QYM619" s="4"/>
      <c r="QYN619" s="4"/>
      <c r="QYO619" s="4"/>
      <c r="QYP619" s="4"/>
      <c r="QYQ619" s="4"/>
      <c r="QYR619" s="4"/>
      <c r="QYS619" s="4"/>
      <c r="QYT619" s="4"/>
      <c r="QYU619" s="4"/>
      <c r="QYV619" s="4"/>
      <c r="QYW619" s="4"/>
      <c r="QYX619" s="4"/>
      <c r="QYY619" s="4"/>
      <c r="QYZ619" s="4"/>
      <c r="QZA619" s="4"/>
      <c r="QZB619" s="4"/>
      <c r="QZC619" s="4"/>
      <c r="QZD619" s="4"/>
      <c r="QZE619" s="4"/>
      <c r="QZF619" s="4"/>
      <c r="QZG619" s="4"/>
      <c r="QZH619" s="4"/>
      <c r="QZI619" s="4"/>
      <c r="QZJ619" s="4"/>
      <c r="QZK619" s="4"/>
      <c r="QZL619" s="4"/>
      <c r="QZM619" s="4"/>
      <c r="QZN619" s="4"/>
      <c r="QZO619" s="4"/>
      <c r="QZP619" s="4"/>
      <c r="QZQ619" s="4"/>
      <c r="QZR619" s="4"/>
      <c r="QZS619" s="4"/>
      <c r="QZT619" s="4"/>
      <c r="QZU619" s="4"/>
      <c r="QZV619" s="4"/>
      <c r="QZW619" s="4"/>
      <c r="QZX619" s="4"/>
      <c r="QZY619" s="4"/>
      <c r="QZZ619" s="4"/>
      <c r="RAA619" s="4"/>
      <c r="RAB619" s="4"/>
      <c r="RAC619" s="4"/>
      <c r="RAD619" s="4"/>
      <c r="RAE619" s="4"/>
      <c r="RAF619" s="4"/>
      <c r="RAG619" s="4"/>
      <c r="RAH619" s="4"/>
      <c r="RAI619" s="4"/>
      <c r="RAJ619" s="4"/>
      <c r="RAK619" s="4"/>
      <c r="RAL619" s="4"/>
      <c r="RAM619" s="4"/>
      <c r="RAN619" s="4"/>
      <c r="RAO619" s="4"/>
      <c r="RAP619" s="4"/>
      <c r="RAQ619" s="4"/>
      <c r="RAR619" s="4"/>
      <c r="RAS619" s="4"/>
      <c r="RAT619" s="4"/>
      <c r="RAU619" s="4"/>
      <c r="RAV619" s="4"/>
      <c r="RAW619" s="4"/>
      <c r="RAX619" s="4"/>
      <c r="RAY619" s="4"/>
      <c r="RAZ619" s="4"/>
      <c r="RBA619" s="4"/>
      <c r="RBB619" s="4"/>
      <c r="RBC619" s="4"/>
      <c r="RBD619" s="4"/>
      <c r="RBE619" s="4"/>
      <c r="RBF619" s="4"/>
      <c r="RBG619" s="4"/>
      <c r="RBH619" s="4"/>
      <c r="RBI619" s="4"/>
      <c r="RBJ619" s="4"/>
      <c r="RBK619" s="4"/>
      <c r="RBL619" s="4"/>
      <c r="RBM619" s="4"/>
      <c r="RBN619" s="4"/>
      <c r="RBO619" s="4"/>
      <c r="RBP619" s="4"/>
      <c r="RBQ619" s="4"/>
      <c r="RBR619" s="4"/>
      <c r="RBS619" s="4"/>
      <c r="RBT619" s="4"/>
      <c r="RBU619" s="4"/>
      <c r="RBV619" s="4"/>
      <c r="RBW619" s="4"/>
      <c r="RBX619" s="4"/>
      <c r="RBY619" s="4"/>
      <c r="RBZ619" s="4"/>
      <c r="RCA619" s="4"/>
      <c r="RCB619" s="4"/>
      <c r="RCC619" s="4"/>
      <c r="RCD619" s="4"/>
      <c r="RCE619" s="4"/>
      <c r="RCF619" s="4"/>
      <c r="RCG619" s="4"/>
      <c r="RCH619" s="4"/>
      <c r="RCI619" s="4"/>
      <c r="RCJ619" s="4"/>
      <c r="RCK619" s="4"/>
      <c r="RCL619" s="4"/>
      <c r="RCM619" s="4"/>
      <c r="RCN619" s="4"/>
      <c r="RCO619" s="4"/>
      <c r="RCP619" s="4"/>
      <c r="RCQ619" s="4"/>
      <c r="RCR619" s="4"/>
      <c r="RCS619" s="4"/>
      <c r="RCT619" s="4"/>
      <c r="RCU619" s="4"/>
      <c r="RCV619" s="4"/>
      <c r="RCW619" s="4"/>
      <c r="RCX619" s="4"/>
      <c r="RCY619" s="4"/>
      <c r="RCZ619" s="4"/>
      <c r="RDA619" s="4"/>
      <c r="RDB619" s="4"/>
      <c r="RDC619" s="4"/>
      <c r="RDD619" s="4"/>
      <c r="RDE619" s="4"/>
      <c r="RDF619" s="4"/>
      <c r="RDG619" s="4"/>
      <c r="RDH619" s="4"/>
      <c r="RDI619" s="4"/>
      <c r="RDJ619" s="4"/>
      <c r="RDK619" s="4"/>
      <c r="RDL619" s="4"/>
      <c r="RDM619" s="4"/>
      <c r="RDN619" s="4"/>
      <c r="RDO619" s="4"/>
      <c r="RDP619" s="4"/>
      <c r="RDQ619" s="4"/>
      <c r="RDR619" s="4"/>
      <c r="RDS619" s="4"/>
      <c r="RDT619" s="4"/>
      <c r="RDU619" s="4"/>
      <c r="RDV619" s="4"/>
      <c r="RDW619" s="4"/>
      <c r="RDX619" s="4"/>
      <c r="RDY619" s="4"/>
      <c r="RDZ619" s="4"/>
      <c r="REA619" s="4"/>
      <c r="REB619" s="4"/>
      <c r="REC619" s="4"/>
      <c r="RED619" s="4"/>
      <c r="REE619" s="4"/>
      <c r="REF619" s="4"/>
      <c r="REG619" s="4"/>
      <c r="REH619" s="4"/>
      <c r="REI619" s="4"/>
      <c r="REJ619" s="4"/>
      <c r="REK619" s="4"/>
      <c r="REL619" s="4"/>
      <c r="REM619" s="4"/>
      <c r="REN619" s="4"/>
      <c r="REO619" s="4"/>
      <c r="REP619" s="4"/>
      <c r="REQ619" s="4"/>
      <c r="RER619" s="4"/>
      <c r="RES619" s="4"/>
      <c r="RET619" s="4"/>
      <c r="REU619" s="4"/>
      <c r="REV619" s="4"/>
      <c r="REW619" s="4"/>
      <c r="REX619" s="4"/>
      <c r="REY619" s="4"/>
      <c r="REZ619" s="4"/>
      <c r="RFA619" s="4"/>
      <c r="RFB619" s="4"/>
      <c r="RFC619" s="4"/>
      <c r="RFD619" s="4"/>
      <c r="RFE619" s="4"/>
      <c r="RFF619" s="4"/>
      <c r="RFG619" s="4"/>
      <c r="RFH619" s="4"/>
      <c r="RFI619" s="4"/>
      <c r="RFJ619" s="4"/>
      <c r="RFK619" s="4"/>
      <c r="RFL619" s="4"/>
      <c r="RFM619" s="4"/>
      <c r="RFN619" s="4"/>
      <c r="RFO619" s="4"/>
      <c r="RFP619" s="4"/>
      <c r="RFQ619" s="4"/>
      <c r="RFR619" s="4"/>
      <c r="RFS619" s="4"/>
      <c r="RFT619" s="4"/>
      <c r="RFU619" s="4"/>
      <c r="RFV619" s="4"/>
      <c r="RFW619" s="4"/>
      <c r="RFX619" s="4"/>
      <c r="RFY619" s="4"/>
      <c r="RFZ619" s="4"/>
      <c r="RGA619" s="4"/>
      <c r="RGB619" s="4"/>
      <c r="RGC619" s="4"/>
      <c r="RGD619" s="4"/>
      <c r="RGE619" s="4"/>
      <c r="RGF619" s="4"/>
      <c r="RGG619" s="4"/>
      <c r="RGH619" s="4"/>
      <c r="RGI619" s="4"/>
      <c r="RGJ619" s="4"/>
      <c r="RGK619" s="4"/>
      <c r="RGL619" s="4"/>
      <c r="RGM619" s="4"/>
      <c r="RGN619" s="4"/>
      <c r="RGO619" s="4"/>
      <c r="RGP619" s="4"/>
      <c r="RGQ619" s="4"/>
      <c r="RGR619" s="4"/>
      <c r="RGS619" s="4"/>
      <c r="RGT619" s="4"/>
      <c r="RGU619" s="4"/>
      <c r="RGV619" s="4"/>
      <c r="RGW619" s="4"/>
      <c r="RGX619" s="4"/>
      <c r="RGY619" s="4"/>
      <c r="RGZ619" s="4"/>
      <c r="RHA619" s="4"/>
      <c r="RHB619" s="4"/>
      <c r="RHC619" s="4"/>
      <c r="RHD619" s="4"/>
      <c r="RHE619" s="4"/>
      <c r="RHF619" s="4"/>
      <c r="RHG619" s="4"/>
      <c r="RHH619" s="4"/>
      <c r="RHI619" s="4"/>
      <c r="RHJ619" s="4"/>
      <c r="RHK619" s="4"/>
      <c r="RHL619" s="4"/>
      <c r="RHM619" s="4"/>
      <c r="RHN619" s="4"/>
      <c r="RHO619" s="4"/>
      <c r="RHP619" s="4"/>
      <c r="RHQ619" s="4"/>
      <c r="RHR619" s="4"/>
      <c r="RHS619" s="4"/>
      <c r="RHT619" s="4"/>
      <c r="RHU619" s="4"/>
      <c r="RHV619" s="4"/>
      <c r="RHW619" s="4"/>
      <c r="RHX619" s="4"/>
      <c r="RHY619" s="4"/>
      <c r="RHZ619" s="4"/>
      <c r="RIA619" s="4"/>
      <c r="RIB619" s="4"/>
      <c r="RIC619" s="4"/>
      <c r="RID619" s="4"/>
      <c r="RIE619" s="4"/>
      <c r="RIF619" s="4"/>
      <c r="RIG619" s="4"/>
      <c r="RIH619" s="4"/>
      <c r="RII619" s="4"/>
      <c r="RIJ619" s="4"/>
      <c r="RIK619" s="4"/>
      <c r="RIL619" s="4"/>
      <c r="RIM619" s="4"/>
      <c r="RIN619" s="4"/>
      <c r="RIO619" s="4"/>
      <c r="RIP619" s="4"/>
      <c r="RIQ619" s="4"/>
      <c r="RIR619" s="4"/>
      <c r="RIS619" s="4"/>
      <c r="RIT619" s="4"/>
      <c r="RIU619" s="4"/>
      <c r="RIV619" s="4"/>
      <c r="RIW619" s="4"/>
      <c r="RIX619" s="4"/>
      <c r="RIY619" s="4"/>
      <c r="RIZ619" s="4"/>
      <c r="RJA619" s="4"/>
      <c r="RJB619" s="4"/>
      <c r="RJC619" s="4"/>
      <c r="RJD619" s="4"/>
      <c r="RJE619" s="4"/>
      <c r="RJF619" s="4"/>
      <c r="RJG619" s="4"/>
      <c r="RJH619" s="4"/>
      <c r="RJI619" s="4"/>
      <c r="RJJ619" s="4"/>
      <c r="RJK619" s="4"/>
      <c r="RJL619" s="4"/>
      <c r="RJM619" s="4"/>
      <c r="RJN619" s="4"/>
      <c r="RJO619" s="4"/>
      <c r="RJP619" s="4"/>
      <c r="RJQ619" s="4"/>
      <c r="RJR619" s="4"/>
      <c r="RJS619" s="4"/>
      <c r="RJT619" s="4"/>
      <c r="RJU619" s="4"/>
      <c r="RJV619" s="4"/>
      <c r="RJW619" s="4"/>
      <c r="RJX619" s="4"/>
      <c r="RJY619" s="4"/>
      <c r="RJZ619" s="4"/>
      <c r="RKA619" s="4"/>
      <c r="RKB619" s="4"/>
      <c r="RKC619" s="4"/>
      <c r="RKD619" s="4"/>
      <c r="RKE619" s="4"/>
      <c r="RKF619" s="4"/>
      <c r="RKG619" s="4"/>
      <c r="RKH619" s="4"/>
      <c r="RKI619" s="4"/>
      <c r="RKJ619" s="4"/>
      <c r="RKK619" s="4"/>
      <c r="RKL619" s="4"/>
      <c r="RKM619" s="4"/>
      <c r="RKN619" s="4"/>
      <c r="RKO619" s="4"/>
      <c r="RKP619" s="4"/>
      <c r="RKQ619" s="4"/>
      <c r="RKR619" s="4"/>
      <c r="RKS619" s="4"/>
      <c r="RKT619" s="4"/>
      <c r="RKU619" s="4"/>
      <c r="RKV619" s="4"/>
      <c r="RKW619" s="4"/>
      <c r="RKX619" s="4"/>
      <c r="RKY619" s="4"/>
      <c r="RKZ619" s="4"/>
      <c r="RLA619" s="4"/>
      <c r="RLB619" s="4"/>
      <c r="RLC619" s="4"/>
      <c r="RLD619" s="4"/>
      <c r="RLE619" s="4"/>
      <c r="RLF619" s="4"/>
      <c r="RLG619" s="4"/>
      <c r="RLH619" s="4"/>
      <c r="RLI619" s="4"/>
      <c r="RLJ619" s="4"/>
      <c r="RLK619" s="4"/>
      <c r="RLL619" s="4"/>
      <c r="RLM619" s="4"/>
      <c r="RLN619" s="4"/>
      <c r="RLO619" s="4"/>
      <c r="RLP619" s="4"/>
      <c r="RLQ619" s="4"/>
      <c r="RLR619" s="4"/>
      <c r="RLS619" s="4"/>
      <c r="RLT619" s="4"/>
      <c r="RLU619" s="4"/>
      <c r="RLV619" s="4"/>
      <c r="RLW619" s="4"/>
      <c r="RLX619" s="4"/>
      <c r="RLY619" s="4"/>
      <c r="RLZ619" s="4"/>
      <c r="RMA619" s="4"/>
      <c r="RMB619" s="4"/>
      <c r="RMC619" s="4"/>
      <c r="RMD619" s="4"/>
      <c r="RME619" s="4"/>
      <c r="RMF619" s="4"/>
      <c r="RMG619" s="4"/>
      <c r="RMH619" s="4"/>
      <c r="RMI619" s="4"/>
      <c r="RMJ619" s="4"/>
      <c r="RMK619" s="4"/>
      <c r="RML619" s="4"/>
      <c r="RMM619" s="4"/>
      <c r="RMN619" s="4"/>
      <c r="RMO619" s="4"/>
      <c r="RMP619" s="4"/>
      <c r="RMQ619" s="4"/>
      <c r="RMR619" s="4"/>
      <c r="RMS619" s="4"/>
      <c r="RMT619" s="4"/>
      <c r="RMU619" s="4"/>
      <c r="RMV619" s="4"/>
      <c r="RMW619" s="4"/>
      <c r="RMX619" s="4"/>
      <c r="RMY619" s="4"/>
      <c r="RMZ619" s="4"/>
      <c r="RNA619" s="4"/>
      <c r="RNB619" s="4"/>
      <c r="RNC619" s="4"/>
      <c r="RND619" s="4"/>
      <c r="RNE619" s="4"/>
      <c r="RNF619" s="4"/>
      <c r="RNG619" s="4"/>
      <c r="RNH619" s="4"/>
      <c r="RNI619" s="4"/>
      <c r="RNJ619" s="4"/>
      <c r="RNK619" s="4"/>
      <c r="RNL619" s="4"/>
      <c r="RNM619" s="4"/>
      <c r="RNN619" s="4"/>
      <c r="RNO619" s="4"/>
      <c r="RNP619" s="4"/>
      <c r="RNQ619" s="4"/>
      <c r="RNR619" s="4"/>
      <c r="RNS619" s="4"/>
      <c r="RNT619" s="4"/>
      <c r="RNU619" s="4"/>
      <c r="RNV619" s="4"/>
      <c r="RNW619" s="4"/>
      <c r="RNX619" s="4"/>
      <c r="RNY619" s="4"/>
      <c r="RNZ619" s="4"/>
      <c r="ROA619" s="4"/>
      <c r="ROB619" s="4"/>
      <c r="ROC619" s="4"/>
      <c r="ROD619" s="4"/>
      <c r="ROE619" s="4"/>
      <c r="ROF619" s="4"/>
      <c r="ROG619" s="4"/>
      <c r="ROH619" s="4"/>
      <c r="ROI619" s="4"/>
      <c r="ROJ619" s="4"/>
      <c r="ROK619" s="4"/>
      <c r="ROL619" s="4"/>
      <c r="ROM619" s="4"/>
      <c r="RON619" s="4"/>
      <c r="ROO619" s="4"/>
      <c r="ROP619" s="4"/>
      <c r="ROQ619" s="4"/>
      <c r="ROR619" s="4"/>
      <c r="ROS619" s="4"/>
      <c r="ROT619" s="4"/>
      <c r="ROU619" s="4"/>
      <c r="ROV619" s="4"/>
      <c r="ROW619" s="4"/>
      <c r="ROX619" s="4"/>
      <c r="ROY619" s="4"/>
      <c r="ROZ619" s="4"/>
      <c r="RPA619" s="4"/>
      <c r="RPB619" s="4"/>
      <c r="RPC619" s="4"/>
      <c r="RPD619" s="4"/>
      <c r="RPE619" s="4"/>
      <c r="RPF619" s="4"/>
      <c r="RPG619" s="4"/>
      <c r="RPH619" s="4"/>
      <c r="RPI619" s="4"/>
      <c r="RPJ619" s="4"/>
      <c r="RPK619" s="4"/>
      <c r="RPL619" s="4"/>
      <c r="RPM619" s="4"/>
      <c r="RPN619" s="4"/>
      <c r="RPO619" s="4"/>
      <c r="RPP619" s="4"/>
      <c r="RPQ619" s="4"/>
      <c r="RPR619" s="4"/>
      <c r="RPS619" s="4"/>
      <c r="RPT619" s="4"/>
      <c r="RPU619" s="4"/>
      <c r="RPV619" s="4"/>
      <c r="RPW619" s="4"/>
      <c r="RPX619" s="4"/>
      <c r="RPY619" s="4"/>
      <c r="RPZ619" s="4"/>
      <c r="RQA619" s="4"/>
      <c r="RQB619" s="4"/>
      <c r="RQC619" s="4"/>
      <c r="RQD619" s="4"/>
      <c r="RQE619" s="4"/>
      <c r="RQF619" s="4"/>
      <c r="RQG619" s="4"/>
      <c r="RQH619" s="4"/>
      <c r="RQI619" s="4"/>
      <c r="RQJ619" s="4"/>
      <c r="RQK619" s="4"/>
      <c r="RQL619" s="4"/>
      <c r="RQM619" s="4"/>
      <c r="RQN619" s="4"/>
      <c r="RQO619" s="4"/>
      <c r="RQP619" s="4"/>
      <c r="RQQ619" s="4"/>
      <c r="RQR619" s="4"/>
      <c r="RQS619" s="4"/>
      <c r="RQT619" s="4"/>
      <c r="RQU619" s="4"/>
      <c r="RQV619" s="4"/>
      <c r="RQW619" s="4"/>
      <c r="RQX619" s="4"/>
      <c r="RQY619" s="4"/>
      <c r="RQZ619" s="4"/>
      <c r="RRA619" s="4"/>
      <c r="RRB619" s="4"/>
      <c r="RRC619" s="4"/>
      <c r="RRD619" s="4"/>
      <c r="RRE619" s="4"/>
      <c r="RRF619" s="4"/>
      <c r="RRG619" s="4"/>
      <c r="RRH619" s="4"/>
      <c r="RRI619" s="4"/>
      <c r="RRJ619" s="4"/>
      <c r="RRK619" s="4"/>
      <c r="RRL619" s="4"/>
      <c r="RRM619" s="4"/>
      <c r="RRN619" s="4"/>
      <c r="RRO619" s="4"/>
      <c r="RRP619" s="4"/>
      <c r="RRQ619" s="4"/>
      <c r="RRR619" s="4"/>
      <c r="RRS619" s="4"/>
      <c r="RRT619" s="4"/>
      <c r="RRU619" s="4"/>
      <c r="RRV619" s="4"/>
      <c r="RRW619" s="4"/>
      <c r="RRX619" s="4"/>
      <c r="RRY619" s="4"/>
      <c r="RRZ619" s="4"/>
      <c r="RSA619" s="4"/>
      <c r="RSB619" s="4"/>
      <c r="RSC619" s="4"/>
      <c r="RSD619" s="4"/>
      <c r="RSE619" s="4"/>
      <c r="RSF619" s="4"/>
      <c r="RSG619" s="4"/>
      <c r="RSH619" s="4"/>
      <c r="RSI619" s="4"/>
      <c r="RSJ619" s="4"/>
      <c r="RSK619" s="4"/>
      <c r="RSL619" s="4"/>
      <c r="RSM619" s="4"/>
      <c r="RSN619" s="4"/>
      <c r="RSO619" s="4"/>
      <c r="RSP619" s="4"/>
      <c r="RSQ619" s="4"/>
      <c r="RSR619" s="4"/>
      <c r="RSS619" s="4"/>
      <c r="RST619" s="4"/>
      <c r="RSU619" s="4"/>
      <c r="RSV619" s="4"/>
      <c r="RSW619" s="4"/>
      <c r="RSX619" s="4"/>
      <c r="RSY619" s="4"/>
      <c r="RSZ619" s="4"/>
      <c r="RTA619" s="4"/>
      <c r="RTB619" s="4"/>
      <c r="RTC619" s="4"/>
      <c r="RTD619" s="4"/>
      <c r="RTE619" s="4"/>
      <c r="RTF619" s="4"/>
      <c r="RTG619" s="4"/>
      <c r="RTH619" s="4"/>
      <c r="RTI619" s="4"/>
      <c r="RTJ619" s="4"/>
      <c r="RTK619" s="4"/>
      <c r="RTL619" s="4"/>
      <c r="RTM619" s="4"/>
      <c r="RTN619" s="4"/>
      <c r="RTO619" s="4"/>
      <c r="RTP619" s="4"/>
      <c r="RTQ619" s="4"/>
      <c r="RTR619" s="4"/>
      <c r="RTS619" s="4"/>
      <c r="RTT619" s="4"/>
      <c r="RTU619" s="4"/>
      <c r="RTV619" s="4"/>
      <c r="RTW619" s="4"/>
      <c r="RTX619" s="4"/>
      <c r="RTY619" s="4"/>
      <c r="RTZ619" s="4"/>
      <c r="RUA619" s="4"/>
      <c r="RUB619" s="4"/>
      <c r="RUC619" s="4"/>
      <c r="RUD619" s="4"/>
      <c r="RUE619" s="4"/>
      <c r="RUF619" s="4"/>
      <c r="RUG619" s="4"/>
      <c r="RUH619" s="4"/>
      <c r="RUI619" s="4"/>
      <c r="RUJ619" s="4"/>
      <c r="RUK619" s="4"/>
      <c r="RUL619" s="4"/>
      <c r="RUM619" s="4"/>
      <c r="RUN619" s="4"/>
      <c r="RUO619" s="4"/>
      <c r="RUP619" s="4"/>
      <c r="RUQ619" s="4"/>
      <c r="RUR619" s="4"/>
      <c r="RUS619" s="4"/>
      <c r="RUT619" s="4"/>
      <c r="RUU619" s="4"/>
      <c r="RUV619" s="4"/>
      <c r="RUW619" s="4"/>
      <c r="RUX619" s="4"/>
      <c r="RUY619" s="4"/>
      <c r="RUZ619" s="4"/>
      <c r="RVA619" s="4"/>
      <c r="RVB619" s="4"/>
      <c r="RVC619" s="4"/>
      <c r="RVD619" s="4"/>
      <c r="RVE619" s="4"/>
      <c r="RVF619" s="4"/>
      <c r="RVG619" s="4"/>
      <c r="RVH619" s="4"/>
      <c r="RVI619" s="4"/>
      <c r="RVJ619" s="4"/>
      <c r="RVK619" s="4"/>
      <c r="RVL619" s="4"/>
      <c r="RVM619" s="4"/>
      <c r="RVN619" s="4"/>
      <c r="RVO619" s="4"/>
      <c r="RVP619" s="4"/>
      <c r="RVQ619" s="4"/>
      <c r="RVR619" s="4"/>
      <c r="RVS619" s="4"/>
      <c r="RVT619" s="4"/>
      <c r="RVU619" s="4"/>
      <c r="RVV619" s="4"/>
      <c r="RVW619" s="4"/>
      <c r="RVX619" s="4"/>
      <c r="RVY619" s="4"/>
      <c r="RVZ619" s="4"/>
      <c r="RWA619" s="4"/>
      <c r="RWB619" s="4"/>
      <c r="RWC619" s="4"/>
      <c r="RWD619" s="4"/>
      <c r="RWE619" s="4"/>
      <c r="RWF619" s="4"/>
      <c r="RWG619" s="4"/>
      <c r="RWH619" s="4"/>
      <c r="RWI619" s="4"/>
      <c r="RWJ619" s="4"/>
      <c r="RWK619" s="4"/>
      <c r="RWL619" s="4"/>
      <c r="RWM619" s="4"/>
      <c r="RWN619" s="4"/>
      <c r="RWO619" s="4"/>
      <c r="RWP619" s="4"/>
      <c r="RWQ619" s="4"/>
      <c r="RWR619" s="4"/>
      <c r="RWS619" s="4"/>
      <c r="RWT619" s="4"/>
      <c r="RWU619" s="4"/>
      <c r="RWV619" s="4"/>
      <c r="RWW619" s="4"/>
      <c r="RWX619" s="4"/>
      <c r="RWY619" s="4"/>
      <c r="RWZ619" s="4"/>
      <c r="RXA619" s="4"/>
      <c r="RXB619" s="4"/>
      <c r="RXC619" s="4"/>
      <c r="RXD619" s="4"/>
      <c r="RXE619" s="4"/>
      <c r="RXF619" s="4"/>
      <c r="RXG619" s="4"/>
      <c r="RXH619" s="4"/>
      <c r="RXI619" s="4"/>
      <c r="RXJ619" s="4"/>
      <c r="RXK619" s="4"/>
      <c r="RXL619" s="4"/>
      <c r="RXM619" s="4"/>
      <c r="RXN619" s="4"/>
      <c r="RXO619" s="4"/>
      <c r="RXP619" s="4"/>
      <c r="RXQ619" s="4"/>
      <c r="RXR619" s="4"/>
      <c r="RXS619" s="4"/>
      <c r="RXT619" s="4"/>
      <c r="RXU619" s="4"/>
      <c r="RXV619" s="4"/>
      <c r="RXW619" s="4"/>
      <c r="RXX619" s="4"/>
      <c r="RXY619" s="4"/>
      <c r="RXZ619" s="4"/>
      <c r="RYA619" s="4"/>
      <c r="RYB619" s="4"/>
      <c r="RYC619" s="4"/>
      <c r="RYD619" s="4"/>
      <c r="RYE619" s="4"/>
      <c r="RYF619" s="4"/>
      <c r="RYG619" s="4"/>
      <c r="RYH619" s="4"/>
      <c r="RYI619" s="4"/>
      <c r="RYJ619" s="4"/>
      <c r="RYK619" s="4"/>
      <c r="RYL619" s="4"/>
      <c r="RYM619" s="4"/>
      <c r="RYN619" s="4"/>
      <c r="RYO619" s="4"/>
      <c r="RYP619" s="4"/>
      <c r="RYQ619" s="4"/>
      <c r="RYR619" s="4"/>
      <c r="RYS619" s="4"/>
      <c r="RYT619" s="4"/>
      <c r="RYU619" s="4"/>
      <c r="RYV619" s="4"/>
      <c r="RYW619" s="4"/>
      <c r="RYX619" s="4"/>
      <c r="RYY619" s="4"/>
      <c r="RYZ619" s="4"/>
      <c r="RZA619" s="4"/>
      <c r="RZB619" s="4"/>
      <c r="RZC619" s="4"/>
      <c r="RZD619" s="4"/>
      <c r="RZE619" s="4"/>
      <c r="RZF619" s="4"/>
      <c r="RZG619" s="4"/>
      <c r="RZH619" s="4"/>
      <c r="RZI619" s="4"/>
      <c r="RZJ619" s="4"/>
      <c r="RZK619" s="4"/>
      <c r="RZL619" s="4"/>
      <c r="RZM619" s="4"/>
      <c r="RZN619" s="4"/>
      <c r="RZO619" s="4"/>
      <c r="RZP619" s="4"/>
      <c r="RZQ619" s="4"/>
      <c r="RZR619" s="4"/>
      <c r="RZS619" s="4"/>
      <c r="RZT619" s="4"/>
      <c r="RZU619" s="4"/>
      <c r="RZV619" s="4"/>
      <c r="RZW619" s="4"/>
      <c r="RZX619" s="4"/>
      <c r="RZY619" s="4"/>
      <c r="RZZ619" s="4"/>
      <c r="SAA619" s="4"/>
      <c r="SAB619" s="4"/>
      <c r="SAC619" s="4"/>
      <c r="SAD619" s="4"/>
      <c r="SAE619" s="4"/>
      <c r="SAF619" s="4"/>
      <c r="SAG619" s="4"/>
      <c r="SAH619" s="4"/>
      <c r="SAI619" s="4"/>
      <c r="SAJ619" s="4"/>
      <c r="SAK619" s="4"/>
      <c r="SAL619" s="4"/>
      <c r="SAM619" s="4"/>
      <c r="SAN619" s="4"/>
      <c r="SAO619" s="4"/>
      <c r="SAP619" s="4"/>
      <c r="SAQ619" s="4"/>
      <c r="SAR619" s="4"/>
      <c r="SAS619" s="4"/>
      <c r="SAT619" s="4"/>
      <c r="SAU619" s="4"/>
      <c r="SAV619" s="4"/>
      <c r="SAW619" s="4"/>
      <c r="SAX619" s="4"/>
      <c r="SAY619" s="4"/>
      <c r="SAZ619" s="4"/>
      <c r="SBA619" s="4"/>
      <c r="SBB619" s="4"/>
      <c r="SBC619" s="4"/>
      <c r="SBD619" s="4"/>
      <c r="SBE619" s="4"/>
      <c r="SBF619" s="4"/>
      <c r="SBG619" s="4"/>
      <c r="SBH619" s="4"/>
      <c r="SBI619" s="4"/>
      <c r="SBJ619" s="4"/>
      <c r="SBK619" s="4"/>
      <c r="SBL619" s="4"/>
      <c r="SBM619" s="4"/>
      <c r="SBN619" s="4"/>
      <c r="SBO619" s="4"/>
      <c r="SBP619" s="4"/>
      <c r="SBQ619" s="4"/>
      <c r="SBR619" s="4"/>
      <c r="SBS619" s="4"/>
      <c r="SBT619" s="4"/>
      <c r="SBU619" s="4"/>
      <c r="SBV619" s="4"/>
      <c r="SBW619" s="4"/>
      <c r="SBX619" s="4"/>
      <c r="SBY619" s="4"/>
      <c r="SBZ619" s="4"/>
      <c r="SCA619" s="4"/>
      <c r="SCB619" s="4"/>
      <c r="SCC619" s="4"/>
      <c r="SCD619" s="4"/>
      <c r="SCE619" s="4"/>
      <c r="SCF619" s="4"/>
      <c r="SCG619" s="4"/>
      <c r="SCH619" s="4"/>
      <c r="SCI619" s="4"/>
      <c r="SCJ619" s="4"/>
      <c r="SCK619" s="4"/>
      <c r="SCL619" s="4"/>
      <c r="SCM619" s="4"/>
      <c r="SCN619" s="4"/>
      <c r="SCO619" s="4"/>
      <c r="SCP619" s="4"/>
      <c r="SCQ619" s="4"/>
      <c r="SCR619" s="4"/>
      <c r="SCS619" s="4"/>
      <c r="SCT619" s="4"/>
      <c r="SCU619" s="4"/>
      <c r="SCV619" s="4"/>
      <c r="SCW619" s="4"/>
      <c r="SCX619" s="4"/>
      <c r="SCY619" s="4"/>
      <c r="SCZ619" s="4"/>
      <c r="SDA619" s="4"/>
      <c r="SDB619" s="4"/>
      <c r="SDC619" s="4"/>
      <c r="SDD619" s="4"/>
      <c r="SDE619" s="4"/>
      <c r="SDF619" s="4"/>
      <c r="SDG619" s="4"/>
      <c r="SDH619" s="4"/>
      <c r="SDI619" s="4"/>
      <c r="SDJ619" s="4"/>
      <c r="SDK619" s="4"/>
      <c r="SDL619" s="4"/>
      <c r="SDM619" s="4"/>
      <c r="SDN619" s="4"/>
      <c r="SDO619" s="4"/>
      <c r="SDP619" s="4"/>
      <c r="SDQ619" s="4"/>
      <c r="SDR619" s="4"/>
      <c r="SDS619" s="4"/>
      <c r="SDT619" s="4"/>
      <c r="SDU619" s="4"/>
      <c r="SDV619" s="4"/>
      <c r="SDW619" s="4"/>
      <c r="SDX619" s="4"/>
      <c r="SDY619" s="4"/>
      <c r="SDZ619" s="4"/>
      <c r="SEA619" s="4"/>
      <c r="SEB619" s="4"/>
      <c r="SEC619" s="4"/>
      <c r="SED619" s="4"/>
      <c r="SEE619" s="4"/>
      <c r="SEF619" s="4"/>
      <c r="SEG619" s="4"/>
      <c r="SEH619" s="4"/>
      <c r="SEI619" s="4"/>
      <c r="SEJ619" s="4"/>
      <c r="SEK619" s="4"/>
      <c r="SEL619" s="4"/>
      <c r="SEM619" s="4"/>
      <c r="SEN619" s="4"/>
      <c r="SEO619" s="4"/>
      <c r="SEP619" s="4"/>
      <c r="SEQ619" s="4"/>
      <c r="SER619" s="4"/>
      <c r="SES619" s="4"/>
      <c r="SET619" s="4"/>
      <c r="SEU619" s="4"/>
      <c r="SEV619" s="4"/>
      <c r="SEW619" s="4"/>
      <c r="SEX619" s="4"/>
      <c r="SEY619" s="4"/>
      <c r="SEZ619" s="4"/>
      <c r="SFA619" s="4"/>
      <c r="SFB619" s="4"/>
      <c r="SFC619" s="4"/>
      <c r="SFD619" s="4"/>
      <c r="SFE619" s="4"/>
      <c r="SFF619" s="4"/>
      <c r="SFG619" s="4"/>
      <c r="SFH619" s="4"/>
      <c r="SFI619" s="4"/>
      <c r="SFJ619" s="4"/>
      <c r="SFK619" s="4"/>
      <c r="SFL619" s="4"/>
      <c r="SFM619" s="4"/>
      <c r="SFN619" s="4"/>
      <c r="SFO619" s="4"/>
      <c r="SFP619" s="4"/>
      <c r="SFQ619" s="4"/>
      <c r="SFR619" s="4"/>
      <c r="SFS619" s="4"/>
      <c r="SFT619" s="4"/>
      <c r="SFU619" s="4"/>
      <c r="SFV619" s="4"/>
      <c r="SFW619" s="4"/>
      <c r="SFX619" s="4"/>
      <c r="SFY619" s="4"/>
      <c r="SFZ619" s="4"/>
      <c r="SGA619" s="4"/>
      <c r="SGB619" s="4"/>
      <c r="SGC619" s="4"/>
      <c r="SGD619" s="4"/>
      <c r="SGE619" s="4"/>
      <c r="SGF619" s="4"/>
      <c r="SGG619" s="4"/>
      <c r="SGH619" s="4"/>
      <c r="SGI619" s="4"/>
      <c r="SGJ619" s="4"/>
      <c r="SGK619" s="4"/>
      <c r="SGL619" s="4"/>
      <c r="SGM619" s="4"/>
      <c r="SGN619" s="4"/>
      <c r="SGO619" s="4"/>
      <c r="SGP619" s="4"/>
      <c r="SGQ619" s="4"/>
      <c r="SGR619" s="4"/>
      <c r="SGS619" s="4"/>
      <c r="SGT619" s="4"/>
      <c r="SGU619" s="4"/>
      <c r="SGV619" s="4"/>
      <c r="SGW619" s="4"/>
      <c r="SGX619" s="4"/>
      <c r="SGY619" s="4"/>
      <c r="SGZ619" s="4"/>
      <c r="SHA619" s="4"/>
      <c r="SHB619" s="4"/>
      <c r="SHC619" s="4"/>
      <c r="SHD619" s="4"/>
      <c r="SHE619" s="4"/>
      <c r="SHF619" s="4"/>
      <c r="SHG619" s="4"/>
      <c r="SHH619" s="4"/>
      <c r="SHI619" s="4"/>
      <c r="SHJ619" s="4"/>
      <c r="SHK619" s="4"/>
      <c r="SHL619" s="4"/>
      <c r="SHM619" s="4"/>
      <c r="SHN619" s="4"/>
      <c r="SHO619" s="4"/>
      <c r="SHP619" s="4"/>
      <c r="SHQ619" s="4"/>
      <c r="SHR619" s="4"/>
      <c r="SHS619" s="4"/>
      <c r="SHT619" s="4"/>
      <c r="SHU619" s="4"/>
      <c r="SHV619" s="4"/>
      <c r="SHW619" s="4"/>
      <c r="SHX619" s="4"/>
      <c r="SHY619" s="4"/>
      <c r="SHZ619" s="4"/>
      <c r="SIA619" s="4"/>
      <c r="SIB619" s="4"/>
      <c r="SIC619" s="4"/>
      <c r="SID619" s="4"/>
      <c r="SIE619" s="4"/>
      <c r="SIF619" s="4"/>
      <c r="SIG619" s="4"/>
      <c r="SIH619" s="4"/>
      <c r="SII619" s="4"/>
      <c r="SIJ619" s="4"/>
      <c r="SIK619" s="4"/>
      <c r="SIL619" s="4"/>
      <c r="SIM619" s="4"/>
      <c r="SIN619" s="4"/>
      <c r="SIO619" s="4"/>
      <c r="SIP619" s="4"/>
      <c r="SIQ619" s="4"/>
      <c r="SIR619" s="4"/>
      <c r="SIS619" s="4"/>
      <c r="SIT619" s="4"/>
      <c r="SIU619" s="4"/>
      <c r="SIV619" s="4"/>
      <c r="SIW619" s="4"/>
      <c r="SIX619" s="4"/>
      <c r="SIY619" s="4"/>
      <c r="SIZ619" s="4"/>
      <c r="SJA619" s="4"/>
      <c r="SJB619" s="4"/>
      <c r="SJC619" s="4"/>
      <c r="SJD619" s="4"/>
      <c r="SJE619" s="4"/>
      <c r="SJF619" s="4"/>
      <c r="SJG619" s="4"/>
      <c r="SJH619" s="4"/>
      <c r="SJI619" s="4"/>
      <c r="SJJ619" s="4"/>
      <c r="SJK619" s="4"/>
      <c r="SJL619" s="4"/>
      <c r="SJM619" s="4"/>
      <c r="SJN619" s="4"/>
      <c r="SJO619" s="4"/>
      <c r="SJP619" s="4"/>
      <c r="SJQ619" s="4"/>
      <c r="SJR619" s="4"/>
      <c r="SJS619" s="4"/>
      <c r="SJT619" s="4"/>
      <c r="SJU619" s="4"/>
      <c r="SJV619" s="4"/>
      <c r="SJW619" s="4"/>
      <c r="SJX619" s="4"/>
      <c r="SJY619" s="4"/>
      <c r="SJZ619" s="4"/>
      <c r="SKA619" s="4"/>
      <c r="SKB619" s="4"/>
      <c r="SKC619" s="4"/>
      <c r="SKD619" s="4"/>
      <c r="SKE619" s="4"/>
      <c r="SKF619" s="4"/>
      <c r="SKG619" s="4"/>
      <c r="SKH619" s="4"/>
      <c r="SKI619" s="4"/>
      <c r="SKJ619" s="4"/>
      <c r="SKK619" s="4"/>
      <c r="SKL619" s="4"/>
      <c r="SKM619" s="4"/>
      <c r="SKN619" s="4"/>
      <c r="SKO619" s="4"/>
      <c r="SKP619" s="4"/>
      <c r="SKQ619" s="4"/>
      <c r="SKR619" s="4"/>
      <c r="SKS619" s="4"/>
      <c r="SKT619" s="4"/>
      <c r="SKU619" s="4"/>
      <c r="SKV619" s="4"/>
      <c r="SKW619" s="4"/>
      <c r="SKX619" s="4"/>
      <c r="SKY619" s="4"/>
      <c r="SKZ619" s="4"/>
      <c r="SLA619" s="4"/>
      <c r="SLB619" s="4"/>
      <c r="SLC619" s="4"/>
      <c r="SLD619" s="4"/>
      <c r="SLE619" s="4"/>
      <c r="SLF619" s="4"/>
      <c r="SLG619" s="4"/>
      <c r="SLH619" s="4"/>
      <c r="SLI619" s="4"/>
      <c r="SLJ619" s="4"/>
      <c r="SLK619" s="4"/>
      <c r="SLL619" s="4"/>
      <c r="SLM619" s="4"/>
      <c r="SLN619" s="4"/>
      <c r="SLO619" s="4"/>
      <c r="SLP619" s="4"/>
      <c r="SLQ619" s="4"/>
      <c r="SLR619" s="4"/>
      <c r="SLS619" s="4"/>
      <c r="SLT619" s="4"/>
      <c r="SLU619" s="4"/>
      <c r="SLV619" s="4"/>
      <c r="SLW619" s="4"/>
      <c r="SLX619" s="4"/>
      <c r="SLY619" s="4"/>
      <c r="SLZ619" s="4"/>
      <c r="SMA619" s="4"/>
      <c r="SMB619" s="4"/>
      <c r="SMC619" s="4"/>
      <c r="SMD619" s="4"/>
      <c r="SME619" s="4"/>
      <c r="SMF619" s="4"/>
      <c r="SMG619" s="4"/>
      <c r="SMH619" s="4"/>
      <c r="SMI619" s="4"/>
      <c r="SMJ619" s="4"/>
      <c r="SMK619" s="4"/>
      <c r="SML619" s="4"/>
      <c r="SMM619" s="4"/>
      <c r="SMN619" s="4"/>
      <c r="SMO619" s="4"/>
      <c r="SMP619" s="4"/>
      <c r="SMQ619" s="4"/>
      <c r="SMR619" s="4"/>
      <c r="SMS619" s="4"/>
      <c r="SMT619" s="4"/>
      <c r="SMU619" s="4"/>
      <c r="SMV619" s="4"/>
      <c r="SMW619" s="4"/>
      <c r="SMX619" s="4"/>
      <c r="SMY619" s="4"/>
      <c r="SMZ619" s="4"/>
      <c r="SNA619" s="4"/>
      <c r="SNB619" s="4"/>
      <c r="SNC619" s="4"/>
      <c r="SND619" s="4"/>
      <c r="SNE619" s="4"/>
      <c r="SNF619" s="4"/>
      <c r="SNG619" s="4"/>
      <c r="SNH619" s="4"/>
      <c r="SNI619" s="4"/>
      <c r="SNJ619" s="4"/>
      <c r="SNK619" s="4"/>
      <c r="SNL619" s="4"/>
      <c r="SNM619" s="4"/>
      <c r="SNN619" s="4"/>
      <c r="SNO619" s="4"/>
      <c r="SNP619" s="4"/>
      <c r="SNQ619" s="4"/>
      <c r="SNR619" s="4"/>
      <c r="SNS619" s="4"/>
      <c r="SNT619" s="4"/>
      <c r="SNU619" s="4"/>
      <c r="SNV619" s="4"/>
      <c r="SNW619" s="4"/>
      <c r="SNX619" s="4"/>
      <c r="SNY619" s="4"/>
      <c r="SNZ619" s="4"/>
      <c r="SOA619" s="4"/>
      <c r="SOB619" s="4"/>
      <c r="SOC619" s="4"/>
      <c r="SOD619" s="4"/>
      <c r="SOE619" s="4"/>
      <c r="SOF619" s="4"/>
      <c r="SOG619" s="4"/>
      <c r="SOH619" s="4"/>
      <c r="SOI619" s="4"/>
      <c r="SOJ619" s="4"/>
      <c r="SOK619" s="4"/>
      <c r="SOL619" s="4"/>
      <c r="SOM619" s="4"/>
      <c r="SON619" s="4"/>
      <c r="SOO619" s="4"/>
      <c r="SOP619" s="4"/>
      <c r="SOQ619" s="4"/>
      <c r="SOR619" s="4"/>
      <c r="SOS619" s="4"/>
      <c r="SOT619" s="4"/>
      <c r="SOU619" s="4"/>
      <c r="SOV619" s="4"/>
      <c r="SOW619" s="4"/>
      <c r="SOX619" s="4"/>
      <c r="SOY619" s="4"/>
      <c r="SOZ619" s="4"/>
      <c r="SPA619" s="4"/>
      <c r="SPB619" s="4"/>
      <c r="SPC619" s="4"/>
      <c r="SPD619" s="4"/>
      <c r="SPE619" s="4"/>
      <c r="SPF619" s="4"/>
      <c r="SPG619" s="4"/>
      <c r="SPH619" s="4"/>
      <c r="SPI619" s="4"/>
      <c r="SPJ619" s="4"/>
      <c r="SPK619" s="4"/>
      <c r="SPL619" s="4"/>
      <c r="SPM619" s="4"/>
      <c r="SPN619" s="4"/>
      <c r="SPO619" s="4"/>
      <c r="SPP619" s="4"/>
      <c r="SPQ619" s="4"/>
      <c r="SPR619" s="4"/>
      <c r="SPS619" s="4"/>
      <c r="SPT619" s="4"/>
      <c r="SPU619" s="4"/>
      <c r="SPV619" s="4"/>
      <c r="SPW619" s="4"/>
      <c r="SPX619" s="4"/>
      <c r="SPY619" s="4"/>
      <c r="SPZ619" s="4"/>
      <c r="SQA619" s="4"/>
      <c r="SQB619" s="4"/>
      <c r="SQC619" s="4"/>
      <c r="SQD619" s="4"/>
      <c r="SQE619" s="4"/>
      <c r="SQF619" s="4"/>
      <c r="SQG619" s="4"/>
      <c r="SQH619" s="4"/>
      <c r="SQI619" s="4"/>
      <c r="SQJ619" s="4"/>
      <c r="SQK619" s="4"/>
      <c r="SQL619" s="4"/>
      <c r="SQM619" s="4"/>
      <c r="SQN619" s="4"/>
      <c r="SQO619" s="4"/>
      <c r="SQP619" s="4"/>
      <c r="SQQ619" s="4"/>
      <c r="SQR619" s="4"/>
      <c r="SQS619" s="4"/>
      <c r="SQT619" s="4"/>
      <c r="SQU619" s="4"/>
      <c r="SQV619" s="4"/>
      <c r="SQW619" s="4"/>
      <c r="SQX619" s="4"/>
      <c r="SQY619" s="4"/>
      <c r="SQZ619" s="4"/>
      <c r="SRA619" s="4"/>
      <c r="SRB619" s="4"/>
      <c r="SRC619" s="4"/>
      <c r="SRD619" s="4"/>
      <c r="SRE619" s="4"/>
      <c r="SRF619" s="4"/>
      <c r="SRG619" s="4"/>
      <c r="SRH619" s="4"/>
      <c r="SRI619" s="4"/>
      <c r="SRJ619" s="4"/>
      <c r="SRK619" s="4"/>
      <c r="SRL619" s="4"/>
      <c r="SRM619" s="4"/>
      <c r="SRN619" s="4"/>
      <c r="SRO619" s="4"/>
      <c r="SRP619" s="4"/>
      <c r="SRQ619" s="4"/>
      <c r="SRR619" s="4"/>
      <c r="SRS619" s="4"/>
      <c r="SRT619" s="4"/>
      <c r="SRU619" s="4"/>
      <c r="SRV619" s="4"/>
      <c r="SRW619" s="4"/>
      <c r="SRX619" s="4"/>
      <c r="SRY619" s="4"/>
      <c r="SRZ619" s="4"/>
      <c r="SSA619" s="4"/>
      <c r="SSB619" s="4"/>
      <c r="SSC619" s="4"/>
      <c r="SSD619" s="4"/>
      <c r="SSE619" s="4"/>
      <c r="SSF619" s="4"/>
      <c r="SSG619" s="4"/>
      <c r="SSH619" s="4"/>
      <c r="SSI619" s="4"/>
      <c r="SSJ619" s="4"/>
      <c r="SSK619" s="4"/>
      <c r="SSL619" s="4"/>
      <c r="SSM619" s="4"/>
      <c r="SSN619" s="4"/>
      <c r="SSO619" s="4"/>
      <c r="SSP619" s="4"/>
      <c r="SSQ619" s="4"/>
      <c r="SSR619" s="4"/>
      <c r="SSS619" s="4"/>
      <c r="SST619" s="4"/>
      <c r="SSU619" s="4"/>
      <c r="SSV619" s="4"/>
      <c r="SSW619" s="4"/>
      <c r="SSX619" s="4"/>
      <c r="SSY619" s="4"/>
      <c r="SSZ619" s="4"/>
      <c r="STA619" s="4"/>
      <c r="STB619" s="4"/>
      <c r="STC619" s="4"/>
      <c r="STD619" s="4"/>
      <c r="STE619" s="4"/>
      <c r="STF619" s="4"/>
      <c r="STG619" s="4"/>
      <c r="STH619" s="4"/>
      <c r="STI619" s="4"/>
      <c r="STJ619" s="4"/>
      <c r="STK619" s="4"/>
      <c r="STL619" s="4"/>
      <c r="STM619" s="4"/>
      <c r="STN619" s="4"/>
      <c r="STO619" s="4"/>
      <c r="STP619" s="4"/>
      <c r="STQ619" s="4"/>
      <c r="STR619" s="4"/>
      <c r="STS619" s="4"/>
      <c r="STT619" s="4"/>
      <c r="STU619" s="4"/>
      <c r="STV619" s="4"/>
      <c r="STW619" s="4"/>
      <c r="STX619" s="4"/>
      <c r="STY619" s="4"/>
      <c r="STZ619" s="4"/>
      <c r="SUA619" s="4"/>
      <c r="SUB619" s="4"/>
      <c r="SUC619" s="4"/>
      <c r="SUD619" s="4"/>
      <c r="SUE619" s="4"/>
      <c r="SUF619" s="4"/>
      <c r="SUG619" s="4"/>
      <c r="SUH619" s="4"/>
      <c r="SUI619" s="4"/>
      <c r="SUJ619" s="4"/>
      <c r="SUK619" s="4"/>
      <c r="SUL619" s="4"/>
      <c r="SUM619" s="4"/>
      <c r="SUN619" s="4"/>
      <c r="SUO619" s="4"/>
      <c r="SUP619" s="4"/>
      <c r="SUQ619" s="4"/>
      <c r="SUR619" s="4"/>
      <c r="SUS619" s="4"/>
      <c r="SUT619" s="4"/>
      <c r="SUU619" s="4"/>
      <c r="SUV619" s="4"/>
      <c r="SUW619" s="4"/>
      <c r="SUX619" s="4"/>
      <c r="SUY619" s="4"/>
      <c r="SUZ619" s="4"/>
      <c r="SVA619" s="4"/>
      <c r="SVB619" s="4"/>
      <c r="SVC619" s="4"/>
      <c r="SVD619" s="4"/>
      <c r="SVE619" s="4"/>
      <c r="SVF619" s="4"/>
      <c r="SVG619" s="4"/>
      <c r="SVH619" s="4"/>
      <c r="SVI619" s="4"/>
      <c r="SVJ619" s="4"/>
      <c r="SVK619" s="4"/>
      <c r="SVL619" s="4"/>
      <c r="SVM619" s="4"/>
      <c r="SVN619" s="4"/>
      <c r="SVO619" s="4"/>
      <c r="SVP619" s="4"/>
      <c r="SVQ619" s="4"/>
      <c r="SVR619" s="4"/>
      <c r="SVS619" s="4"/>
      <c r="SVT619" s="4"/>
      <c r="SVU619" s="4"/>
      <c r="SVV619" s="4"/>
      <c r="SVW619" s="4"/>
      <c r="SVX619" s="4"/>
      <c r="SVY619" s="4"/>
      <c r="SVZ619" s="4"/>
      <c r="SWA619" s="4"/>
      <c r="SWB619" s="4"/>
      <c r="SWC619" s="4"/>
      <c r="SWD619" s="4"/>
      <c r="SWE619" s="4"/>
      <c r="SWF619" s="4"/>
      <c r="SWG619" s="4"/>
      <c r="SWH619" s="4"/>
      <c r="SWI619" s="4"/>
      <c r="SWJ619" s="4"/>
      <c r="SWK619" s="4"/>
      <c r="SWL619" s="4"/>
      <c r="SWM619" s="4"/>
      <c r="SWN619" s="4"/>
      <c r="SWO619" s="4"/>
      <c r="SWP619" s="4"/>
      <c r="SWQ619" s="4"/>
      <c r="SWR619" s="4"/>
      <c r="SWS619" s="4"/>
      <c r="SWT619" s="4"/>
      <c r="SWU619" s="4"/>
      <c r="SWV619" s="4"/>
      <c r="SWW619" s="4"/>
      <c r="SWX619" s="4"/>
      <c r="SWY619" s="4"/>
      <c r="SWZ619" s="4"/>
      <c r="SXA619" s="4"/>
      <c r="SXB619" s="4"/>
      <c r="SXC619" s="4"/>
      <c r="SXD619" s="4"/>
      <c r="SXE619" s="4"/>
      <c r="SXF619" s="4"/>
      <c r="SXG619" s="4"/>
      <c r="SXH619" s="4"/>
      <c r="SXI619" s="4"/>
      <c r="SXJ619" s="4"/>
      <c r="SXK619" s="4"/>
      <c r="SXL619" s="4"/>
      <c r="SXM619" s="4"/>
      <c r="SXN619" s="4"/>
      <c r="SXO619" s="4"/>
      <c r="SXP619" s="4"/>
      <c r="SXQ619" s="4"/>
      <c r="SXR619" s="4"/>
      <c r="SXS619" s="4"/>
      <c r="SXT619" s="4"/>
      <c r="SXU619" s="4"/>
      <c r="SXV619" s="4"/>
      <c r="SXW619" s="4"/>
      <c r="SXX619" s="4"/>
      <c r="SXY619" s="4"/>
      <c r="SXZ619" s="4"/>
      <c r="SYA619" s="4"/>
      <c r="SYB619" s="4"/>
      <c r="SYC619" s="4"/>
      <c r="SYD619" s="4"/>
      <c r="SYE619" s="4"/>
      <c r="SYF619" s="4"/>
      <c r="SYG619" s="4"/>
      <c r="SYH619" s="4"/>
      <c r="SYI619" s="4"/>
      <c r="SYJ619" s="4"/>
      <c r="SYK619" s="4"/>
      <c r="SYL619" s="4"/>
      <c r="SYM619" s="4"/>
      <c r="SYN619" s="4"/>
      <c r="SYO619" s="4"/>
      <c r="SYP619" s="4"/>
      <c r="SYQ619" s="4"/>
      <c r="SYR619" s="4"/>
      <c r="SYS619" s="4"/>
      <c r="SYT619" s="4"/>
      <c r="SYU619" s="4"/>
      <c r="SYV619" s="4"/>
      <c r="SYW619" s="4"/>
      <c r="SYX619" s="4"/>
      <c r="SYY619" s="4"/>
      <c r="SYZ619" s="4"/>
      <c r="SZA619" s="4"/>
      <c r="SZB619" s="4"/>
      <c r="SZC619" s="4"/>
      <c r="SZD619" s="4"/>
      <c r="SZE619" s="4"/>
      <c r="SZF619" s="4"/>
      <c r="SZG619" s="4"/>
      <c r="SZH619" s="4"/>
      <c r="SZI619" s="4"/>
      <c r="SZJ619" s="4"/>
      <c r="SZK619" s="4"/>
      <c r="SZL619" s="4"/>
      <c r="SZM619" s="4"/>
      <c r="SZN619" s="4"/>
      <c r="SZO619" s="4"/>
      <c r="SZP619" s="4"/>
      <c r="SZQ619" s="4"/>
      <c r="SZR619" s="4"/>
      <c r="SZS619" s="4"/>
      <c r="SZT619" s="4"/>
      <c r="SZU619" s="4"/>
      <c r="SZV619" s="4"/>
      <c r="SZW619" s="4"/>
      <c r="SZX619" s="4"/>
      <c r="SZY619" s="4"/>
      <c r="SZZ619" s="4"/>
      <c r="TAA619" s="4"/>
      <c r="TAB619" s="4"/>
      <c r="TAC619" s="4"/>
      <c r="TAD619" s="4"/>
      <c r="TAE619" s="4"/>
      <c r="TAF619" s="4"/>
      <c r="TAG619" s="4"/>
      <c r="TAH619" s="4"/>
      <c r="TAI619" s="4"/>
      <c r="TAJ619" s="4"/>
      <c r="TAK619" s="4"/>
      <c r="TAL619" s="4"/>
      <c r="TAM619" s="4"/>
      <c r="TAN619" s="4"/>
      <c r="TAO619" s="4"/>
      <c r="TAP619" s="4"/>
      <c r="TAQ619" s="4"/>
      <c r="TAR619" s="4"/>
      <c r="TAS619" s="4"/>
      <c r="TAT619" s="4"/>
      <c r="TAU619" s="4"/>
      <c r="TAV619" s="4"/>
      <c r="TAW619" s="4"/>
      <c r="TAX619" s="4"/>
      <c r="TAY619" s="4"/>
      <c r="TAZ619" s="4"/>
      <c r="TBA619" s="4"/>
      <c r="TBB619" s="4"/>
      <c r="TBC619" s="4"/>
      <c r="TBD619" s="4"/>
      <c r="TBE619" s="4"/>
      <c r="TBF619" s="4"/>
      <c r="TBG619" s="4"/>
      <c r="TBH619" s="4"/>
      <c r="TBI619" s="4"/>
      <c r="TBJ619" s="4"/>
      <c r="TBK619" s="4"/>
      <c r="TBL619" s="4"/>
      <c r="TBM619" s="4"/>
      <c r="TBN619" s="4"/>
      <c r="TBO619" s="4"/>
      <c r="TBP619" s="4"/>
      <c r="TBQ619" s="4"/>
      <c r="TBR619" s="4"/>
      <c r="TBS619" s="4"/>
      <c r="TBT619" s="4"/>
      <c r="TBU619" s="4"/>
      <c r="TBV619" s="4"/>
      <c r="TBW619" s="4"/>
      <c r="TBX619" s="4"/>
      <c r="TBY619" s="4"/>
      <c r="TBZ619" s="4"/>
      <c r="TCA619" s="4"/>
      <c r="TCB619" s="4"/>
      <c r="TCC619" s="4"/>
      <c r="TCD619" s="4"/>
      <c r="TCE619" s="4"/>
      <c r="TCF619" s="4"/>
      <c r="TCG619" s="4"/>
      <c r="TCH619" s="4"/>
      <c r="TCI619" s="4"/>
      <c r="TCJ619" s="4"/>
      <c r="TCK619" s="4"/>
      <c r="TCL619" s="4"/>
      <c r="TCM619" s="4"/>
      <c r="TCN619" s="4"/>
      <c r="TCO619" s="4"/>
      <c r="TCP619" s="4"/>
      <c r="TCQ619" s="4"/>
      <c r="TCR619" s="4"/>
      <c r="TCS619" s="4"/>
      <c r="TCT619" s="4"/>
      <c r="TCU619" s="4"/>
      <c r="TCV619" s="4"/>
      <c r="TCW619" s="4"/>
      <c r="TCX619" s="4"/>
      <c r="TCY619" s="4"/>
      <c r="TCZ619" s="4"/>
      <c r="TDA619" s="4"/>
      <c r="TDB619" s="4"/>
      <c r="TDC619" s="4"/>
      <c r="TDD619" s="4"/>
      <c r="TDE619" s="4"/>
      <c r="TDF619" s="4"/>
      <c r="TDG619" s="4"/>
      <c r="TDH619" s="4"/>
      <c r="TDI619" s="4"/>
      <c r="TDJ619" s="4"/>
      <c r="TDK619" s="4"/>
      <c r="TDL619" s="4"/>
      <c r="TDM619" s="4"/>
      <c r="TDN619" s="4"/>
      <c r="TDO619" s="4"/>
      <c r="TDP619" s="4"/>
      <c r="TDQ619" s="4"/>
      <c r="TDR619" s="4"/>
      <c r="TDS619" s="4"/>
      <c r="TDT619" s="4"/>
      <c r="TDU619" s="4"/>
      <c r="TDV619" s="4"/>
      <c r="TDW619" s="4"/>
      <c r="TDX619" s="4"/>
      <c r="TDY619" s="4"/>
      <c r="TDZ619" s="4"/>
      <c r="TEA619" s="4"/>
      <c r="TEB619" s="4"/>
      <c r="TEC619" s="4"/>
      <c r="TED619" s="4"/>
      <c r="TEE619" s="4"/>
      <c r="TEF619" s="4"/>
      <c r="TEG619" s="4"/>
      <c r="TEH619" s="4"/>
      <c r="TEI619" s="4"/>
      <c r="TEJ619" s="4"/>
      <c r="TEK619" s="4"/>
      <c r="TEL619" s="4"/>
      <c r="TEM619" s="4"/>
      <c r="TEN619" s="4"/>
      <c r="TEO619" s="4"/>
      <c r="TEP619" s="4"/>
      <c r="TEQ619" s="4"/>
      <c r="TER619" s="4"/>
      <c r="TES619" s="4"/>
      <c r="TET619" s="4"/>
      <c r="TEU619" s="4"/>
      <c r="TEV619" s="4"/>
      <c r="TEW619" s="4"/>
      <c r="TEX619" s="4"/>
      <c r="TEY619" s="4"/>
      <c r="TEZ619" s="4"/>
      <c r="TFA619" s="4"/>
      <c r="TFB619" s="4"/>
      <c r="TFC619" s="4"/>
      <c r="TFD619" s="4"/>
      <c r="TFE619" s="4"/>
      <c r="TFF619" s="4"/>
      <c r="TFG619" s="4"/>
      <c r="TFH619" s="4"/>
      <c r="TFI619" s="4"/>
      <c r="TFJ619" s="4"/>
      <c r="TFK619" s="4"/>
      <c r="TFL619" s="4"/>
      <c r="TFM619" s="4"/>
      <c r="TFN619" s="4"/>
      <c r="TFO619" s="4"/>
      <c r="TFP619" s="4"/>
      <c r="TFQ619" s="4"/>
      <c r="TFR619" s="4"/>
      <c r="TFS619" s="4"/>
      <c r="TFT619" s="4"/>
      <c r="TFU619" s="4"/>
      <c r="TFV619" s="4"/>
      <c r="TFW619" s="4"/>
      <c r="TFX619" s="4"/>
      <c r="TFY619" s="4"/>
      <c r="TFZ619" s="4"/>
      <c r="TGA619" s="4"/>
      <c r="TGB619" s="4"/>
      <c r="TGC619" s="4"/>
      <c r="TGD619" s="4"/>
      <c r="TGE619" s="4"/>
      <c r="TGF619" s="4"/>
      <c r="TGG619" s="4"/>
      <c r="TGH619" s="4"/>
      <c r="TGI619" s="4"/>
      <c r="TGJ619" s="4"/>
      <c r="TGK619" s="4"/>
      <c r="TGL619" s="4"/>
      <c r="TGM619" s="4"/>
      <c r="TGN619" s="4"/>
      <c r="TGO619" s="4"/>
      <c r="TGP619" s="4"/>
      <c r="TGQ619" s="4"/>
      <c r="TGR619" s="4"/>
      <c r="TGS619" s="4"/>
      <c r="TGT619" s="4"/>
      <c r="TGU619" s="4"/>
      <c r="TGV619" s="4"/>
      <c r="TGW619" s="4"/>
      <c r="TGX619" s="4"/>
      <c r="TGY619" s="4"/>
      <c r="TGZ619" s="4"/>
      <c r="THA619" s="4"/>
      <c r="THB619" s="4"/>
      <c r="THC619" s="4"/>
      <c r="THD619" s="4"/>
      <c r="THE619" s="4"/>
      <c r="THF619" s="4"/>
      <c r="THG619" s="4"/>
      <c r="THH619" s="4"/>
      <c r="THI619" s="4"/>
      <c r="THJ619" s="4"/>
      <c r="THK619" s="4"/>
      <c r="THL619" s="4"/>
      <c r="THM619" s="4"/>
      <c r="THN619" s="4"/>
      <c r="THO619" s="4"/>
      <c r="THP619" s="4"/>
      <c r="THQ619" s="4"/>
      <c r="THR619" s="4"/>
      <c r="THS619" s="4"/>
      <c r="THT619" s="4"/>
      <c r="THU619" s="4"/>
      <c r="THV619" s="4"/>
      <c r="THW619" s="4"/>
      <c r="THX619" s="4"/>
      <c r="THY619" s="4"/>
      <c r="THZ619" s="4"/>
      <c r="TIA619" s="4"/>
      <c r="TIB619" s="4"/>
      <c r="TIC619" s="4"/>
      <c r="TID619" s="4"/>
      <c r="TIE619" s="4"/>
      <c r="TIF619" s="4"/>
      <c r="TIG619" s="4"/>
      <c r="TIH619" s="4"/>
      <c r="TII619" s="4"/>
      <c r="TIJ619" s="4"/>
      <c r="TIK619" s="4"/>
      <c r="TIL619" s="4"/>
      <c r="TIM619" s="4"/>
      <c r="TIN619" s="4"/>
      <c r="TIO619" s="4"/>
      <c r="TIP619" s="4"/>
      <c r="TIQ619" s="4"/>
      <c r="TIR619" s="4"/>
      <c r="TIS619" s="4"/>
      <c r="TIT619" s="4"/>
      <c r="TIU619" s="4"/>
      <c r="TIV619" s="4"/>
      <c r="TIW619" s="4"/>
      <c r="TIX619" s="4"/>
      <c r="TIY619" s="4"/>
      <c r="TIZ619" s="4"/>
      <c r="TJA619" s="4"/>
      <c r="TJB619" s="4"/>
      <c r="TJC619" s="4"/>
      <c r="TJD619" s="4"/>
      <c r="TJE619" s="4"/>
      <c r="TJF619" s="4"/>
      <c r="TJG619" s="4"/>
      <c r="TJH619" s="4"/>
      <c r="TJI619" s="4"/>
      <c r="TJJ619" s="4"/>
      <c r="TJK619" s="4"/>
      <c r="TJL619" s="4"/>
      <c r="TJM619" s="4"/>
      <c r="TJN619" s="4"/>
      <c r="TJO619" s="4"/>
      <c r="TJP619" s="4"/>
      <c r="TJQ619" s="4"/>
      <c r="TJR619" s="4"/>
      <c r="TJS619" s="4"/>
      <c r="TJT619" s="4"/>
      <c r="TJU619" s="4"/>
      <c r="TJV619" s="4"/>
      <c r="TJW619" s="4"/>
      <c r="TJX619" s="4"/>
      <c r="TJY619" s="4"/>
      <c r="TJZ619" s="4"/>
      <c r="TKA619" s="4"/>
      <c r="TKB619" s="4"/>
      <c r="TKC619" s="4"/>
      <c r="TKD619" s="4"/>
      <c r="TKE619" s="4"/>
      <c r="TKF619" s="4"/>
      <c r="TKG619" s="4"/>
      <c r="TKH619" s="4"/>
      <c r="TKI619" s="4"/>
      <c r="TKJ619" s="4"/>
      <c r="TKK619" s="4"/>
      <c r="TKL619" s="4"/>
      <c r="TKM619" s="4"/>
      <c r="TKN619" s="4"/>
      <c r="TKO619" s="4"/>
      <c r="TKP619" s="4"/>
      <c r="TKQ619" s="4"/>
      <c r="TKR619" s="4"/>
      <c r="TKS619" s="4"/>
      <c r="TKT619" s="4"/>
      <c r="TKU619" s="4"/>
      <c r="TKV619" s="4"/>
      <c r="TKW619" s="4"/>
      <c r="TKX619" s="4"/>
      <c r="TKY619" s="4"/>
      <c r="TKZ619" s="4"/>
      <c r="TLA619" s="4"/>
      <c r="TLB619" s="4"/>
      <c r="TLC619" s="4"/>
      <c r="TLD619" s="4"/>
      <c r="TLE619" s="4"/>
      <c r="TLF619" s="4"/>
      <c r="TLG619" s="4"/>
      <c r="TLH619" s="4"/>
      <c r="TLI619" s="4"/>
      <c r="TLJ619" s="4"/>
      <c r="TLK619" s="4"/>
      <c r="TLL619" s="4"/>
      <c r="TLM619" s="4"/>
      <c r="TLN619" s="4"/>
      <c r="TLO619" s="4"/>
      <c r="TLP619" s="4"/>
      <c r="TLQ619" s="4"/>
      <c r="TLR619" s="4"/>
      <c r="TLS619" s="4"/>
      <c r="TLT619" s="4"/>
      <c r="TLU619" s="4"/>
      <c r="TLV619" s="4"/>
      <c r="TLW619" s="4"/>
      <c r="TLX619" s="4"/>
      <c r="TLY619" s="4"/>
      <c r="TLZ619" s="4"/>
      <c r="TMA619" s="4"/>
      <c r="TMB619" s="4"/>
      <c r="TMC619" s="4"/>
      <c r="TMD619" s="4"/>
      <c r="TME619" s="4"/>
      <c r="TMF619" s="4"/>
      <c r="TMG619" s="4"/>
      <c r="TMH619" s="4"/>
      <c r="TMI619" s="4"/>
      <c r="TMJ619" s="4"/>
      <c r="TMK619" s="4"/>
      <c r="TML619" s="4"/>
      <c r="TMM619" s="4"/>
      <c r="TMN619" s="4"/>
      <c r="TMO619" s="4"/>
      <c r="TMP619" s="4"/>
      <c r="TMQ619" s="4"/>
      <c r="TMR619" s="4"/>
      <c r="TMS619" s="4"/>
      <c r="TMT619" s="4"/>
      <c r="TMU619" s="4"/>
      <c r="TMV619" s="4"/>
      <c r="TMW619" s="4"/>
      <c r="TMX619" s="4"/>
      <c r="TMY619" s="4"/>
      <c r="TMZ619" s="4"/>
      <c r="TNA619" s="4"/>
      <c r="TNB619" s="4"/>
      <c r="TNC619" s="4"/>
      <c r="TND619" s="4"/>
      <c r="TNE619" s="4"/>
      <c r="TNF619" s="4"/>
      <c r="TNG619" s="4"/>
      <c r="TNH619" s="4"/>
      <c r="TNI619" s="4"/>
      <c r="TNJ619" s="4"/>
      <c r="TNK619" s="4"/>
      <c r="TNL619" s="4"/>
      <c r="TNM619" s="4"/>
      <c r="TNN619" s="4"/>
      <c r="TNO619" s="4"/>
      <c r="TNP619" s="4"/>
      <c r="TNQ619" s="4"/>
      <c r="TNR619" s="4"/>
      <c r="TNS619" s="4"/>
      <c r="TNT619" s="4"/>
      <c r="TNU619" s="4"/>
      <c r="TNV619" s="4"/>
      <c r="TNW619" s="4"/>
      <c r="TNX619" s="4"/>
      <c r="TNY619" s="4"/>
      <c r="TNZ619" s="4"/>
      <c r="TOA619" s="4"/>
      <c r="TOB619" s="4"/>
      <c r="TOC619" s="4"/>
      <c r="TOD619" s="4"/>
      <c r="TOE619" s="4"/>
      <c r="TOF619" s="4"/>
      <c r="TOG619" s="4"/>
      <c r="TOH619" s="4"/>
      <c r="TOI619" s="4"/>
      <c r="TOJ619" s="4"/>
      <c r="TOK619" s="4"/>
      <c r="TOL619" s="4"/>
      <c r="TOM619" s="4"/>
      <c r="TON619" s="4"/>
      <c r="TOO619" s="4"/>
      <c r="TOP619" s="4"/>
      <c r="TOQ619" s="4"/>
      <c r="TOR619" s="4"/>
      <c r="TOS619" s="4"/>
      <c r="TOT619" s="4"/>
      <c r="TOU619" s="4"/>
      <c r="TOV619" s="4"/>
      <c r="TOW619" s="4"/>
      <c r="TOX619" s="4"/>
      <c r="TOY619" s="4"/>
      <c r="TOZ619" s="4"/>
      <c r="TPA619" s="4"/>
      <c r="TPB619" s="4"/>
      <c r="TPC619" s="4"/>
      <c r="TPD619" s="4"/>
      <c r="TPE619" s="4"/>
      <c r="TPF619" s="4"/>
      <c r="TPG619" s="4"/>
      <c r="TPH619" s="4"/>
      <c r="TPI619" s="4"/>
      <c r="TPJ619" s="4"/>
      <c r="TPK619" s="4"/>
      <c r="TPL619" s="4"/>
      <c r="TPM619" s="4"/>
      <c r="TPN619" s="4"/>
      <c r="TPO619" s="4"/>
      <c r="TPP619" s="4"/>
      <c r="TPQ619" s="4"/>
      <c r="TPR619" s="4"/>
      <c r="TPS619" s="4"/>
      <c r="TPT619" s="4"/>
      <c r="TPU619" s="4"/>
      <c r="TPV619" s="4"/>
      <c r="TPW619" s="4"/>
      <c r="TPX619" s="4"/>
      <c r="TPY619" s="4"/>
      <c r="TPZ619" s="4"/>
      <c r="TQA619" s="4"/>
      <c r="TQB619" s="4"/>
      <c r="TQC619" s="4"/>
      <c r="TQD619" s="4"/>
      <c r="TQE619" s="4"/>
      <c r="TQF619" s="4"/>
      <c r="TQG619" s="4"/>
      <c r="TQH619" s="4"/>
      <c r="TQI619" s="4"/>
      <c r="TQJ619" s="4"/>
      <c r="TQK619" s="4"/>
      <c r="TQL619" s="4"/>
      <c r="TQM619" s="4"/>
      <c r="TQN619" s="4"/>
      <c r="TQO619" s="4"/>
      <c r="TQP619" s="4"/>
      <c r="TQQ619" s="4"/>
      <c r="TQR619" s="4"/>
      <c r="TQS619" s="4"/>
      <c r="TQT619" s="4"/>
      <c r="TQU619" s="4"/>
      <c r="TQV619" s="4"/>
      <c r="TQW619" s="4"/>
      <c r="TQX619" s="4"/>
      <c r="TQY619" s="4"/>
      <c r="TQZ619" s="4"/>
      <c r="TRA619" s="4"/>
      <c r="TRB619" s="4"/>
      <c r="TRC619" s="4"/>
      <c r="TRD619" s="4"/>
      <c r="TRE619" s="4"/>
      <c r="TRF619" s="4"/>
      <c r="TRG619" s="4"/>
      <c r="TRH619" s="4"/>
      <c r="TRI619" s="4"/>
      <c r="TRJ619" s="4"/>
      <c r="TRK619" s="4"/>
      <c r="TRL619" s="4"/>
      <c r="TRM619" s="4"/>
      <c r="TRN619" s="4"/>
      <c r="TRO619" s="4"/>
      <c r="TRP619" s="4"/>
      <c r="TRQ619" s="4"/>
      <c r="TRR619" s="4"/>
      <c r="TRS619" s="4"/>
      <c r="TRT619" s="4"/>
      <c r="TRU619" s="4"/>
      <c r="TRV619" s="4"/>
      <c r="TRW619" s="4"/>
      <c r="TRX619" s="4"/>
      <c r="TRY619" s="4"/>
      <c r="TRZ619" s="4"/>
      <c r="TSA619" s="4"/>
      <c r="TSB619" s="4"/>
      <c r="TSC619" s="4"/>
      <c r="TSD619" s="4"/>
      <c r="TSE619" s="4"/>
      <c r="TSF619" s="4"/>
      <c r="TSG619" s="4"/>
      <c r="TSH619" s="4"/>
      <c r="TSI619" s="4"/>
      <c r="TSJ619" s="4"/>
      <c r="TSK619" s="4"/>
      <c r="TSL619" s="4"/>
      <c r="TSM619" s="4"/>
      <c r="TSN619" s="4"/>
      <c r="TSO619" s="4"/>
      <c r="TSP619" s="4"/>
      <c r="TSQ619" s="4"/>
      <c r="TSR619" s="4"/>
      <c r="TSS619" s="4"/>
      <c r="TST619" s="4"/>
      <c r="TSU619" s="4"/>
      <c r="TSV619" s="4"/>
      <c r="TSW619" s="4"/>
      <c r="TSX619" s="4"/>
      <c r="TSY619" s="4"/>
      <c r="TSZ619" s="4"/>
      <c r="TTA619" s="4"/>
      <c r="TTB619" s="4"/>
      <c r="TTC619" s="4"/>
      <c r="TTD619" s="4"/>
      <c r="TTE619" s="4"/>
      <c r="TTF619" s="4"/>
      <c r="TTG619" s="4"/>
      <c r="TTH619" s="4"/>
      <c r="TTI619" s="4"/>
      <c r="TTJ619" s="4"/>
      <c r="TTK619" s="4"/>
      <c r="TTL619" s="4"/>
      <c r="TTM619" s="4"/>
      <c r="TTN619" s="4"/>
      <c r="TTO619" s="4"/>
      <c r="TTP619" s="4"/>
      <c r="TTQ619" s="4"/>
      <c r="TTR619" s="4"/>
      <c r="TTS619" s="4"/>
      <c r="TTT619" s="4"/>
      <c r="TTU619" s="4"/>
      <c r="TTV619" s="4"/>
      <c r="TTW619" s="4"/>
      <c r="TTX619" s="4"/>
      <c r="TTY619" s="4"/>
      <c r="TTZ619" s="4"/>
      <c r="TUA619" s="4"/>
      <c r="TUB619" s="4"/>
      <c r="TUC619" s="4"/>
      <c r="TUD619" s="4"/>
      <c r="TUE619" s="4"/>
      <c r="TUF619" s="4"/>
      <c r="TUG619" s="4"/>
      <c r="TUH619" s="4"/>
      <c r="TUI619" s="4"/>
      <c r="TUJ619" s="4"/>
      <c r="TUK619" s="4"/>
      <c r="TUL619" s="4"/>
      <c r="TUM619" s="4"/>
      <c r="TUN619" s="4"/>
      <c r="TUO619" s="4"/>
      <c r="TUP619" s="4"/>
      <c r="TUQ619" s="4"/>
      <c r="TUR619" s="4"/>
      <c r="TUS619" s="4"/>
      <c r="TUT619" s="4"/>
      <c r="TUU619" s="4"/>
      <c r="TUV619" s="4"/>
      <c r="TUW619" s="4"/>
      <c r="TUX619" s="4"/>
      <c r="TUY619" s="4"/>
      <c r="TUZ619" s="4"/>
      <c r="TVA619" s="4"/>
      <c r="TVB619" s="4"/>
      <c r="TVC619" s="4"/>
      <c r="TVD619" s="4"/>
      <c r="TVE619" s="4"/>
      <c r="TVF619" s="4"/>
      <c r="TVG619" s="4"/>
      <c r="TVH619" s="4"/>
      <c r="TVI619" s="4"/>
      <c r="TVJ619" s="4"/>
      <c r="TVK619" s="4"/>
      <c r="TVL619" s="4"/>
      <c r="TVM619" s="4"/>
      <c r="TVN619" s="4"/>
      <c r="TVO619" s="4"/>
      <c r="TVP619" s="4"/>
      <c r="TVQ619" s="4"/>
      <c r="TVR619" s="4"/>
      <c r="TVS619" s="4"/>
      <c r="TVT619" s="4"/>
      <c r="TVU619" s="4"/>
      <c r="TVV619" s="4"/>
      <c r="TVW619" s="4"/>
      <c r="TVX619" s="4"/>
      <c r="TVY619" s="4"/>
      <c r="TVZ619" s="4"/>
      <c r="TWA619" s="4"/>
      <c r="TWB619" s="4"/>
      <c r="TWC619" s="4"/>
      <c r="TWD619" s="4"/>
      <c r="TWE619" s="4"/>
      <c r="TWF619" s="4"/>
      <c r="TWG619" s="4"/>
      <c r="TWH619" s="4"/>
      <c r="TWI619" s="4"/>
      <c r="TWJ619" s="4"/>
      <c r="TWK619" s="4"/>
      <c r="TWL619" s="4"/>
      <c r="TWM619" s="4"/>
      <c r="TWN619" s="4"/>
      <c r="TWO619" s="4"/>
      <c r="TWP619" s="4"/>
      <c r="TWQ619" s="4"/>
      <c r="TWR619" s="4"/>
      <c r="TWS619" s="4"/>
      <c r="TWT619" s="4"/>
      <c r="TWU619" s="4"/>
      <c r="TWV619" s="4"/>
      <c r="TWW619" s="4"/>
      <c r="TWX619" s="4"/>
      <c r="TWY619" s="4"/>
      <c r="TWZ619" s="4"/>
      <c r="TXA619" s="4"/>
      <c r="TXB619" s="4"/>
      <c r="TXC619" s="4"/>
      <c r="TXD619" s="4"/>
      <c r="TXE619" s="4"/>
      <c r="TXF619" s="4"/>
      <c r="TXG619" s="4"/>
      <c r="TXH619" s="4"/>
      <c r="TXI619" s="4"/>
      <c r="TXJ619" s="4"/>
      <c r="TXK619" s="4"/>
      <c r="TXL619" s="4"/>
      <c r="TXM619" s="4"/>
      <c r="TXN619" s="4"/>
      <c r="TXO619" s="4"/>
      <c r="TXP619" s="4"/>
      <c r="TXQ619" s="4"/>
      <c r="TXR619" s="4"/>
      <c r="TXS619" s="4"/>
      <c r="TXT619" s="4"/>
      <c r="TXU619" s="4"/>
      <c r="TXV619" s="4"/>
      <c r="TXW619" s="4"/>
      <c r="TXX619" s="4"/>
      <c r="TXY619" s="4"/>
      <c r="TXZ619" s="4"/>
      <c r="TYA619" s="4"/>
      <c r="TYB619" s="4"/>
      <c r="TYC619" s="4"/>
      <c r="TYD619" s="4"/>
      <c r="TYE619" s="4"/>
      <c r="TYF619" s="4"/>
      <c r="TYG619" s="4"/>
      <c r="TYH619" s="4"/>
      <c r="TYI619" s="4"/>
      <c r="TYJ619" s="4"/>
      <c r="TYK619" s="4"/>
      <c r="TYL619" s="4"/>
      <c r="TYM619" s="4"/>
      <c r="TYN619" s="4"/>
      <c r="TYO619" s="4"/>
      <c r="TYP619" s="4"/>
      <c r="TYQ619" s="4"/>
      <c r="TYR619" s="4"/>
      <c r="TYS619" s="4"/>
      <c r="TYT619" s="4"/>
      <c r="TYU619" s="4"/>
      <c r="TYV619" s="4"/>
      <c r="TYW619" s="4"/>
      <c r="TYX619" s="4"/>
      <c r="TYY619" s="4"/>
      <c r="TYZ619" s="4"/>
      <c r="TZA619" s="4"/>
      <c r="TZB619" s="4"/>
      <c r="TZC619" s="4"/>
      <c r="TZD619" s="4"/>
      <c r="TZE619" s="4"/>
      <c r="TZF619" s="4"/>
      <c r="TZG619" s="4"/>
      <c r="TZH619" s="4"/>
      <c r="TZI619" s="4"/>
      <c r="TZJ619" s="4"/>
      <c r="TZK619" s="4"/>
      <c r="TZL619" s="4"/>
      <c r="TZM619" s="4"/>
      <c r="TZN619" s="4"/>
      <c r="TZO619" s="4"/>
      <c r="TZP619" s="4"/>
      <c r="TZQ619" s="4"/>
      <c r="TZR619" s="4"/>
      <c r="TZS619" s="4"/>
      <c r="TZT619" s="4"/>
      <c r="TZU619" s="4"/>
      <c r="TZV619" s="4"/>
      <c r="TZW619" s="4"/>
      <c r="TZX619" s="4"/>
      <c r="TZY619" s="4"/>
      <c r="TZZ619" s="4"/>
      <c r="UAA619" s="4"/>
      <c r="UAB619" s="4"/>
      <c r="UAC619" s="4"/>
      <c r="UAD619" s="4"/>
      <c r="UAE619" s="4"/>
      <c r="UAF619" s="4"/>
      <c r="UAG619" s="4"/>
      <c r="UAH619" s="4"/>
      <c r="UAI619" s="4"/>
      <c r="UAJ619" s="4"/>
      <c r="UAK619" s="4"/>
      <c r="UAL619" s="4"/>
      <c r="UAM619" s="4"/>
      <c r="UAN619" s="4"/>
      <c r="UAO619" s="4"/>
      <c r="UAP619" s="4"/>
      <c r="UAQ619" s="4"/>
      <c r="UAR619" s="4"/>
      <c r="UAS619" s="4"/>
      <c r="UAT619" s="4"/>
      <c r="UAU619" s="4"/>
      <c r="UAV619" s="4"/>
      <c r="UAW619" s="4"/>
      <c r="UAX619" s="4"/>
      <c r="UAY619" s="4"/>
      <c r="UAZ619" s="4"/>
      <c r="UBA619" s="4"/>
      <c r="UBB619" s="4"/>
      <c r="UBC619" s="4"/>
      <c r="UBD619" s="4"/>
      <c r="UBE619" s="4"/>
      <c r="UBF619" s="4"/>
      <c r="UBG619" s="4"/>
      <c r="UBH619" s="4"/>
      <c r="UBI619" s="4"/>
      <c r="UBJ619" s="4"/>
      <c r="UBK619" s="4"/>
      <c r="UBL619" s="4"/>
      <c r="UBM619" s="4"/>
      <c r="UBN619" s="4"/>
      <c r="UBO619" s="4"/>
      <c r="UBP619" s="4"/>
      <c r="UBQ619" s="4"/>
      <c r="UBR619" s="4"/>
      <c r="UBS619" s="4"/>
      <c r="UBT619" s="4"/>
      <c r="UBU619" s="4"/>
      <c r="UBV619" s="4"/>
      <c r="UBW619" s="4"/>
      <c r="UBX619" s="4"/>
      <c r="UBY619" s="4"/>
      <c r="UBZ619" s="4"/>
      <c r="UCA619" s="4"/>
      <c r="UCB619" s="4"/>
      <c r="UCC619" s="4"/>
      <c r="UCD619" s="4"/>
      <c r="UCE619" s="4"/>
      <c r="UCF619" s="4"/>
      <c r="UCG619" s="4"/>
      <c r="UCH619" s="4"/>
      <c r="UCI619" s="4"/>
      <c r="UCJ619" s="4"/>
      <c r="UCK619" s="4"/>
      <c r="UCL619" s="4"/>
      <c r="UCM619" s="4"/>
      <c r="UCN619" s="4"/>
      <c r="UCO619" s="4"/>
      <c r="UCP619" s="4"/>
      <c r="UCQ619" s="4"/>
      <c r="UCR619" s="4"/>
      <c r="UCS619" s="4"/>
      <c r="UCT619" s="4"/>
      <c r="UCU619" s="4"/>
      <c r="UCV619" s="4"/>
      <c r="UCW619" s="4"/>
      <c r="UCX619" s="4"/>
      <c r="UCY619" s="4"/>
      <c r="UCZ619" s="4"/>
      <c r="UDA619" s="4"/>
      <c r="UDB619" s="4"/>
      <c r="UDC619" s="4"/>
      <c r="UDD619" s="4"/>
      <c r="UDE619" s="4"/>
      <c r="UDF619" s="4"/>
      <c r="UDG619" s="4"/>
      <c r="UDH619" s="4"/>
      <c r="UDI619" s="4"/>
      <c r="UDJ619" s="4"/>
      <c r="UDK619" s="4"/>
      <c r="UDL619" s="4"/>
      <c r="UDM619" s="4"/>
      <c r="UDN619" s="4"/>
      <c r="UDO619" s="4"/>
      <c r="UDP619" s="4"/>
      <c r="UDQ619" s="4"/>
      <c r="UDR619" s="4"/>
      <c r="UDS619" s="4"/>
      <c r="UDT619" s="4"/>
      <c r="UDU619" s="4"/>
      <c r="UDV619" s="4"/>
      <c r="UDW619" s="4"/>
      <c r="UDX619" s="4"/>
      <c r="UDY619" s="4"/>
      <c r="UDZ619" s="4"/>
      <c r="UEA619" s="4"/>
      <c r="UEB619" s="4"/>
      <c r="UEC619" s="4"/>
      <c r="UED619" s="4"/>
      <c r="UEE619" s="4"/>
      <c r="UEF619" s="4"/>
      <c r="UEG619" s="4"/>
      <c r="UEH619" s="4"/>
      <c r="UEI619" s="4"/>
      <c r="UEJ619" s="4"/>
      <c r="UEK619" s="4"/>
      <c r="UEL619" s="4"/>
      <c r="UEM619" s="4"/>
      <c r="UEN619" s="4"/>
      <c r="UEO619" s="4"/>
      <c r="UEP619" s="4"/>
      <c r="UEQ619" s="4"/>
      <c r="UER619" s="4"/>
      <c r="UES619" s="4"/>
      <c r="UET619" s="4"/>
      <c r="UEU619" s="4"/>
      <c r="UEV619" s="4"/>
      <c r="UEW619" s="4"/>
      <c r="UEX619" s="4"/>
      <c r="UEY619" s="4"/>
      <c r="UEZ619" s="4"/>
      <c r="UFA619" s="4"/>
      <c r="UFB619" s="4"/>
      <c r="UFC619" s="4"/>
      <c r="UFD619" s="4"/>
      <c r="UFE619" s="4"/>
      <c r="UFF619" s="4"/>
      <c r="UFG619" s="4"/>
      <c r="UFH619" s="4"/>
      <c r="UFI619" s="4"/>
      <c r="UFJ619" s="4"/>
      <c r="UFK619" s="4"/>
      <c r="UFL619" s="4"/>
      <c r="UFM619" s="4"/>
      <c r="UFN619" s="4"/>
      <c r="UFO619" s="4"/>
      <c r="UFP619" s="4"/>
      <c r="UFQ619" s="4"/>
      <c r="UFR619" s="4"/>
      <c r="UFS619" s="4"/>
      <c r="UFT619" s="4"/>
      <c r="UFU619" s="4"/>
      <c r="UFV619" s="4"/>
      <c r="UFW619" s="4"/>
      <c r="UFX619" s="4"/>
      <c r="UFY619" s="4"/>
      <c r="UFZ619" s="4"/>
      <c r="UGA619" s="4"/>
      <c r="UGB619" s="4"/>
      <c r="UGC619" s="4"/>
      <c r="UGD619" s="4"/>
      <c r="UGE619" s="4"/>
      <c r="UGF619" s="4"/>
      <c r="UGG619" s="4"/>
      <c r="UGH619" s="4"/>
      <c r="UGI619" s="4"/>
      <c r="UGJ619" s="4"/>
      <c r="UGK619" s="4"/>
      <c r="UGL619" s="4"/>
      <c r="UGM619" s="4"/>
      <c r="UGN619" s="4"/>
      <c r="UGO619" s="4"/>
      <c r="UGP619" s="4"/>
      <c r="UGQ619" s="4"/>
      <c r="UGR619" s="4"/>
      <c r="UGS619" s="4"/>
      <c r="UGT619" s="4"/>
      <c r="UGU619" s="4"/>
      <c r="UGV619" s="4"/>
      <c r="UGW619" s="4"/>
      <c r="UGX619" s="4"/>
      <c r="UGY619" s="4"/>
      <c r="UGZ619" s="4"/>
      <c r="UHA619" s="4"/>
      <c r="UHB619" s="4"/>
      <c r="UHC619" s="4"/>
      <c r="UHD619" s="4"/>
      <c r="UHE619" s="4"/>
      <c r="UHF619" s="4"/>
      <c r="UHG619" s="4"/>
      <c r="UHH619" s="4"/>
      <c r="UHI619" s="4"/>
      <c r="UHJ619" s="4"/>
      <c r="UHK619" s="4"/>
      <c r="UHL619" s="4"/>
      <c r="UHM619" s="4"/>
      <c r="UHN619" s="4"/>
      <c r="UHO619" s="4"/>
      <c r="UHP619" s="4"/>
      <c r="UHQ619" s="4"/>
      <c r="UHR619" s="4"/>
      <c r="UHS619" s="4"/>
      <c r="UHT619" s="4"/>
      <c r="UHU619" s="4"/>
      <c r="UHV619" s="4"/>
      <c r="UHW619" s="4"/>
      <c r="UHX619" s="4"/>
      <c r="UHY619" s="4"/>
      <c r="UHZ619" s="4"/>
      <c r="UIA619" s="4"/>
      <c r="UIB619" s="4"/>
      <c r="UIC619" s="4"/>
      <c r="UID619" s="4"/>
      <c r="UIE619" s="4"/>
      <c r="UIF619" s="4"/>
      <c r="UIG619" s="4"/>
      <c r="UIH619" s="4"/>
      <c r="UII619" s="4"/>
      <c r="UIJ619" s="4"/>
      <c r="UIK619" s="4"/>
      <c r="UIL619" s="4"/>
      <c r="UIM619" s="4"/>
      <c r="UIN619" s="4"/>
      <c r="UIO619" s="4"/>
      <c r="UIP619" s="4"/>
      <c r="UIQ619" s="4"/>
      <c r="UIR619" s="4"/>
      <c r="UIS619" s="4"/>
      <c r="UIT619" s="4"/>
      <c r="UIU619" s="4"/>
      <c r="UIV619" s="4"/>
      <c r="UIW619" s="4"/>
      <c r="UIX619" s="4"/>
      <c r="UIY619" s="4"/>
      <c r="UIZ619" s="4"/>
      <c r="UJA619" s="4"/>
      <c r="UJB619" s="4"/>
      <c r="UJC619" s="4"/>
      <c r="UJD619" s="4"/>
      <c r="UJE619" s="4"/>
      <c r="UJF619" s="4"/>
      <c r="UJG619" s="4"/>
      <c r="UJH619" s="4"/>
      <c r="UJI619" s="4"/>
      <c r="UJJ619" s="4"/>
      <c r="UJK619" s="4"/>
      <c r="UJL619" s="4"/>
      <c r="UJM619" s="4"/>
      <c r="UJN619" s="4"/>
      <c r="UJO619" s="4"/>
      <c r="UJP619" s="4"/>
      <c r="UJQ619" s="4"/>
      <c r="UJR619" s="4"/>
      <c r="UJS619" s="4"/>
      <c r="UJT619" s="4"/>
      <c r="UJU619" s="4"/>
      <c r="UJV619" s="4"/>
      <c r="UJW619" s="4"/>
      <c r="UJX619" s="4"/>
      <c r="UJY619" s="4"/>
      <c r="UJZ619" s="4"/>
      <c r="UKA619" s="4"/>
      <c r="UKB619" s="4"/>
      <c r="UKC619" s="4"/>
      <c r="UKD619" s="4"/>
      <c r="UKE619" s="4"/>
      <c r="UKF619" s="4"/>
      <c r="UKG619" s="4"/>
      <c r="UKH619" s="4"/>
      <c r="UKI619" s="4"/>
      <c r="UKJ619" s="4"/>
      <c r="UKK619" s="4"/>
      <c r="UKL619" s="4"/>
      <c r="UKM619" s="4"/>
      <c r="UKN619" s="4"/>
      <c r="UKO619" s="4"/>
      <c r="UKP619" s="4"/>
      <c r="UKQ619" s="4"/>
      <c r="UKR619" s="4"/>
      <c r="UKS619" s="4"/>
      <c r="UKT619" s="4"/>
      <c r="UKU619" s="4"/>
      <c r="UKV619" s="4"/>
      <c r="UKW619" s="4"/>
      <c r="UKX619" s="4"/>
      <c r="UKY619" s="4"/>
      <c r="UKZ619" s="4"/>
      <c r="ULA619" s="4"/>
      <c r="ULB619" s="4"/>
      <c r="ULC619" s="4"/>
      <c r="ULD619" s="4"/>
      <c r="ULE619" s="4"/>
      <c r="ULF619" s="4"/>
      <c r="ULG619" s="4"/>
      <c r="ULH619" s="4"/>
      <c r="ULI619" s="4"/>
      <c r="ULJ619" s="4"/>
      <c r="ULK619" s="4"/>
      <c r="ULL619" s="4"/>
      <c r="ULM619" s="4"/>
      <c r="ULN619" s="4"/>
      <c r="ULO619" s="4"/>
      <c r="ULP619" s="4"/>
      <c r="ULQ619" s="4"/>
      <c r="ULR619" s="4"/>
      <c r="ULS619" s="4"/>
      <c r="ULT619" s="4"/>
      <c r="ULU619" s="4"/>
      <c r="ULV619" s="4"/>
      <c r="ULW619" s="4"/>
      <c r="ULX619" s="4"/>
      <c r="ULY619" s="4"/>
      <c r="ULZ619" s="4"/>
      <c r="UMA619" s="4"/>
      <c r="UMB619" s="4"/>
      <c r="UMC619" s="4"/>
      <c r="UMD619" s="4"/>
      <c r="UME619" s="4"/>
      <c r="UMF619" s="4"/>
      <c r="UMG619" s="4"/>
      <c r="UMH619" s="4"/>
      <c r="UMI619" s="4"/>
      <c r="UMJ619" s="4"/>
      <c r="UMK619" s="4"/>
      <c r="UML619" s="4"/>
      <c r="UMM619" s="4"/>
      <c r="UMN619" s="4"/>
      <c r="UMO619" s="4"/>
      <c r="UMP619" s="4"/>
      <c r="UMQ619" s="4"/>
      <c r="UMR619" s="4"/>
      <c r="UMS619" s="4"/>
      <c r="UMT619" s="4"/>
      <c r="UMU619" s="4"/>
      <c r="UMV619" s="4"/>
      <c r="UMW619" s="4"/>
      <c r="UMX619" s="4"/>
      <c r="UMY619" s="4"/>
      <c r="UMZ619" s="4"/>
      <c r="UNA619" s="4"/>
      <c r="UNB619" s="4"/>
      <c r="UNC619" s="4"/>
      <c r="UND619" s="4"/>
      <c r="UNE619" s="4"/>
      <c r="UNF619" s="4"/>
      <c r="UNG619" s="4"/>
      <c r="UNH619" s="4"/>
      <c r="UNI619" s="4"/>
      <c r="UNJ619" s="4"/>
      <c r="UNK619" s="4"/>
      <c r="UNL619" s="4"/>
      <c r="UNM619" s="4"/>
      <c r="UNN619" s="4"/>
      <c r="UNO619" s="4"/>
      <c r="UNP619" s="4"/>
      <c r="UNQ619" s="4"/>
      <c r="UNR619" s="4"/>
      <c r="UNS619" s="4"/>
      <c r="UNT619" s="4"/>
      <c r="UNU619" s="4"/>
      <c r="UNV619" s="4"/>
      <c r="UNW619" s="4"/>
      <c r="UNX619" s="4"/>
      <c r="UNY619" s="4"/>
      <c r="UNZ619" s="4"/>
      <c r="UOA619" s="4"/>
      <c r="UOB619" s="4"/>
      <c r="UOC619" s="4"/>
      <c r="UOD619" s="4"/>
      <c r="UOE619" s="4"/>
      <c r="UOF619" s="4"/>
      <c r="UOG619" s="4"/>
      <c r="UOH619" s="4"/>
      <c r="UOI619" s="4"/>
      <c r="UOJ619" s="4"/>
      <c r="UOK619" s="4"/>
      <c r="UOL619" s="4"/>
      <c r="UOM619" s="4"/>
      <c r="UON619" s="4"/>
      <c r="UOO619" s="4"/>
      <c r="UOP619" s="4"/>
      <c r="UOQ619" s="4"/>
      <c r="UOR619" s="4"/>
      <c r="UOS619" s="4"/>
      <c r="UOT619" s="4"/>
      <c r="UOU619" s="4"/>
      <c r="UOV619" s="4"/>
      <c r="UOW619" s="4"/>
      <c r="UOX619" s="4"/>
      <c r="UOY619" s="4"/>
      <c r="UOZ619" s="4"/>
      <c r="UPA619" s="4"/>
      <c r="UPB619" s="4"/>
      <c r="UPC619" s="4"/>
      <c r="UPD619" s="4"/>
      <c r="UPE619" s="4"/>
      <c r="UPF619" s="4"/>
      <c r="UPG619" s="4"/>
      <c r="UPH619" s="4"/>
      <c r="UPI619" s="4"/>
      <c r="UPJ619" s="4"/>
      <c r="UPK619" s="4"/>
      <c r="UPL619" s="4"/>
      <c r="UPM619" s="4"/>
      <c r="UPN619" s="4"/>
      <c r="UPO619" s="4"/>
      <c r="UPP619" s="4"/>
      <c r="UPQ619" s="4"/>
      <c r="UPR619" s="4"/>
      <c r="UPS619" s="4"/>
      <c r="UPT619" s="4"/>
      <c r="UPU619" s="4"/>
      <c r="UPV619" s="4"/>
      <c r="UPW619" s="4"/>
      <c r="UPX619" s="4"/>
      <c r="UPY619" s="4"/>
      <c r="UPZ619" s="4"/>
      <c r="UQA619" s="4"/>
      <c r="UQB619" s="4"/>
      <c r="UQC619" s="4"/>
      <c r="UQD619" s="4"/>
      <c r="UQE619" s="4"/>
      <c r="UQF619" s="4"/>
      <c r="UQG619" s="4"/>
      <c r="UQH619" s="4"/>
      <c r="UQI619" s="4"/>
      <c r="UQJ619" s="4"/>
      <c r="UQK619" s="4"/>
      <c r="UQL619" s="4"/>
      <c r="UQM619" s="4"/>
      <c r="UQN619" s="4"/>
      <c r="UQO619" s="4"/>
      <c r="UQP619" s="4"/>
      <c r="UQQ619" s="4"/>
      <c r="UQR619" s="4"/>
      <c r="UQS619" s="4"/>
      <c r="UQT619" s="4"/>
      <c r="UQU619" s="4"/>
      <c r="UQV619" s="4"/>
      <c r="UQW619" s="4"/>
      <c r="UQX619" s="4"/>
      <c r="UQY619" s="4"/>
      <c r="UQZ619" s="4"/>
      <c r="URA619" s="4"/>
      <c r="URB619" s="4"/>
      <c r="URC619" s="4"/>
      <c r="URD619" s="4"/>
      <c r="URE619" s="4"/>
      <c r="URF619" s="4"/>
      <c r="URG619" s="4"/>
      <c r="URH619" s="4"/>
      <c r="URI619" s="4"/>
      <c r="URJ619" s="4"/>
      <c r="URK619" s="4"/>
      <c r="URL619" s="4"/>
      <c r="URM619" s="4"/>
      <c r="URN619" s="4"/>
      <c r="URO619" s="4"/>
      <c r="URP619" s="4"/>
      <c r="URQ619" s="4"/>
      <c r="URR619" s="4"/>
      <c r="URS619" s="4"/>
      <c r="URT619" s="4"/>
      <c r="URU619" s="4"/>
      <c r="URV619" s="4"/>
      <c r="URW619" s="4"/>
      <c r="URX619" s="4"/>
      <c r="URY619" s="4"/>
      <c r="URZ619" s="4"/>
      <c r="USA619" s="4"/>
      <c r="USB619" s="4"/>
      <c r="USC619" s="4"/>
      <c r="USD619" s="4"/>
      <c r="USE619" s="4"/>
      <c r="USF619" s="4"/>
      <c r="USG619" s="4"/>
      <c r="USH619" s="4"/>
      <c r="USI619" s="4"/>
      <c r="USJ619" s="4"/>
      <c r="USK619" s="4"/>
      <c r="USL619" s="4"/>
      <c r="USM619" s="4"/>
      <c r="USN619" s="4"/>
      <c r="USO619" s="4"/>
      <c r="USP619" s="4"/>
      <c r="USQ619" s="4"/>
      <c r="USR619" s="4"/>
      <c r="USS619" s="4"/>
      <c r="UST619" s="4"/>
      <c r="USU619" s="4"/>
      <c r="USV619" s="4"/>
      <c r="USW619" s="4"/>
      <c r="USX619" s="4"/>
      <c r="USY619" s="4"/>
      <c r="USZ619" s="4"/>
      <c r="UTA619" s="4"/>
      <c r="UTB619" s="4"/>
      <c r="UTC619" s="4"/>
      <c r="UTD619" s="4"/>
      <c r="UTE619" s="4"/>
      <c r="UTF619" s="4"/>
      <c r="UTG619" s="4"/>
      <c r="UTH619" s="4"/>
      <c r="UTI619" s="4"/>
      <c r="UTJ619" s="4"/>
      <c r="UTK619" s="4"/>
      <c r="UTL619" s="4"/>
      <c r="UTM619" s="4"/>
      <c r="UTN619" s="4"/>
      <c r="UTO619" s="4"/>
      <c r="UTP619" s="4"/>
      <c r="UTQ619" s="4"/>
      <c r="UTR619" s="4"/>
      <c r="UTS619" s="4"/>
      <c r="UTT619" s="4"/>
      <c r="UTU619" s="4"/>
      <c r="UTV619" s="4"/>
      <c r="UTW619" s="4"/>
      <c r="UTX619" s="4"/>
      <c r="UTY619" s="4"/>
      <c r="UTZ619" s="4"/>
      <c r="UUA619" s="4"/>
      <c r="UUB619" s="4"/>
      <c r="UUC619" s="4"/>
      <c r="UUD619" s="4"/>
      <c r="UUE619" s="4"/>
      <c r="UUF619" s="4"/>
      <c r="UUG619" s="4"/>
      <c r="UUH619" s="4"/>
      <c r="UUI619" s="4"/>
      <c r="UUJ619" s="4"/>
      <c r="UUK619" s="4"/>
      <c r="UUL619" s="4"/>
      <c r="UUM619" s="4"/>
      <c r="UUN619" s="4"/>
      <c r="UUO619" s="4"/>
      <c r="UUP619" s="4"/>
      <c r="UUQ619" s="4"/>
      <c r="UUR619" s="4"/>
      <c r="UUS619" s="4"/>
      <c r="UUT619" s="4"/>
      <c r="UUU619" s="4"/>
      <c r="UUV619" s="4"/>
      <c r="UUW619" s="4"/>
      <c r="UUX619" s="4"/>
      <c r="UUY619" s="4"/>
      <c r="UUZ619" s="4"/>
      <c r="UVA619" s="4"/>
      <c r="UVB619" s="4"/>
      <c r="UVC619" s="4"/>
      <c r="UVD619" s="4"/>
      <c r="UVE619" s="4"/>
      <c r="UVF619" s="4"/>
      <c r="UVG619" s="4"/>
      <c r="UVH619" s="4"/>
      <c r="UVI619" s="4"/>
      <c r="UVJ619" s="4"/>
      <c r="UVK619" s="4"/>
      <c r="UVL619" s="4"/>
      <c r="UVM619" s="4"/>
      <c r="UVN619" s="4"/>
      <c r="UVO619" s="4"/>
      <c r="UVP619" s="4"/>
      <c r="UVQ619" s="4"/>
      <c r="UVR619" s="4"/>
      <c r="UVS619" s="4"/>
      <c r="UVT619" s="4"/>
      <c r="UVU619" s="4"/>
      <c r="UVV619" s="4"/>
      <c r="UVW619" s="4"/>
      <c r="UVX619" s="4"/>
      <c r="UVY619" s="4"/>
      <c r="UVZ619" s="4"/>
      <c r="UWA619" s="4"/>
      <c r="UWB619" s="4"/>
      <c r="UWC619" s="4"/>
      <c r="UWD619" s="4"/>
      <c r="UWE619" s="4"/>
      <c r="UWF619" s="4"/>
      <c r="UWG619" s="4"/>
      <c r="UWH619" s="4"/>
      <c r="UWI619" s="4"/>
      <c r="UWJ619" s="4"/>
      <c r="UWK619" s="4"/>
      <c r="UWL619" s="4"/>
      <c r="UWM619" s="4"/>
      <c r="UWN619" s="4"/>
      <c r="UWO619" s="4"/>
      <c r="UWP619" s="4"/>
      <c r="UWQ619" s="4"/>
      <c r="UWR619" s="4"/>
      <c r="UWS619" s="4"/>
      <c r="UWT619" s="4"/>
      <c r="UWU619" s="4"/>
      <c r="UWV619" s="4"/>
      <c r="UWW619" s="4"/>
      <c r="UWX619" s="4"/>
      <c r="UWY619" s="4"/>
      <c r="UWZ619" s="4"/>
      <c r="UXA619" s="4"/>
      <c r="UXB619" s="4"/>
      <c r="UXC619" s="4"/>
      <c r="UXD619" s="4"/>
      <c r="UXE619" s="4"/>
      <c r="UXF619" s="4"/>
      <c r="UXG619" s="4"/>
      <c r="UXH619" s="4"/>
      <c r="UXI619" s="4"/>
      <c r="UXJ619" s="4"/>
      <c r="UXK619" s="4"/>
      <c r="UXL619" s="4"/>
      <c r="UXM619" s="4"/>
      <c r="UXN619" s="4"/>
      <c r="UXO619" s="4"/>
      <c r="UXP619" s="4"/>
      <c r="UXQ619" s="4"/>
      <c r="UXR619" s="4"/>
      <c r="UXS619" s="4"/>
      <c r="UXT619" s="4"/>
      <c r="UXU619" s="4"/>
      <c r="UXV619" s="4"/>
      <c r="UXW619" s="4"/>
      <c r="UXX619" s="4"/>
      <c r="UXY619" s="4"/>
      <c r="UXZ619" s="4"/>
      <c r="UYA619" s="4"/>
      <c r="UYB619" s="4"/>
      <c r="UYC619" s="4"/>
      <c r="UYD619" s="4"/>
      <c r="UYE619" s="4"/>
      <c r="UYF619" s="4"/>
      <c r="UYG619" s="4"/>
      <c r="UYH619" s="4"/>
      <c r="UYI619" s="4"/>
      <c r="UYJ619" s="4"/>
      <c r="UYK619" s="4"/>
      <c r="UYL619" s="4"/>
      <c r="UYM619" s="4"/>
      <c r="UYN619" s="4"/>
      <c r="UYO619" s="4"/>
      <c r="UYP619" s="4"/>
      <c r="UYQ619" s="4"/>
      <c r="UYR619" s="4"/>
      <c r="UYS619" s="4"/>
      <c r="UYT619" s="4"/>
      <c r="UYU619" s="4"/>
      <c r="UYV619" s="4"/>
      <c r="UYW619" s="4"/>
      <c r="UYX619" s="4"/>
      <c r="UYY619" s="4"/>
      <c r="UYZ619" s="4"/>
      <c r="UZA619" s="4"/>
      <c r="UZB619" s="4"/>
      <c r="UZC619" s="4"/>
      <c r="UZD619" s="4"/>
      <c r="UZE619" s="4"/>
      <c r="UZF619" s="4"/>
      <c r="UZG619" s="4"/>
      <c r="UZH619" s="4"/>
      <c r="UZI619" s="4"/>
      <c r="UZJ619" s="4"/>
      <c r="UZK619" s="4"/>
      <c r="UZL619" s="4"/>
      <c r="UZM619" s="4"/>
      <c r="UZN619" s="4"/>
      <c r="UZO619" s="4"/>
      <c r="UZP619" s="4"/>
      <c r="UZQ619" s="4"/>
      <c r="UZR619" s="4"/>
      <c r="UZS619" s="4"/>
      <c r="UZT619" s="4"/>
      <c r="UZU619" s="4"/>
      <c r="UZV619" s="4"/>
      <c r="UZW619" s="4"/>
      <c r="UZX619" s="4"/>
      <c r="UZY619" s="4"/>
      <c r="UZZ619" s="4"/>
      <c r="VAA619" s="4"/>
      <c r="VAB619" s="4"/>
      <c r="VAC619" s="4"/>
      <c r="VAD619" s="4"/>
      <c r="VAE619" s="4"/>
      <c r="VAF619" s="4"/>
      <c r="VAG619" s="4"/>
      <c r="VAH619" s="4"/>
      <c r="VAI619" s="4"/>
      <c r="VAJ619" s="4"/>
      <c r="VAK619" s="4"/>
      <c r="VAL619" s="4"/>
      <c r="VAM619" s="4"/>
      <c r="VAN619" s="4"/>
      <c r="VAO619" s="4"/>
      <c r="VAP619" s="4"/>
      <c r="VAQ619" s="4"/>
      <c r="VAR619" s="4"/>
      <c r="VAS619" s="4"/>
      <c r="VAT619" s="4"/>
      <c r="VAU619" s="4"/>
      <c r="VAV619" s="4"/>
      <c r="VAW619" s="4"/>
      <c r="VAX619" s="4"/>
      <c r="VAY619" s="4"/>
      <c r="VAZ619" s="4"/>
      <c r="VBA619" s="4"/>
      <c r="VBB619" s="4"/>
      <c r="VBC619" s="4"/>
      <c r="VBD619" s="4"/>
      <c r="VBE619" s="4"/>
      <c r="VBF619" s="4"/>
      <c r="VBG619" s="4"/>
      <c r="VBH619" s="4"/>
      <c r="VBI619" s="4"/>
      <c r="VBJ619" s="4"/>
      <c r="VBK619" s="4"/>
      <c r="VBL619" s="4"/>
      <c r="VBM619" s="4"/>
      <c r="VBN619" s="4"/>
      <c r="VBO619" s="4"/>
      <c r="VBP619" s="4"/>
      <c r="VBQ619" s="4"/>
      <c r="VBR619" s="4"/>
      <c r="VBS619" s="4"/>
      <c r="VBT619" s="4"/>
      <c r="VBU619" s="4"/>
      <c r="VBV619" s="4"/>
      <c r="VBW619" s="4"/>
      <c r="VBX619" s="4"/>
      <c r="VBY619" s="4"/>
      <c r="VBZ619" s="4"/>
      <c r="VCA619" s="4"/>
      <c r="VCB619" s="4"/>
      <c r="VCC619" s="4"/>
      <c r="VCD619" s="4"/>
      <c r="VCE619" s="4"/>
      <c r="VCF619" s="4"/>
      <c r="VCG619" s="4"/>
      <c r="VCH619" s="4"/>
      <c r="VCI619" s="4"/>
      <c r="VCJ619" s="4"/>
      <c r="VCK619" s="4"/>
      <c r="VCL619" s="4"/>
      <c r="VCM619" s="4"/>
      <c r="VCN619" s="4"/>
      <c r="VCO619" s="4"/>
      <c r="VCP619" s="4"/>
      <c r="VCQ619" s="4"/>
      <c r="VCR619" s="4"/>
      <c r="VCS619" s="4"/>
      <c r="VCT619" s="4"/>
      <c r="VCU619" s="4"/>
      <c r="VCV619" s="4"/>
      <c r="VCW619" s="4"/>
      <c r="VCX619" s="4"/>
      <c r="VCY619" s="4"/>
      <c r="VCZ619" s="4"/>
      <c r="VDA619" s="4"/>
      <c r="VDB619" s="4"/>
      <c r="VDC619" s="4"/>
      <c r="VDD619" s="4"/>
      <c r="VDE619" s="4"/>
      <c r="VDF619" s="4"/>
      <c r="VDG619" s="4"/>
      <c r="VDH619" s="4"/>
      <c r="VDI619" s="4"/>
      <c r="VDJ619" s="4"/>
      <c r="VDK619" s="4"/>
      <c r="VDL619" s="4"/>
      <c r="VDM619" s="4"/>
      <c r="VDN619" s="4"/>
      <c r="VDO619" s="4"/>
      <c r="VDP619" s="4"/>
      <c r="VDQ619" s="4"/>
      <c r="VDR619" s="4"/>
      <c r="VDS619" s="4"/>
      <c r="VDT619" s="4"/>
      <c r="VDU619" s="4"/>
      <c r="VDV619" s="4"/>
      <c r="VDW619" s="4"/>
      <c r="VDX619" s="4"/>
      <c r="VDY619" s="4"/>
      <c r="VDZ619" s="4"/>
      <c r="VEA619" s="4"/>
      <c r="VEB619" s="4"/>
      <c r="VEC619" s="4"/>
      <c r="VED619" s="4"/>
      <c r="VEE619" s="4"/>
      <c r="VEF619" s="4"/>
      <c r="VEG619" s="4"/>
      <c r="VEH619" s="4"/>
      <c r="VEI619" s="4"/>
      <c r="VEJ619" s="4"/>
      <c r="VEK619" s="4"/>
      <c r="VEL619" s="4"/>
      <c r="VEM619" s="4"/>
      <c r="VEN619" s="4"/>
      <c r="VEO619" s="4"/>
      <c r="VEP619" s="4"/>
      <c r="VEQ619" s="4"/>
      <c r="VER619" s="4"/>
      <c r="VES619" s="4"/>
      <c r="VET619" s="4"/>
      <c r="VEU619" s="4"/>
      <c r="VEV619" s="4"/>
      <c r="VEW619" s="4"/>
      <c r="VEX619" s="4"/>
      <c r="VEY619" s="4"/>
      <c r="VEZ619" s="4"/>
      <c r="VFA619" s="4"/>
      <c r="VFB619" s="4"/>
      <c r="VFC619" s="4"/>
      <c r="VFD619" s="4"/>
      <c r="VFE619" s="4"/>
      <c r="VFF619" s="4"/>
      <c r="VFG619" s="4"/>
      <c r="VFH619" s="4"/>
      <c r="VFI619" s="4"/>
      <c r="VFJ619" s="4"/>
      <c r="VFK619" s="4"/>
      <c r="VFL619" s="4"/>
      <c r="VFM619" s="4"/>
      <c r="VFN619" s="4"/>
      <c r="VFO619" s="4"/>
      <c r="VFP619" s="4"/>
      <c r="VFQ619" s="4"/>
      <c r="VFR619" s="4"/>
      <c r="VFS619" s="4"/>
      <c r="VFT619" s="4"/>
      <c r="VFU619" s="4"/>
      <c r="VFV619" s="4"/>
      <c r="VFW619" s="4"/>
      <c r="VFX619" s="4"/>
      <c r="VFY619" s="4"/>
      <c r="VFZ619" s="4"/>
      <c r="VGA619" s="4"/>
      <c r="VGB619" s="4"/>
      <c r="VGC619" s="4"/>
      <c r="VGD619" s="4"/>
      <c r="VGE619" s="4"/>
      <c r="VGF619" s="4"/>
      <c r="VGG619" s="4"/>
      <c r="VGH619" s="4"/>
      <c r="VGI619" s="4"/>
      <c r="VGJ619" s="4"/>
      <c r="VGK619" s="4"/>
      <c r="VGL619" s="4"/>
      <c r="VGM619" s="4"/>
      <c r="VGN619" s="4"/>
      <c r="VGO619" s="4"/>
      <c r="VGP619" s="4"/>
      <c r="VGQ619" s="4"/>
      <c r="VGR619" s="4"/>
      <c r="VGS619" s="4"/>
      <c r="VGT619" s="4"/>
      <c r="VGU619" s="4"/>
      <c r="VGV619" s="4"/>
      <c r="VGW619" s="4"/>
      <c r="VGX619" s="4"/>
      <c r="VGY619" s="4"/>
      <c r="VGZ619" s="4"/>
      <c r="VHA619" s="4"/>
      <c r="VHB619" s="4"/>
      <c r="VHC619" s="4"/>
      <c r="VHD619" s="4"/>
      <c r="VHE619" s="4"/>
      <c r="VHF619" s="4"/>
      <c r="VHG619" s="4"/>
      <c r="VHH619" s="4"/>
      <c r="VHI619" s="4"/>
      <c r="VHJ619" s="4"/>
      <c r="VHK619" s="4"/>
      <c r="VHL619" s="4"/>
      <c r="VHM619" s="4"/>
      <c r="VHN619" s="4"/>
      <c r="VHO619" s="4"/>
      <c r="VHP619" s="4"/>
      <c r="VHQ619" s="4"/>
      <c r="VHR619" s="4"/>
      <c r="VHS619" s="4"/>
      <c r="VHT619" s="4"/>
      <c r="VHU619" s="4"/>
      <c r="VHV619" s="4"/>
      <c r="VHW619" s="4"/>
      <c r="VHX619" s="4"/>
      <c r="VHY619" s="4"/>
      <c r="VHZ619" s="4"/>
      <c r="VIA619" s="4"/>
      <c r="VIB619" s="4"/>
      <c r="VIC619" s="4"/>
      <c r="VID619" s="4"/>
      <c r="VIE619" s="4"/>
      <c r="VIF619" s="4"/>
      <c r="VIG619" s="4"/>
      <c r="VIH619" s="4"/>
      <c r="VII619" s="4"/>
      <c r="VIJ619" s="4"/>
      <c r="VIK619" s="4"/>
      <c r="VIL619" s="4"/>
      <c r="VIM619" s="4"/>
      <c r="VIN619" s="4"/>
      <c r="VIO619" s="4"/>
      <c r="VIP619" s="4"/>
      <c r="VIQ619" s="4"/>
      <c r="VIR619" s="4"/>
      <c r="VIS619" s="4"/>
      <c r="VIT619" s="4"/>
      <c r="VIU619" s="4"/>
      <c r="VIV619" s="4"/>
      <c r="VIW619" s="4"/>
      <c r="VIX619" s="4"/>
      <c r="VIY619" s="4"/>
      <c r="VIZ619" s="4"/>
      <c r="VJA619" s="4"/>
      <c r="VJB619" s="4"/>
      <c r="VJC619" s="4"/>
      <c r="VJD619" s="4"/>
      <c r="VJE619" s="4"/>
      <c r="VJF619" s="4"/>
      <c r="VJG619" s="4"/>
      <c r="VJH619" s="4"/>
      <c r="VJI619" s="4"/>
      <c r="VJJ619" s="4"/>
      <c r="VJK619" s="4"/>
      <c r="VJL619" s="4"/>
      <c r="VJM619" s="4"/>
      <c r="VJN619" s="4"/>
      <c r="VJO619" s="4"/>
      <c r="VJP619" s="4"/>
      <c r="VJQ619" s="4"/>
      <c r="VJR619" s="4"/>
      <c r="VJS619" s="4"/>
      <c r="VJT619" s="4"/>
      <c r="VJU619" s="4"/>
      <c r="VJV619" s="4"/>
      <c r="VJW619" s="4"/>
      <c r="VJX619" s="4"/>
      <c r="VJY619" s="4"/>
      <c r="VJZ619" s="4"/>
      <c r="VKA619" s="4"/>
      <c r="VKB619" s="4"/>
      <c r="VKC619" s="4"/>
      <c r="VKD619" s="4"/>
      <c r="VKE619" s="4"/>
      <c r="VKF619" s="4"/>
      <c r="VKG619" s="4"/>
      <c r="VKH619" s="4"/>
      <c r="VKI619" s="4"/>
      <c r="VKJ619" s="4"/>
      <c r="VKK619" s="4"/>
      <c r="VKL619" s="4"/>
      <c r="VKM619" s="4"/>
      <c r="VKN619" s="4"/>
      <c r="VKO619" s="4"/>
      <c r="VKP619" s="4"/>
      <c r="VKQ619" s="4"/>
      <c r="VKR619" s="4"/>
      <c r="VKS619" s="4"/>
      <c r="VKT619" s="4"/>
      <c r="VKU619" s="4"/>
      <c r="VKV619" s="4"/>
      <c r="VKW619" s="4"/>
      <c r="VKX619" s="4"/>
      <c r="VKY619" s="4"/>
      <c r="VKZ619" s="4"/>
      <c r="VLA619" s="4"/>
      <c r="VLB619" s="4"/>
      <c r="VLC619" s="4"/>
      <c r="VLD619" s="4"/>
      <c r="VLE619" s="4"/>
      <c r="VLF619" s="4"/>
      <c r="VLG619" s="4"/>
      <c r="VLH619" s="4"/>
      <c r="VLI619" s="4"/>
      <c r="VLJ619" s="4"/>
      <c r="VLK619" s="4"/>
      <c r="VLL619" s="4"/>
      <c r="VLM619" s="4"/>
      <c r="VLN619" s="4"/>
      <c r="VLO619" s="4"/>
      <c r="VLP619" s="4"/>
      <c r="VLQ619" s="4"/>
      <c r="VLR619" s="4"/>
      <c r="VLS619" s="4"/>
      <c r="VLT619" s="4"/>
      <c r="VLU619" s="4"/>
      <c r="VLV619" s="4"/>
      <c r="VLW619" s="4"/>
      <c r="VLX619" s="4"/>
      <c r="VLY619" s="4"/>
      <c r="VLZ619" s="4"/>
      <c r="VMA619" s="4"/>
      <c r="VMB619" s="4"/>
      <c r="VMC619" s="4"/>
      <c r="VMD619" s="4"/>
      <c r="VME619" s="4"/>
      <c r="VMF619" s="4"/>
      <c r="VMG619" s="4"/>
      <c r="VMH619" s="4"/>
      <c r="VMI619" s="4"/>
      <c r="VMJ619" s="4"/>
      <c r="VMK619" s="4"/>
      <c r="VML619" s="4"/>
      <c r="VMM619" s="4"/>
      <c r="VMN619" s="4"/>
      <c r="VMO619" s="4"/>
      <c r="VMP619" s="4"/>
      <c r="VMQ619" s="4"/>
      <c r="VMR619" s="4"/>
      <c r="VMS619" s="4"/>
      <c r="VMT619" s="4"/>
      <c r="VMU619" s="4"/>
      <c r="VMV619" s="4"/>
      <c r="VMW619" s="4"/>
      <c r="VMX619" s="4"/>
      <c r="VMY619" s="4"/>
      <c r="VMZ619" s="4"/>
      <c r="VNA619" s="4"/>
      <c r="VNB619" s="4"/>
      <c r="VNC619" s="4"/>
      <c r="VND619" s="4"/>
      <c r="VNE619" s="4"/>
      <c r="VNF619" s="4"/>
      <c r="VNG619" s="4"/>
      <c r="VNH619" s="4"/>
      <c r="VNI619" s="4"/>
      <c r="VNJ619" s="4"/>
      <c r="VNK619" s="4"/>
      <c r="VNL619" s="4"/>
      <c r="VNM619" s="4"/>
      <c r="VNN619" s="4"/>
      <c r="VNO619" s="4"/>
      <c r="VNP619" s="4"/>
      <c r="VNQ619" s="4"/>
      <c r="VNR619" s="4"/>
      <c r="VNS619" s="4"/>
      <c r="VNT619" s="4"/>
      <c r="VNU619" s="4"/>
      <c r="VNV619" s="4"/>
      <c r="VNW619" s="4"/>
      <c r="VNX619" s="4"/>
      <c r="VNY619" s="4"/>
      <c r="VNZ619" s="4"/>
      <c r="VOA619" s="4"/>
      <c r="VOB619" s="4"/>
      <c r="VOC619" s="4"/>
      <c r="VOD619" s="4"/>
      <c r="VOE619" s="4"/>
      <c r="VOF619" s="4"/>
      <c r="VOG619" s="4"/>
      <c r="VOH619" s="4"/>
      <c r="VOI619" s="4"/>
      <c r="VOJ619" s="4"/>
      <c r="VOK619" s="4"/>
      <c r="VOL619" s="4"/>
      <c r="VOM619" s="4"/>
      <c r="VON619" s="4"/>
      <c r="VOO619" s="4"/>
      <c r="VOP619" s="4"/>
      <c r="VOQ619" s="4"/>
      <c r="VOR619" s="4"/>
      <c r="VOS619" s="4"/>
      <c r="VOT619" s="4"/>
      <c r="VOU619" s="4"/>
      <c r="VOV619" s="4"/>
      <c r="VOW619" s="4"/>
      <c r="VOX619" s="4"/>
      <c r="VOY619" s="4"/>
      <c r="VOZ619" s="4"/>
      <c r="VPA619" s="4"/>
      <c r="VPB619" s="4"/>
      <c r="VPC619" s="4"/>
      <c r="VPD619" s="4"/>
      <c r="VPE619" s="4"/>
      <c r="VPF619" s="4"/>
      <c r="VPG619" s="4"/>
      <c r="VPH619" s="4"/>
      <c r="VPI619" s="4"/>
      <c r="VPJ619" s="4"/>
      <c r="VPK619" s="4"/>
      <c r="VPL619" s="4"/>
      <c r="VPM619" s="4"/>
      <c r="VPN619" s="4"/>
      <c r="VPO619" s="4"/>
      <c r="VPP619" s="4"/>
      <c r="VPQ619" s="4"/>
      <c r="VPR619" s="4"/>
      <c r="VPS619" s="4"/>
      <c r="VPT619" s="4"/>
      <c r="VPU619" s="4"/>
      <c r="VPV619" s="4"/>
      <c r="VPW619" s="4"/>
      <c r="VPX619" s="4"/>
      <c r="VPY619" s="4"/>
      <c r="VPZ619" s="4"/>
      <c r="VQA619" s="4"/>
      <c r="VQB619" s="4"/>
      <c r="VQC619" s="4"/>
      <c r="VQD619" s="4"/>
      <c r="VQE619" s="4"/>
      <c r="VQF619" s="4"/>
      <c r="VQG619" s="4"/>
      <c r="VQH619" s="4"/>
      <c r="VQI619" s="4"/>
      <c r="VQJ619" s="4"/>
      <c r="VQK619" s="4"/>
      <c r="VQL619" s="4"/>
      <c r="VQM619" s="4"/>
      <c r="VQN619" s="4"/>
      <c r="VQO619" s="4"/>
      <c r="VQP619" s="4"/>
      <c r="VQQ619" s="4"/>
      <c r="VQR619" s="4"/>
      <c r="VQS619" s="4"/>
      <c r="VQT619" s="4"/>
      <c r="VQU619" s="4"/>
      <c r="VQV619" s="4"/>
      <c r="VQW619" s="4"/>
      <c r="VQX619" s="4"/>
      <c r="VQY619" s="4"/>
      <c r="VQZ619" s="4"/>
      <c r="VRA619" s="4"/>
      <c r="VRB619" s="4"/>
      <c r="VRC619" s="4"/>
      <c r="VRD619" s="4"/>
      <c r="VRE619" s="4"/>
      <c r="VRF619" s="4"/>
      <c r="VRG619" s="4"/>
      <c r="VRH619" s="4"/>
      <c r="VRI619" s="4"/>
      <c r="VRJ619" s="4"/>
      <c r="VRK619" s="4"/>
      <c r="VRL619" s="4"/>
      <c r="VRM619" s="4"/>
      <c r="VRN619" s="4"/>
      <c r="VRO619" s="4"/>
      <c r="VRP619" s="4"/>
      <c r="VRQ619" s="4"/>
      <c r="VRR619" s="4"/>
      <c r="VRS619" s="4"/>
      <c r="VRT619" s="4"/>
      <c r="VRU619" s="4"/>
      <c r="VRV619" s="4"/>
      <c r="VRW619" s="4"/>
      <c r="VRX619" s="4"/>
      <c r="VRY619" s="4"/>
      <c r="VRZ619" s="4"/>
      <c r="VSA619" s="4"/>
      <c r="VSB619" s="4"/>
      <c r="VSC619" s="4"/>
      <c r="VSD619" s="4"/>
      <c r="VSE619" s="4"/>
      <c r="VSF619" s="4"/>
      <c r="VSG619" s="4"/>
      <c r="VSH619" s="4"/>
      <c r="VSI619" s="4"/>
      <c r="VSJ619" s="4"/>
      <c r="VSK619" s="4"/>
      <c r="VSL619" s="4"/>
      <c r="VSM619" s="4"/>
      <c r="VSN619" s="4"/>
      <c r="VSO619" s="4"/>
      <c r="VSP619" s="4"/>
      <c r="VSQ619" s="4"/>
      <c r="VSR619" s="4"/>
      <c r="VSS619" s="4"/>
      <c r="VST619" s="4"/>
      <c r="VSU619" s="4"/>
      <c r="VSV619" s="4"/>
      <c r="VSW619" s="4"/>
      <c r="VSX619" s="4"/>
      <c r="VSY619" s="4"/>
      <c r="VSZ619" s="4"/>
      <c r="VTA619" s="4"/>
      <c r="VTB619" s="4"/>
      <c r="VTC619" s="4"/>
      <c r="VTD619" s="4"/>
      <c r="VTE619" s="4"/>
      <c r="VTF619" s="4"/>
      <c r="VTG619" s="4"/>
      <c r="VTH619" s="4"/>
      <c r="VTI619" s="4"/>
      <c r="VTJ619" s="4"/>
      <c r="VTK619" s="4"/>
      <c r="VTL619" s="4"/>
      <c r="VTM619" s="4"/>
      <c r="VTN619" s="4"/>
      <c r="VTO619" s="4"/>
      <c r="VTP619" s="4"/>
      <c r="VTQ619" s="4"/>
      <c r="VTR619" s="4"/>
      <c r="VTS619" s="4"/>
      <c r="VTT619" s="4"/>
      <c r="VTU619" s="4"/>
      <c r="VTV619" s="4"/>
      <c r="VTW619" s="4"/>
      <c r="VTX619" s="4"/>
      <c r="VTY619" s="4"/>
      <c r="VTZ619" s="4"/>
      <c r="VUA619" s="4"/>
      <c r="VUB619" s="4"/>
      <c r="VUC619" s="4"/>
      <c r="VUD619" s="4"/>
      <c r="VUE619" s="4"/>
      <c r="VUF619" s="4"/>
      <c r="VUG619" s="4"/>
      <c r="VUH619" s="4"/>
      <c r="VUI619" s="4"/>
      <c r="VUJ619" s="4"/>
      <c r="VUK619" s="4"/>
      <c r="VUL619" s="4"/>
      <c r="VUM619" s="4"/>
      <c r="VUN619" s="4"/>
      <c r="VUO619" s="4"/>
      <c r="VUP619" s="4"/>
      <c r="VUQ619" s="4"/>
      <c r="VUR619" s="4"/>
      <c r="VUS619" s="4"/>
      <c r="VUT619" s="4"/>
      <c r="VUU619" s="4"/>
      <c r="VUV619" s="4"/>
      <c r="VUW619" s="4"/>
      <c r="VUX619" s="4"/>
      <c r="VUY619" s="4"/>
      <c r="VUZ619" s="4"/>
      <c r="VVA619" s="4"/>
      <c r="VVB619" s="4"/>
      <c r="VVC619" s="4"/>
      <c r="VVD619" s="4"/>
      <c r="VVE619" s="4"/>
      <c r="VVF619" s="4"/>
      <c r="VVG619" s="4"/>
      <c r="VVH619" s="4"/>
      <c r="VVI619" s="4"/>
      <c r="VVJ619" s="4"/>
      <c r="VVK619" s="4"/>
      <c r="VVL619" s="4"/>
      <c r="VVM619" s="4"/>
      <c r="VVN619" s="4"/>
      <c r="VVO619" s="4"/>
      <c r="VVP619" s="4"/>
      <c r="VVQ619" s="4"/>
      <c r="VVR619" s="4"/>
      <c r="VVS619" s="4"/>
      <c r="VVT619" s="4"/>
      <c r="VVU619" s="4"/>
      <c r="VVV619" s="4"/>
      <c r="VVW619" s="4"/>
      <c r="VVX619" s="4"/>
      <c r="VVY619" s="4"/>
      <c r="VVZ619" s="4"/>
      <c r="VWA619" s="4"/>
      <c r="VWB619" s="4"/>
      <c r="VWC619" s="4"/>
      <c r="VWD619" s="4"/>
      <c r="VWE619" s="4"/>
      <c r="VWF619" s="4"/>
      <c r="VWG619" s="4"/>
      <c r="VWH619" s="4"/>
      <c r="VWI619" s="4"/>
      <c r="VWJ619" s="4"/>
      <c r="VWK619" s="4"/>
      <c r="VWL619" s="4"/>
      <c r="VWM619" s="4"/>
      <c r="VWN619" s="4"/>
      <c r="VWO619" s="4"/>
      <c r="VWP619" s="4"/>
      <c r="VWQ619" s="4"/>
      <c r="VWR619" s="4"/>
      <c r="VWS619" s="4"/>
      <c r="VWT619" s="4"/>
      <c r="VWU619" s="4"/>
      <c r="VWV619" s="4"/>
      <c r="VWW619" s="4"/>
      <c r="VWX619" s="4"/>
      <c r="VWY619" s="4"/>
      <c r="VWZ619" s="4"/>
      <c r="VXA619" s="4"/>
      <c r="VXB619" s="4"/>
      <c r="VXC619" s="4"/>
      <c r="VXD619" s="4"/>
      <c r="VXE619" s="4"/>
      <c r="VXF619" s="4"/>
      <c r="VXG619" s="4"/>
      <c r="VXH619" s="4"/>
      <c r="VXI619" s="4"/>
      <c r="VXJ619" s="4"/>
      <c r="VXK619" s="4"/>
      <c r="VXL619" s="4"/>
      <c r="VXM619" s="4"/>
      <c r="VXN619" s="4"/>
      <c r="VXO619" s="4"/>
      <c r="VXP619" s="4"/>
      <c r="VXQ619" s="4"/>
      <c r="VXR619" s="4"/>
      <c r="VXS619" s="4"/>
      <c r="VXT619" s="4"/>
      <c r="VXU619" s="4"/>
      <c r="VXV619" s="4"/>
      <c r="VXW619" s="4"/>
      <c r="VXX619" s="4"/>
      <c r="VXY619" s="4"/>
      <c r="VXZ619" s="4"/>
      <c r="VYA619" s="4"/>
      <c r="VYB619" s="4"/>
      <c r="VYC619" s="4"/>
      <c r="VYD619" s="4"/>
      <c r="VYE619" s="4"/>
      <c r="VYF619" s="4"/>
      <c r="VYG619" s="4"/>
      <c r="VYH619" s="4"/>
      <c r="VYI619" s="4"/>
      <c r="VYJ619" s="4"/>
      <c r="VYK619" s="4"/>
      <c r="VYL619" s="4"/>
      <c r="VYM619" s="4"/>
      <c r="VYN619" s="4"/>
      <c r="VYO619" s="4"/>
      <c r="VYP619" s="4"/>
      <c r="VYQ619" s="4"/>
      <c r="VYR619" s="4"/>
      <c r="VYS619" s="4"/>
      <c r="VYT619" s="4"/>
      <c r="VYU619" s="4"/>
      <c r="VYV619" s="4"/>
      <c r="VYW619" s="4"/>
      <c r="VYX619" s="4"/>
      <c r="VYY619" s="4"/>
      <c r="VYZ619" s="4"/>
      <c r="VZA619" s="4"/>
      <c r="VZB619" s="4"/>
      <c r="VZC619" s="4"/>
      <c r="VZD619" s="4"/>
      <c r="VZE619" s="4"/>
      <c r="VZF619" s="4"/>
      <c r="VZG619" s="4"/>
      <c r="VZH619" s="4"/>
      <c r="VZI619" s="4"/>
      <c r="VZJ619" s="4"/>
      <c r="VZK619" s="4"/>
      <c r="VZL619" s="4"/>
      <c r="VZM619" s="4"/>
      <c r="VZN619" s="4"/>
      <c r="VZO619" s="4"/>
      <c r="VZP619" s="4"/>
      <c r="VZQ619" s="4"/>
      <c r="VZR619" s="4"/>
      <c r="VZS619" s="4"/>
      <c r="VZT619" s="4"/>
      <c r="VZU619" s="4"/>
      <c r="VZV619" s="4"/>
      <c r="VZW619" s="4"/>
      <c r="VZX619" s="4"/>
      <c r="VZY619" s="4"/>
      <c r="VZZ619" s="4"/>
      <c r="WAA619" s="4"/>
      <c r="WAB619" s="4"/>
      <c r="WAC619" s="4"/>
      <c r="WAD619" s="4"/>
      <c r="WAE619" s="4"/>
      <c r="WAF619" s="4"/>
      <c r="WAG619" s="4"/>
      <c r="WAH619" s="4"/>
      <c r="WAI619" s="4"/>
      <c r="WAJ619" s="4"/>
      <c r="WAK619" s="4"/>
      <c r="WAL619" s="4"/>
      <c r="WAM619" s="4"/>
      <c r="WAN619" s="4"/>
      <c r="WAO619" s="4"/>
      <c r="WAP619" s="4"/>
      <c r="WAQ619" s="4"/>
      <c r="WAR619" s="4"/>
      <c r="WAS619" s="4"/>
      <c r="WAT619" s="4"/>
      <c r="WAU619" s="4"/>
      <c r="WAV619" s="4"/>
      <c r="WAW619" s="4"/>
      <c r="WAX619" s="4"/>
      <c r="WAY619" s="4"/>
      <c r="WAZ619" s="4"/>
      <c r="WBA619" s="4"/>
      <c r="WBB619" s="4"/>
      <c r="WBC619" s="4"/>
      <c r="WBD619" s="4"/>
      <c r="WBE619" s="4"/>
      <c r="WBF619" s="4"/>
      <c r="WBG619" s="4"/>
      <c r="WBH619" s="4"/>
      <c r="WBI619" s="4"/>
      <c r="WBJ619" s="4"/>
      <c r="WBK619" s="4"/>
      <c r="WBL619" s="4"/>
      <c r="WBM619" s="4"/>
      <c r="WBN619" s="4"/>
      <c r="WBO619" s="4"/>
      <c r="WBP619" s="4"/>
      <c r="WBQ619" s="4"/>
      <c r="WBR619" s="4"/>
      <c r="WBS619" s="4"/>
      <c r="WBT619" s="4"/>
      <c r="WBU619" s="4"/>
      <c r="WBV619" s="4"/>
      <c r="WBW619" s="4"/>
      <c r="WBX619" s="4"/>
      <c r="WBY619" s="4"/>
      <c r="WBZ619" s="4"/>
      <c r="WCA619" s="4"/>
      <c r="WCB619" s="4"/>
      <c r="WCC619" s="4"/>
      <c r="WCD619" s="4"/>
      <c r="WCE619" s="4"/>
      <c r="WCF619" s="4"/>
      <c r="WCG619" s="4"/>
      <c r="WCH619" s="4"/>
      <c r="WCI619" s="4"/>
      <c r="WCJ619" s="4"/>
      <c r="WCK619" s="4"/>
      <c r="WCL619" s="4"/>
      <c r="WCM619" s="4"/>
      <c r="WCN619" s="4"/>
      <c r="WCO619" s="4"/>
      <c r="WCP619" s="4"/>
      <c r="WCQ619" s="4"/>
      <c r="WCR619" s="4"/>
      <c r="WCS619" s="4"/>
      <c r="WCT619" s="4"/>
      <c r="WCU619" s="4"/>
      <c r="WCV619" s="4"/>
      <c r="WCW619" s="4"/>
      <c r="WCX619" s="4"/>
      <c r="WCY619" s="4"/>
      <c r="WCZ619" s="4"/>
      <c r="WDA619" s="4"/>
      <c r="WDB619" s="4"/>
      <c r="WDC619" s="4"/>
      <c r="WDD619" s="4"/>
      <c r="WDE619" s="4"/>
      <c r="WDF619" s="4"/>
      <c r="WDG619" s="4"/>
      <c r="WDH619" s="4"/>
      <c r="WDI619" s="4"/>
      <c r="WDJ619" s="4"/>
      <c r="WDK619" s="4"/>
      <c r="WDL619" s="4"/>
      <c r="WDM619" s="4"/>
      <c r="WDN619" s="4"/>
      <c r="WDO619" s="4"/>
      <c r="WDP619" s="4"/>
      <c r="WDQ619" s="4"/>
      <c r="WDR619" s="4"/>
      <c r="WDS619" s="4"/>
      <c r="WDT619" s="4"/>
      <c r="WDU619" s="4"/>
      <c r="WDV619" s="4"/>
      <c r="WDW619" s="4"/>
      <c r="WDX619" s="4"/>
      <c r="WDY619" s="4"/>
      <c r="WDZ619" s="4"/>
      <c r="WEA619" s="4"/>
      <c r="WEB619" s="4"/>
      <c r="WEC619" s="4"/>
      <c r="WED619" s="4"/>
      <c r="WEE619" s="4"/>
      <c r="WEF619" s="4"/>
      <c r="WEG619" s="4"/>
      <c r="WEH619" s="4"/>
      <c r="WEI619" s="4"/>
      <c r="WEJ619" s="4"/>
      <c r="WEK619" s="4"/>
      <c r="WEL619" s="4"/>
      <c r="WEM619" s="4"/>
      <c r="WEN619" s="4"/>
      <c r="WEO619" s="4"/>
      <c r="WEP619" s="4"/>
      <c r="WEQ619" s="4"/>
      <c r="WER619" s="4"/>
      <c r="WES619" s="4"/>
      <c r="WET619" s="4"/>
      <c r="WEU619" s="4"/>
      <c r="WEV619" s="4"/>
      <c r="WEW619" s="4"/>
      <c r="WEX619" s="4"/>
      <c r="WEY619" s="4"/>
      <c r="WEZ619" s="4"/>
      <c r="WFA619" s="4"/>
      <c r="WFB619" s="4"/>
      <c r="WFC619" s="4"/>
      <c r="WFD619" s="4"/>
      <c r="WFE619" s="4"/>
      <c r="WFF619" s="4"/>
      <c r="WFG619" s="4"/>
      <c r="WFH619" s="4"/>
      <c r="WFI619" s="4"/>
      <c r="WFJ619" s="4"/>
      <c r="WFK619" s="4"/>
      <c r="WFL619" s="4"/>
      <c r="WFM619" s="4"/>
      <c r="WFN619" s="4"/>
      <c r="WFO619" s="4"/>
      <c r="WFP619" s="4"/>
      <c r="WFQ619" s="4"/>
      <c r="WFR619" s="4"/>
      <c r="WFS619" s="4"/>
      <c r="WFT619" s="4"/>
      <c r="WFU619" s="4"/>
      <c r="WFV619" s="4"/>
      <c r="WFW619" s="4"/>
      <c r="WFX619" s="4"/>
      <c r="WFY619" s="4"/>
      <c r="WFZ619" s="4"/>
      <c r="WGA619" s="4"/>
      <c r="WGB619" s="4"/>
      <c r="WGC619" s="4"/>
      <c r="WGD619" s="4"/>
      <c r="WGE619" s="4"/>
      <c r="WGF619" s="4"/>
      <c r="WGG619" s="4"/>
      <c r="WGH619" s="4"/>
      <c r="WGI619" s="4"/>
      <c r="WGJ619" s="4"/>
      <c r="WGK619" s="4"/>
      <c r="WGL619" s="4"/>
      <c r="WGM619" s="4"/>
      <c r="WGN619" s="4"/>
      <c r="WGO619" s="4"/>
      <c r="WGP619" s="4"/>
      <c r="WGQ619" s="4"/>
      <c r="WGR619" s="4"/>
      <c r="WGS619" s="4"/>
      <c r="WGT619" s="4"/>
      <c r="WGU619" s="4"/>
      <c r="WGV619" s="4"/>
      <c r="WGW619" s="4"/>
      <c r="WGX619" s="4"/>
      <c r="WGY619" s="4"/>
      <c r="WGZ619" s="4"/>
      <c r="WHA619" s="4"/>
      <c r="WHB619" s="4"/>
      <c r="WHC619" s="4"/>
      <c r="WHD619" s="4"/>
      <c r="WHE619" s="4"/>
      <c r="WHF619" s="4"/>
      <c r="WHG619" s="4"/>
      <c r="WHH619" s="4"/>
      <c r="WHI619" s="4"/>
      <c r="WHJ619" s="4"/>
      <c r="WHK619" s="4"/>
      <c r="WHL619" s="4"/>
      <c r="WHM619" s="4"/>
      <c r="WHN619" s="4"/>
      <c r="WHO619" s="4"/>
      <c r="WHP619" s="4"/>
      <c r="WHQ619" s="4"/>
      <c r="WHR619" s="4"/>
      <c r="WHS619" s="4"/>
      <c r="WHT619" s="4"/>
      <c r="WHU619" s="4"/>
      <c r="WHV619" s="4"/>
      <c r="WHW619" s="4"/>
      <c r="WHX619" s="4"/>
      <c r="WHY619" s="4"/>
      <c r="WHZ619" s="4"/>
      <c r="WIA619" s="4"/>
      <c r="WIB619" s="4"/>
      <c r="WIC619" s="4"/>
      <c r="WID619" s="4"/>
      <c r="WIE619" s="4"/>
      <c r="WIF619" s="4"/>
      <c r="WIG619" s="4"/>
      <c r="WIH619" s="4"/>
      <c r="WII619" s="4"/>
      <c r="WIJ619" s="4"/>
      <c r="WIK619" s="4"/>
      <c r="WIL619" s="4"/>
      <c r="WIM619" s="4"/>
      <c r="WIN619" s="4"/>
      <c r="WIO619" s="4"/>
      <c r="WIP619" s="4"/>
      <c r="WIQ619" s="4"/>
      <c r="WIR619" s="4"/>
      <c r="WIS619" s="4"/>
      <c r="WIT619" s="4"/>
      <c r="WIU619" s="4"/>
      <c r="WIV619" s="4"/>
      <c r="WIW619" s="4"/>
      <c r="WIX619" s="4"/>
      <c r="WIY619" s="4"/>
      <c r="WIZ619" s="4"/>
      <c r="WJA619" s="4"/>
      <c r="WJB619" s="4"/>
      <c r="WJC619" s="4"/>
      <c r="WJD619" s="4"/>
      <c r="WJE619" s="4"/>
      <c r="WJF619" s="4"/>
      <c r="WJG619" s="4"/>
      <c r="WJH619" s="4"/>
      <c r="WJI619" s="4"/>
      <c r="WJJ619" s="4"/>
      <c r="WJK619" s="4"/>
      <c r="WJL619" s="4"/>
      <c r="WJM619" s="4"/>
      <c r="WJN619" s="4"/>
      <c r="WJO619" s="4"/>
      <c r="WJP619" s="4"/>
      <c r="WJQ619" s="4"/>
      <c r="WJR619" s="4"/>
      <c r="WJS619" s="4"/>
      <c r="WJT619" s="4"/>
      <c r="WJU619" s="4"/>
      <c r="WJV619" s="4"/>
      <c r="WJW619" s="4"/>
      <c r="WJX619" s="4"/>
      <c r="WJY619" s="4"/>
      <c r="WJZ619" s="4"/>
      <c r="WKA619" s="4"/>
      <c r="WKB619" s="4"/>
      <c r="WKC619" s="4"/>
      <c r="WKD619" s="4"/>
      <c r="WKE619" s="4"/>
      <c r="WKF619" s="4"/>
      <c r="WKG619" s="4"/>
      <c r="WKH619" s="4"/>
      <c r="WKI619" s="4"/>
      <c r="WKJ619" s="4"/>
      <c r="WKK619" s="4"/>
      <c r="WKL619" s="4"/>
      <c r="WKM619" s="4"/>
      <c r="WKN619" s="4"/>
      <c r="WKO619" s="4"/>
      <c r="WKP619" s="4"/>
      <c r="WKQ619" s="4"/>
      <c r="WKR619" s="4"/>
      <c r="WKS619" s="4"/>
      <c r="WKT619" s="4"/>
      <c r="WKU619" s="4"/>
      <c r="WKV619" s="4"/>
      <c r="WKW619" s="4"/>
      <c r="WKX619" s="4"/>
      <c r="WKY619" s="4"/>
      <c r="WKZ619" s="4"/>
      <c r="WLA619" s="4"/>
      <c r="WLB619" s="4"/>
      <c r="WLC619" s="4"/>
      <c r="WLD619" s="4"/>
      <c r="WLE619" s="4"/>
      <c r="WLF619" s="4"/>
      <c r="WLG619" s="4"/>
      <c r="WLH619" s="4"/>
      <c r="WLI619" s="4"/>
      <c r="WLJ619" s="4"/>
      <c r="WLK619" s="4"/>
      <c r="WLL619" s="4"/>
      <c r="WLM619" s="4"/>
      <c r="WLN619" s="4"/>
      <c r="WLO619" s="4"/>
      <c r="WLP619" s="4"/>
      <c r="WLQ619" s="4"/>
      <c r="WLR619" s="4"/>
      <c r="WLS619" s="4"/>
      <c r="WLT619" s="4"/>
      <c r="WLU619" s="4"/>
      <c r="WLV619" s="4"/>
      <c r="WLW619" s="4"/>
      <c r="WLX619" s="4"/>
      <c r="WLY619" s="4"/>
      <c r="WLZ619" s="4"/>
      <c r="WMA619" s="4"/>
      <c r="WMB619" s="4"/>
      <c r="WMC619" s="4"/>
      <c r="WMD619" s="4"/>
      <c r="WME619" s="4"/>
      <c r="WMF619" s="4"/>
      <c r="WMG619" s="4"/>
      <c r="WMH619" s="4"/>
      <c r="WMI619" s="4"/>
      <c r="WMJ619" s="4"/>
      <c r="WMK619" s="4"/>
      <c r="WML619" s="4"/>
      <c r="WMM619" s="4"/>
      <c r="WMN619" s="4"/>
      <c r="WMO619" s="4"/>
      <c r="WMP619" s="4"/>
      <c r="WMQ619" s="4"/>
      <c r="WMR619" s="4"/>
      <c r="WMS619" s="4"/>
      <c r="WMT619" s="4"/>
      <c r="WMU619" s="4"/>
      <c r="WMV619" s="4"/>
      <c r="WMW619" s="4"/>
      <c r="WMX619" s="4"/>
      <c r="WMY619" s="4"/>
      <c r="WMZ619" s="4"/>
      <c r="WNA619" s="4"/>
      <c r="WNB619" s="4"/>
      <c r="WNC619" s="4"/>
      <c r="WND619" s="4"/>
      <c r="WNE619" s="4"/>
      <c r="WNF619" s="4"/>
      <c r="WNG619" s="4"/>
      <c r="WNH619" s="4"/>
      <c r="WNI619" s="4"/>
      <c r="WNJ619" s="4"/>
      <c r="WNK619" s="4"/>
      <c r="WNL619" s="4"/>
      <c r="WNM619" s="4"/>
      <c r="WNN619" s="4"/>
      <c r="WNO619" s="4"/>
      <c r="WNP619" s="4"/>
      <c r="WNQ619" s="4"/>
      <c r="WNR619" s="4"/>
      <c r="WNS619" s="4"/>
      <c r="WNT619" s="4"/>
      <c r="WNU619" s="4"/>
      <c r="WNV619" s="4"/>
      <c r="WNW619" s="4"/>
      <c r="WNX619" s="4"/>
      <c r="WNY619" s="4"/>
      <c r="WNZ619" s="4"/>
      <c r="WOA619" s="4"/>
      <c r="WOB619" s="4"/>
      <c r="WOC619" s="4"/>
      <c r="WOD619" s="4"/>
      <c r="WOE619" s="4"/>
      <c r="WOF619" s="4"/>
      <c r="WOG619" s="4"/>
      <c r="WOH619" s="4"/>
      <c r="WOI619" s="4"/>
      <c r="WOJ619" s="4"/>
      <c r="WOK619" s="4"/>
      <c r="WOL619" s="4"/>
      <c r="WOM619" s="4"/>
      <c r="WON619" s="4"/>
      <c r="WOO619" s="4"/>
      <c r="WOP619" s="4"/>
      <c r="WOQ619" s="4"/>
      <c r="WOR619" s="4"/>
      <c r="WOS619" s="4"/>
      <c r="WOT619" s="4"/>
      <c r="WOU619" s="4"/>
      <c r="WOV619" s="4"/>
      <c r="WOW619" s="4"/>
      <c r="WOX619" s="4"/>
      <c r="WOY619" s="4"/>
      <c r="WOZ619" s="4"/>
      <c r="WPA619" s="4"/>
      <c r="WPB619" s="4"/>
      <c r="WPC619" s="4"/>
      <c r="WPD619" s="4"/>
      <c r="WPE619" s="4"/>
      <c r="WPF619" s="4"/>
      <c r="WPG619" s="4"/>
      <c r="WPH619" s="4"/>
      <c r="WPI619" s="4"/>
      <c r="WPJ619" s="4"/>
      <c r="WPK619" s="4"/>
      <c r="WPL619" s="4"/>
      <c r="WPM619" s="4"/>
      <c r="WPN619" s="4"/>
      <c r="WPO619" s="4"/>
      <c r="WPP619" s="4"/>
      <c r="WPQ619" s="4"/>
      <c r="WPR619" s="4"/>
      <c r="WPS619" s="4"/>
      <c r="WPT619" s="4"/>
      <c r="WPU619" s="4"/>
      <c r="WPV619" s="4"/>
      <c r="WPW619" s="4"/>
      <c r="WPX619" s="4"/>
      <c r="WPY619" s="4"/>
      <c r="WPZ619" s="4"/>
      <c r="WQA619" s="4"/>
      <c r="WQB619" s="4"/>
      <c r="WQC619" s="4"/>
      <c r="WQD619" s="4"/>
      <c r="WQE619" s="4"/>
      <c r="WQF619" s="4"/>
      <c r="WQG619" s="4"/>
      <c r="WQH619" s="4"/>
      <c r="WQI619" s="4"/>
      <c r="WQJ619" s="4"/>
      <c r="WQK619" s="4"/>
      <c r="WQL619" s="4"/>
      <c r="WQM619" s="4"/>
      <c r="WQN619" s="4"/>
      <c r="WQO619" s="4"/>
      <c r="WQP619" s="4"/>
      <c r="WQQ619" s="4"/>
      <c r="WQR619" s="4"/>
      <c r="WQS619" s="4"/>
      <c r="WQT619" s="4"/>
      <c r="WQU619" s="4"/>
      <c r="WQV619" s="4"/>
      <c r="WQW619" s="4"/>
      <c r="WQX619" s="4"/>
      <c r="WQY619" s="4"/>
      <c r="WQZ619" s="4"/>
      <c r="WRA619" s="4"/>
      <c r="WRB619" s="4"/>
      <c r="WRC619" s="4"/>
      <c r="WRD619" s="4"/>
      <c r="WRE619" s="4"/>
      <c r="WRF619" s="4"/>
      <c r="WRG619" s="4"/>
      <c r="WRH619" s="4"/>
      <c r="WRI619" s="4"/>
      <c r="WRJ619" s="4"/>
      <c r="WRK619" s="4"/>
      <c r="WRL619" s="4"/>
      <c r="WRM619" s="4"/>
      <c r="WRN619" s="4"/>
      <c r="WRO619" s="4"/>
      <c r="WRP619" s="4"/>
      <c r="WRQ619" s="4"/>
      <c r="WRR619" s="4"/>
      <c r="WRS619" s="4"/>
      <c r="WRT619" s="4"/>
      <c r="WRU619" s="4"/>
      <c r="WRV619" s="4"/>
      <c r="WRW619" s="4"/>
      <c r="WRX619" s="4"/>
      <c r="WRY619" s="4"/>
      <c r="WRZ619" s="4"/>
      <c r="WSA619" s="4"/>
      <c r="WSB619" s="4"/>
      <c r="WSC619" s="4"/>
      <c r="WSD619" s="4"/>
      <c r="WSE619" s="4"/>
      <c r="WSF619" s="4"/>
      <c r="WSG619" s="4"/>
      <c r="WSH619" s="4"/>
      <c r="WSI619" s="4"/>
      <c r="WSJ619" s="4"/>
      <c r="WSK619" s="4"/>
      <c r="WSL619" s="4"/>
      <c r="WSM619" s="4"/>
      <c r="WSN619" s="4"/>
      <c r="WSO619" s="4"/>
      <c r="WSP619" s="4"/>
      <c r="WSQ619" s="4"/>
      <c r="WSR619" s="4"/>
      <c r="WSS619" s="4"/>
      <c r="WST619" s="4"/>
      <c r="WSU619" s="4"/>
      <c r="WSV619" s="4"/>
      <c r="WSW619" s="4"/>
      <c r="WSX619" s="4"/>
      <c r="WSY619" s="4"/>
      <c r="WSZ619" s="4"/>
      <c r="WTA619" s="4"/>
      <c r="WTB619" s="4"/>
      <c r="WTC619" s="4"/>
      <c r="WTD619" s="4"/>
      <c r="WTE619" s="4"/>
      <c r="WTF619" s="4"/>
      <c r="WTG619" s="4"/>
      <c r="WTH619" s="4"/>
      <c r="WTI619" s="4"/>
      <c r="WTJ619" s="4"/>
      <c r="WTK619" s="4"/>
      <c r="WTL619" s="4"/>
      <c r="WTM619" s="4"/>
      <c r="WTN619" s="4"/>
      <c r="WTO619" s="4"/>
      <c r="WTP619" s="4"/>
      <c r="WTQ619" s="4"/>
      <c r="WTR619" s="4"/>
      <c r="WTS619" s="4"/>
      <c r="WTT619" s="4"/>
      <c r="WTU619" s="4"/>
      <c r="WTV619" s="4"/>
      <c r="WTW619" s="4"/>
      <c r="WTX619" s="4"/>
      <c r="WTY619" s="4"/>
      <c r="WTZ619" s="4"/>
      <c r="WUA619" s="4"/>
      <c r="WUB619" s="4"/>
      <c r="WUC619" s="4"/>
      <c r="WUD619" s="4"/>
      <c r="WUE619" s="4"/>
      <c r="WUF619" s="4"/>
      <c r="WUG619" s="4"/>
      <c r="WUH619" s="4"/>
      <c r="WUI619" s="4"/>
      <c r="WUJ619" s="4"/>
      <c r="WUK619" s="4"/>
      <c r="WUL619" s="4"/>
      <c r="WUM619" s="4"/>
      <c r="WUN619" s="4"/>
      <c r="WUO619" s="4"/>
      <c r="WUP619" s="4"/>
      <c r="WUQ619" s="4"/>
      <c r="WUR619" s="4"/>
      <c r="WUS619" s="4"/>
      <c r="WUT619" s="4"/>
      <c r="WUU619" s="4"/>
      <c r="WUV619" s="4"/>
      <c r="WUW619" s="4"/>
      <c r="WUX619" s="4"/>
      <c r="WUY619" s="4"/>
      <c r="WUZ619" s="4"/>
      <c r="WVA619" s="4"/>
      <c r="WVB619" s="4"/>
      <c r="WVC619" s="4"/>
      <c r="WVD619" s="4"/>
      <c r="WVE619" s="4"/>
      <c r="WVF619" s="4"/>
      <c r="WVG619" s="4"/>
      <c r="WVH619" s="4"/>
      <c r="WVI619" s="4"/>
      <c r="WVJ619" s="4"/>
      <c r="WVK619" s="4"/>
      <c r="WVL619" s="4"/>
      <c r="WVM619" s="4"/>
      <c r="WVN619" s="4"/>
      <c r="WVO619" s="4"/>
      <c r="WVP619" s="4"/>
      <c r="WVQ619" s="4"/>
      <c r="WVR619" s="4"/>
      <c r="WVS619" s="4"/>
      <c r="WVT619" s="4"/>
      <c r="WVU619" s="4"/>
      <c r="WVV619" s="4"/>
      <c r="WVW619" s="4"/>
      <c r="WVX619" s="4"/>
      <c r="WVY619" s="4"/>
      <c r="WVZ619" s="4"/>
      <c r="WWA619" s="4"/>
      <c r="WWB619" s="4"/>
      <c r="WWC619" s="4"/>
      <c r="WWD619" s="4"/>
      <c r="WWE619" s="4"/>
      <c r="WWF619" s="4"/>
      <c r="WWG619" s="4"/>
      <c r="WWH619" s="4"/>
      <c r="WWI619" s="4"/>
      <c r="WWJ619" s="4"/>
      <c r="WWK619" s="4"/>
      <c r="WWL619" s="4"/>
      <c r="WWM619" s="4"/>
      <c r="WWN619" s="4"/>
      <c r="WWO619" s="4"/>
      <c r="WWP619" s="4"/>
      <c r="WWQ619" s="4"/>
      <c r="WWR619" s="4"/>
      <c r="WWS619" s="4"/>
      <c r="WWT619" s="4"/>
      <c r="WWU619" s="4"/>
      <c r="WWV619" s="4"/>
      <c r="WWW619" s="4"/>
      <c r="WWX619" s="4"/>
      <c r="WWY619" s="4"/>
      <c r="WWZ619" s="4"/>
      <c r="WXA619" s="4"/>
      <c r="WXB619" s="4"/>
      <c r="WXC619" s="4"/>
      <c r="WXD619" s="4"/>
      <c r="WXE619" s="4"/>
      <c r="WXF619" s="4"/>
      <c r="WXG619" s="4"/>
      <c r="WXH619" s="4"/>
      <c r="WXI619" s="4"/>
      <c r="WXJ619" s="4"/>
      <c r="WXK619" s="4"/>
      <c r="WXL619" s="4"/>
      <c r="WXM619" s="4"/>
      <c r="WXN619" s="4"/>
      <c r="WXO619" s="4"/>
      <c r="WXP619" s="4"/>
      <c r="WXQ619" s="4"/>
      <c r="WXR619" s="4"/>
      <c r="WXS619" s="4"/>
      <c r="WXT619" s="4"/>
      <c r="WXU619" s="4"/>
      <c r="WXV619" s="4"/>
      <c r="WXW619" s="4"/>
      <c r="WXX619" s="4"/>
      <c r="WXY619" s="4"/>
      <c r="WXZ619" s="4"/>
      <c r="WYA619" s="4"/>
      <c r="WYB619" s="4"/>
      <c r="WYC619" s="4"/>
      <c r="WYD619" s="4"/>
      <c r="WYE619" s="4"/>
      <c r="WYF619" s="4"/>
      <c r="WYG619" s="4"/>
      <c r="WYH619" s="4"/>
      <c r="WYI619" s="4"/>
      <c r="WYJ619" s="4"/>
      <c r="WYK619" s="4"/>
      <c r="WYL619" s="4"/>
      <c r="WYM619" s="4"/>
      <c r="WYN619" s="4"/>
      <c r="WYO619" s="4"/>
      <c r="WYP619" s="4"/>
      <c r="WYQ619" s="4"/>
      <c r="WYR619" s="4"/>
      <c r="WYS619" s="4"/>
      <c r="WYT619" s="4"/>
      <c r="WYU619" s="4"/>
      <c r="WYV619" s="4"/>
      <c r="WYW619" s="4"/>
      <c r="WYX619" s="4"/>
      <c r="WYY619" s="4"/>
      <c r="WYZ619" s="4"/>
      <c r="WZA619" s="4"/>
      <c r="WZB619" s="4"/>
      <c r="WZC619" s="4"/>
      <c r="WZD619" s="4"/>
      <c r="WZE619" s="4"/>
      <c r="WZF619" s="4"/>
      <c r="WZG619" s="4"/>
      <c r="WZH619" s="4"/>
      <c r="WZI619" s="4"/>
      <c r="WZJ619" s="4"/>
      <c r="WZK619" s="4"/>
      <c r="WZL619" s="4"/>
      <c r="WZM619" s="4"/>
      <c r="WZN619" s="4"/>
      <c r="WZO619" s="4"/>
      <c r="WZP619" s="4"/>
      <c r="WZQ619" s="4"/>
      <c r="WZR619" s="4"/>
      <c r="WZS619" s="4"/>
      <c r="WZT619" s="4"/>
      <c r="WZU619" s="4"/>
      <c r="WZV619" s="4"/>
      <c r="WZW619" s="4"/>
      <c r="WZX619" s="4"/>
      <c r="WZY619" s="4"/>
      <c r="WZZ619" s="4"/>
      <c r="XAA619" s="4"/>
      <c r="XAB619" s="4"/>
      <c r="XAC619" s="4"/>
      <c r="XAD619" s="4"/>
      <c r="XAE619" s="4"/>
      <c r="XAF619" s="4"/>
      <c r="XAG619" s="4"/>
      <c r="XAH619" s="4"/>
      <c r="XAI619" s="4"/>
      <c r="XAJ619" s="4"/>
      <c r="XAK619" s="4"/>
      <c r="XAL619" s="4"/>
      <c r="XAM619" s="4"/>
      <c r="XAN619" s="4"/>
      <c r="XAO619" s="4"/>
      <c r="XAP619" s="4"/>
      <c r="XAQ619" s="4"/>
      <c r="XAR619" s="4"/>
      <c r="XAS619" s="4"/>
      <c r="XAT619" s="4"/>
      <c r="XAU619" s="4"/>
      <c r="XAV619" s="4"/>
      <c r="XAW619" s="4"/>
      <c r="XAX619" s="4"/>
      <c r="XAY619" s="4"/>
      <c r="XAZ619" s="4"/>
      <c r="XBA619" s="4"/>
      <c r="XBB619" s="4"/>
      <c r="XBC619" s="4"/>
      <c r="XBD619" s="4"/>
      <c r="XBE619" s="4"/>
      <c r="XBF619" s="4"/>
      <c r="XBG619" s="4"/>
      <c r="XBH619" s="4"/>
      <c r="XBI619" s="4"/>
      <c r="XBJ619" s="4"/>
      <c r="XBK619" s="4"/>
      <c r="XBL619" s="4"/>
      <c r="XBM619" s="4"/>
      <c r="XBN619" s="4"/>
      <c r="XBO619" s="4"/>
      <c r="XBP619" s="4"/>
      <c r="XBQ619" s="4"/>
      <c r="XBR619" s="4"/>
      <c r="XBS619" s="4"/>
      <c r="XBT619" s="4"/>
      <c r="XBU619" s="4"/>
      <c r="XBV619" s="4"/>
      <c r="XBW619" s="4"/>
      <c r="XBX619" s="4"/>
      <c r="XBY619" s="4"/>
      <c r="XBZ619" s="4"/>
      <c r="XCA619" s="4"/>
      <c r="XCB619" s="4"/>
      <c r="XCC619" s="4"/>
      <c r="XCD619" s="4"/>
      <c r="XCE619" s="4"/>
      <c r="XCF619" s="4"/>
      <c r="XCG619" s="4"/>
      <c r="XCH619" s="4"/>
      <c r="XCI619" s="4"/>
      <c r="XCJ619" s="4"/>
      <c r="XCK619" s="4"/>
      <c r="XCL619" s="4"/>
      <c r="XCM619" s="4"/>
      <c r="XCN619" s="4"/>
    </row>
    <row r="620" spans="1:16316" s="7" customFormat="1" ht="15.75" x14ac:dyDescent="0.25">
      <c r="A620" s="5" t="s">
        <v>447</v>
      </c>
      <c r="B620" s="21" t="s">
        <v>321</v>
      </c>
      <c r="C620" s="43"/>
      <c r="D620" s="140">
        <f>D621+D636+D685+D690</f>
        <v>77707</v>
      </c>
    </row>
    <row r="621" spans="1:16316" s="7" customFormat="1" ht="15.75" x14ac:dyDescent="0.25">
      <c r="A621" s="5" t="s">
        <v>320</v>
      </c>
      <c r="B621" s="21" t="s">
        <v>322</v>
      </c>
      <c r="C621" s="43"/>
      <c r="D621" s="140">
        <f>D622+D629</f>
        <v>9530</v>
      </c>
    </row>
    <row r="622" spans="1:16316" s="7" customFormat="1" ht="94.5" x14ac:dyDescent="0.2">
      <c r="A622" s="77" t="s">
        <v>594</v>
      </c>
      <c r="B622" s="22" t="s">
        <v>323</v>
      </c>
      <c r="C622" s="26"/>
      <c r="D622" s="141">
        <f>D623+D626</f>
        <v>4726</v>
      </c>
    </row>
    <row r="623" spans="1:16316" s="7" customFormat="1" ht="31.5" x14ac:dyDescent="0.2">
      <c r="A623" s="38" t="s">
        <v>446</v>
      </c>
      <c r="B623" s="23" t="s">
        <v>323</v>
      </c>
      <c r="C623" s="25" t="s">
        <v>15</v>
      </c>
      <c r="D623" s="138">
        <f t="shared" ref="D623:D624" si="97">D624</f>
        <v>24</v>
      </c>
    </row>
    <row r="624" spans="1:16316" s="7" customFormat="1" ht="31.5" x14ac:dyDescent="0.25">
      <c r="A624" s="12" t="s">
        <v>17</v>
      </c>
      <c r="B624" s="23" t="s">
        <v>323</v>
      </c>
      <c r="C624" s="25" t="s">
        <v>16</v>
      </c>
      <c r="D624" s="138">
        <f t="shared" si="97"/>
        <v>24</v>
      </c>
    </row>
    <row r="625" spans="1:4" s="7" customFormat="1" ht="15.75" hidden="1" x14ac:dyDescent="0.25">
      <c r="A625" s="12" t="s">
        <v>593</v>
      </c>
      <c r="B625" s="23" t="s">
        <v>323</v>
      </c>
      <c r="C625" s="25" t="s">
        <v>71</v>
      </c>
      <c r="D625" s="138">
        <v>24</v>
      </c>
    </row>
    <row r="626" spans="1:4" s="7" customFormat="1" ht="15.75" x14ac:dyDescent="0.25">
      <c r="A626" s="12" t="s">
        <v>22</v>
      </c>
      <c r="B626" s="23" t="s">
        <v>323</v>
      </c>
      <c r="C626" s="78">
        <v>300</v>
      </c>
      <c r="D626" s="138">
        <f t="shared" ref="D626:D627" si="98">D627</f>
        <v>4702</v>
      </c>
    </row>
    <row r="627" spans="1:4" s="7" customFormat="1" ht="15.75" x14ac:dyDescent="0.25">
      <c r="A627" s="12" t="s">
        <v>37</v>
      </c>
      <c r="B627" s="23" t="s">
        <v>323</v>
      </c>
      <c r="C627" s="78">
        <v>310</v>
      </c>
      <c r="D627" s="138">
        <f t="shared" si="98"/>
        <v>4702</v>
      </c>
    </row>
    <row r="628" spans="1:4" s="7" customFormat="1" ht="31.5" hidden="1" x14ac:dyDescent="0.25">
      <c r="A628" s="12" t="s">
        <v>127</v>
      </c>
      <c r="B628" s="23" t="s">
        <v>323</v>
      </c>
      <c r="C628" s="78">
        <v>313</v>
      </c>
      <c r="D628" s="138">
        <v>4702</v>
      </c>
    </row>
    <row r="629" spans="1:4" s="7" customFormat="1" ht="31.5" x14ac:dyDescent="0.25">
      <c r="A629" s="42" t="s">
        <v>112</v>
      </c>
      <c r="B629" s="22" t="s">
        <v>324</v>
      </c>
      <c r="C629" s="26"/>
      <c r="D629" s="141">
        <f>D630+D633</f>
        <v>4804</v>
      </c>
    </row>
    <row r="630" spans="1:4" s="7" customFormat="1" ht="31.5" x14ac:dyDescent="0.2">
      <c r="A630" s="38" t="s">
        <v>446</v>
      </c>
      <c r="B630" s="23" t="s">
        <v>324</v>
      </c>
      <c r="C630" s="25" t="s">
        <v>15</v>
      </c>
      <c r="D630" s="138">
        <f t="shared" ref="D630:D631" si="99">D631</f>
        <v>24</v>
      </c>
    </row>
    <row r="631" spans="1:4" s="7" customFormat="1" ht="31.5" x14ac:dyDescent="0.25">
      <c r="A631" s="12" t="s">
        <v>17</v>
      </c>
      <c r="B631" s="23" t="s">
        <v>324</v>
      </c>
      <c r="C631" s="25" t="s">
        <v>16</v>
      </c>
      <c r="D631" s="138">
        <f t="shared" si="99"/>
        <v>24</v>
      </c>
    </row>
    <row r="632" spans="1:4" s="7" customFormat="1" ht="15.75" hidden="1" x14ac:dyDescent="0.25">
      <c r="A632" s="12" t="s">
        <v>593</v>
      </c>
      <c r="B632" s="23" t="s">
        <v>324</v>
      </c>
      <c r="C632" s="25" t="s">
        <v>71</v>
      </c>
      <c r="D632" s="138">
        <v>24</v>
      </c>
    </row>
    <row r="633" spans="1:4" s="7" customFormat="1" ht="15.75" x14ac:dyDescent="0.25">
      <c r="A633" s="12" t="s">
        <v>22</v>
      </c>
      <c r="B633" s="23" t="s">
        <v>324</v>
      </c>
      <c r="C633" s="78">
        <v>300</v>
      </c>
      <c r="D633" s="138">
        <f t="shared" ref="D633:D634" si="100">D634</f>
        <v>4780</v>
      </c>
    </row>
    <row r="634" spans="1:4" s="7" customFormat="1" ht="15.75" x14ac:dyDescent="0.25">
      <c r="A634" s="12" t="s">
        <v>37</v>
      </c>
      <c r="B634" s="23" t="s">
        <v>324</v>
      </c>
      <c r="C634" s="78">
        <v>310</v>
      </c>
      <c r="D634" s="138">
        <f t="shared" si="100"/>
        <v>4780</v>
      </c>
    </row>
    <row r="635" spans="1:4" s="7" customFormat="1" ht="31.5" hidden="1" x14ac:dyDescent="0.25">
      <c r="A635" s="12" t="s">
        <v>127</v>
      </c>
      <c r="B635" s="23" t="s">
        <v>324</v>
      </c>
      <c r="C635" s="78">
        <v>313</v>
      </c>
      <c r="D635" s="138">
        <v>4780</v>
      </c>
    </row>
    <row r="636" spans="1:4" s="7" customFormat="1" ht="15.75" x14ac:dyDescent="0.25">
      <c r="A636" s="5" t="s">
        <v>326</v>
      </c>
      <c r="B636" s="21" t="s">
        <v>325</v>
      </c>
      <c r="C636" s="43"/>
      <c r="D636" s="140">
        <f>D637+D644+D653+D660+D664+D671+D678</f>
        <v>23727</v>
      </c>
    </row>
    <row r="637" spans="1:4" s="7" customFormat="1" ht="15.75" x14ac:dyDescent="0.25">
      <c r="A637" s="42" t="s">
        <v>54</v>
      </c>
      <c r="B637" s="22" t="s">
        <v>327</v>
      </c>
      <c r="C637" s="26"/>
      <c r="D637" s="141">
        <f>D638+D641</f>
        <v>4825</v>
      </c>
    </row>
    <row r="638" spans="1:4" s="7" customFormat="1" ht="31.5" x14ac:dyDescent="0.2">
      <c r="A638" s="38" t="s">
        <v>446</v>
      </c>
      <c r="B638" s="23" t="s">
        <v>327</v>
      </c>
      <c r="C638" s="78">
        <v>200</v>
      </c>
      <c r="D638" s="123">
        <f t="shared" ref="D638:D639" si="101">D639</f>
        <v>24</v>
      </c>
    </row>
    <row r="639" spans="1:4" s="7" customFormat="1" ht="31.5" x14ac:dyDescent="0.25">
      <c r="A639" s="12" t="s">
        <v>17</v>
      </c>
      <c r="B639" s="23" t="s">
        <v>327</v>
      </c>
      <c r="C639" s="78">
        <v>240</v>
      </c>
      <c r="D639" s="123">
        <f t="shared" si="101"/>
        <v>24</v>
      </c>
    </row>
    <row r="640" spans="1:4" s="7" customFormat="1" ht="15.75" hidden="1" x14ac:dyDescent="0.25">
      <c r="A640" s="12" t="s">
        <v>593</v>
      </c>
      <c r="B640" s="23" t="s">
        <v>327</v>
      </c>
      <c r="C640" s="78">
        <v>244</v>
      </c>
      <c r="D640" s="123">
        <f>25-1</f>
        <v>24</v>
      </c>
    </row>
    <row r="641" spans="1:4" s="7" customFormat="1" ht="15.75" x14ac:dyDescent="0.25">
      <c r="A641" s="12" t="s">
        <v>22</v>
      </c>
      <c r="B641" s="23" t="s">
        <v>327</v>
      </c>
      <c r="C641" s="78">
        <v>300</v>
      </c>
      <c r="D641" s="123">
        <f t="shared" ref="D641:D642" si="102">D642</f>
        <v>4801</v>
      </c>
    </row>
    <row r="642" spans="1:4" ht="15.75" x14ac:dyDescent="0.25">
      <c r="A642" s="12" t="s">
        <v>37</v>
      </c>
      <c r="B642" s="23" t="s">
        <v>327</v>
      </c>
      <c r="C642" s="78">
        <v>310</v>
      </c>
      <c r="D642" s="123">
        <f t="shared" si="102"/>
        <v>4801</v>
      </c>
    </row>
    <row r="643" spans="1:4" ht="31.5" hidden="1" x14ac:dyDescent="0.25">
      <c r="A643" s="12" t="s">
        <v>127</v>
      </c>
      <c r="B643" s="23" t="s">
        <v>327</v>
      </c>
      <c r="C643" s="78">
        <v>313</v>
      </c>
      <c r="D643" s="123">
        <f>5000-199</f>
        <v>4801</v>
      </c>
    </row>
    <row r="644" spans="1:4" ht="63" x14ac:dyDescent="0.2">
      <c r="A644" s="77" t="s">
        <v>595</v>
      </c>
      <c r="B644" s="22" t="s">
        <v>328</v>
      </c>
      <c r="C644" s="26"/>
      <c r="D644" s="141">
        <f>D645+D648</f>
        <v>3075</v>
      </c>
    </row>
    <row r="645" spans="1:4" ht="31.5" x14ac:dyDescent="0.2">
      <c r="A645" s="38" t="s">
        <v>446</v>
      </c>
      <c r="B645" s="23" t="s">
        <v>328</v>
      </c>
      <c r="C645" s="78">
        <v>200</v>
      </c>
      <c r="D645" s="123">
        <f t="shared" ref="D645:D646" si="103">D646</f>
        <v>115</v>
      </c>
    </row>
    <row r="646" spans="1:4" ht="31.5" x14ac:dyDescent="0.25">
      <c r="A646" s="12" t="s">
        <v>17</v>
      </c>
      <c r="B646" s="23" t="s">
        <v>328</v>
      </c>
      <c r="C646" s="78">
        <v>240</v>
      </c>
      <c r="D646" s="123">
        <f t="shared" si="103"/>
        <v>115</v>
      </c>
    </row>
    <row r="647" spans="1:4" ht="15.75" hidden="1" x14ac:dyDescent="0.25">
      <c r="A647" s="12" t="s">
        <v>593</v>
      </c>
      <c r="B647" s="23" t="s">
        <v>328</v>
      </c>
      <c r="C647" s="78">
        <v>244</v>
      </c>
      <c r="D647" s="123">
        <f>117-2</f>
        <v>115</v>
      </c>
    </row>
    <row r="648" spans="1:4" ht="15.75" x14ac:dyDescent="0.25">
      <c r="A648" s="12" t="s">
        <v>22</v>
      </c>
      <c r="B648" s="23" t="s">
        <v>328</v>
      </c>
      <c r="C648" s="78">
        <v>300</v>
      </c>
      <c r="D648" s="123">
        <f>D649+D651</f>
        <v>2960</v>
      </c>
    </row>
    <row r="649" spans="1:4" ht="15.75" x14ac:dyDescent="0.25">
      <c r="A649" s="12" t="s">
        <v>37</v>
      </c>
      <c r="B649" s="23" t="s">
        <v>328</v>
      </c>
      <c r="C649" s="78">
        <v>310</v>
      </c>
      <c r="D649" s="123">
        <f>D650</f>
        <v>2735</v>
      </c>
    </row>
    <row r="650" spans="1:4" ht="31.5" hidden="1" x14ac:dyDescent="0.25">
      <c r="A650" s="12" t="s">
        <v>127</v>
      </c>
      <c r="B650" s="23" t="s">
        <v>328</v>
      </c>
      <c r="C650" s="78">
        <v>313</v>
      </c>
      <c r="D650" s="123">
        <f>2733+2</f>
        <v>2735</v>
      </c>
    </row>
    <row r="651" spans="1:4" ht="31.5" x14ac:dyDescent="0.25">
      <c r="A651" s="12" t="s">
        <v>113</v>
      </c>
      <c r="B651" s="23" t="s">
        <v>328</v>
      </c>
      <c r="C651" s="78">
        <v>320</v>
      </c>
      <c r="D651" s="123">
        <f>D652</f>
        <v>225</v>
      </c>
    </row>
    <row r="652" spans="1:4" ht="31.5" hidden="1" x14ac:dyDescent="0.25">
      <c r="A652" s="12" t="s">
        <v>122</v>
      </c>
      <c r="B652" s="23" t="s">
        <v>328</v>
      </c>
      <c r="C652" s="78">
        <v>321</v>
      </c>
      <c r="D652" s="123">
        <f>135+45+45</f>
        <v>225</v>
      </c>
    </row>
    <row r="653" spans="1:4" ht="47.25" x14ac:dyDescent="0.25">
      <c r="A653" s="42" t="s">
        <v>64</v>
      </c>
      <c r="B653" s="22" t="s">
        <v>329</v>
      </c>
      <c r="C653" s="26"/>
      <c r="D653" s="141">
        <f>D654+D657</f>
        <v>112</v>
      </c>
    </row>
    <row r="654" spans="1:4" ht="31.5" x14ac:dyDescent="0.2">
      <c r="A654" s="38" t="s">
        <v>446</v>
      </c>
      <c r="B654" s="23" t="s">
        <v>329</v>
      </c>
      <c r="C654" s="78">
        <v>200</v>
      </c>
      <c r="D654" s="123">
        <f t="shared" ref="D654:D655" si="104">D655</f>
        <v>1</v>
      </c>
    </row>
    <row r="655" spans="1:4" ht="31.5" x14ac:dyDescent="0.25">
      <c r="A655" s="12" t="s">
        <v>17</v>
      </c>
      <c r="B655" s="23" t="s">
        <v>329</v>
      </c>
      <c r="C655" s="78">
        <v>240</v>
      </c>
      <c r="D655" s="123">
        <f t="shared" si="104"/>
        <v>1</v>
      </c>
    </row>
    <row r="656" spans="1:4" ht="15.75" hidden="1" x14ac:dyDescent="0.25">
      <c r="A656" s="12" t="s">
        <v>593</v>
      </c>
      <c r="B656" s="23" t="s">
        <v>329</v>
      </c>
      <c r="C656" s="78">
        <v>244</v>
      </c>
      <c r="D656" s="123">
        <v>1</v>
      </c>
    </row>
    <row r="657" spans="1:4" ht="15.75" x14ac:dyDescent="0.25">
      <c r="A657" s="12" t="s">
        <v>22</v>
      </c>
      <c r="B657" s="23" t="s">
        <v>329</v>
      </c>
      <c r="C657" s="78">
        <v>300</v>
      </c>
      <c r="D657" s="123">
        <f t="shared" ref="D657:D658" si="105">D658</f>
        <v>111</v>
      </c>
    </row>
    <row r="658" spans="1:4" ht="15.75" x14ac:dyDescent="0.25">
      <c r="A658" s="12" t="s">
        <v>37</v>
      </c>
      <c r="B658" s="23" t="s">
        <v>329</v>
      </c>
      <c r="C658" s="78">
        <v>310</v>
      </c>
      <c r="D658" s="123">
        <f t="shared" si="105"/>
        <v>111</v>
      </c>
    </row>
    <row r="659" spans="1:4" ht="15.75" hidden="1" x14ac:dyDescent="0.25">
      <c r="A659" s="12" t="s">
        <v>111</v>
      </c>
      <c r="B659" s="23" t="s">
        <v>329</v>
      </c>
      <c r="C659" s="78">
        <v>312</v>
      </c>
      <c r="D659" s="123">
        <v>111</v>
      </c>
    </row>
    <row r="660" spans="1:4" ht="47.25" x14ac:dyDescent="0.25">
      <c r="A660" s="42" t="s">
        <v>448</v>
      </c>
      <c r="B660" s="22" t="s">
        <v>330</v>
      </c>
      <c r="C660" s="79"/>
      <c r="D660" s="141">
        <f t="shared" ref="D660:D662" si="106">D661</f>
        <v>37</v>
      </c>
    </row>
    <row r="661" spans="1:4" ht="15.75" x14ac:dyDescent="0.25">
      <c r="A661" s="12" t="s">
        <v>22</v>
      </c>
      <c r="B661" s="23" t="s">
        <v>330</v>
      </c>
      <c r="C661" s="78">
        <v>300</v>
      </c>
      <c r="D661" s="123">
        <f t="shared" si="106"/>
        <v>37</v>
      </c>
    </row>
    <row r="662" spans="1:4" ht="15.75" x14ac:dyDescent="0.25">
      <c r="A662" s="12" t="s">
        <v>37</v>
      </c>
      <c r="B662" s="23" t="s">
        <v>330</v>
      </c>
      <c r="C662" s="78">
        <v>310</v>
      </c>
      <c r="D662" s="123">
        <f t="shared" si="106"/>
        <v>37</v>
      </c>
    </row>
    <row r="663" spans="1:4" ht="31.5" hidden="1" x14ac:dyDescent="0.25">
      <c r="A663" s="12" t="s">
        <v>127</v>
      </c>
      <c r="B663" s="23" t="s">
        <v>330</v>
      </c>
      <c r="C663" s="78">
        <v>313</v>
      </c>
      <c r="D663" s="123">
        <v>37</v>
      </c>
    </row>
    <row r="664" spans="1:4" ht="126" x14ac:dyDescent="0.25">
      <c r="A664" s="42" t="s">
        <v>589</v>
      </c>
      <c r="B664" s="22" t="s">
        <v>331</v>
      </c>
      <c r="C664" s="79"/>
      <c r="D664" s="141">
        <f>D665+D668</f>
        <v>14820</v>
      </c>
    </row>
    <row r="665" spans="1:4" ht="31.5" x14ac:dyDescent="0.2">
      <c r="A665" s="38" t="s">
        <v>446</v>
      </c>
      <c r="B665" s="23" t="s">
        <v>331</v>
      </c>
      <c r="C665" s="78">
        <v>200</v>
      </c>
      <c r="D665" s="123">
        <f t="shared" ref="D665:D666" si="107">D666</f>
        <v>225</v>
      </c>
    </row>
    <row r="666" spans="1:4" ht="31.5" x14ac:dyDescent="0.25">
      <c r="A666" s="12" t="s">
        <v>17</v>
      </c>
      <c r="B666" s="23" t="s">
        <v>331</v>
      </c>
      <c r="C666" s="78">
        <v>240</v>
      </c>
      <c r="D666" s="123">
        <f t="shared" si="107"/>
        <v>225</v>
      </c>
    </row>
    <row r="667" spans="1:4" ht="15.75" hidden="1" x14ac:dyDescent="0.25">
      <c r="A667" s="12" t="s">
        <v>593</v>
      </c>
      <c r="B667" s="23" t="s">
        <v>331</v>
      </c>
      <c r="C667" s="78">
        <v>244</v>
      </c>
      <c r="D667" s="123">
        <v>225</v>
      </c>
    </row>
    <row r="668" spans="1:4" ht="15.75" x14ac:dyDescent="0.25">
      <c r="A668" s="12" t="s">
        <v>22</v>
      </c>
      <c r="B668" s="23" t="s">
        <v>331</v>
      </c>
      <c r="C668" s="78">
        <v>300</v>
      </c>
      <c r="D668" s="123">
        <f>D670</f>
        <v>14595</v>
      </c>
    </row>
    <row r="669" spans="1:4" ht="15.75" x14ac:dyDescent="0.25">
      <c r="A669" s="12" t="s">
        <v>37</v>
      </c>
      <c r="B669" s="23" t="s">
        <v>331</v>
      </c>
      <c r="C669" s="78">
        <v>310</v>
      </c>
      <c r="D669" s="123">
        <f>D670</f>
        <v>14595</v>
      </c>
    </row>
    <row r="670" spans="1:4" ht="31.5" hidden="1" x14ac:dyDescent="0.25">
      <c r="A670" s="12" t="s">
        <v>127</v>
      </c>
      <c r="B670" s="23" t="s">
        <v>331</v>
      </c>
      <c r="C670" s="78">
        <v>313</v>
      </c>
      <c r="D670" s="123">
        <v>14595</v>
      </c>
    </row>
    <row r="671" spans="1:4" ht="173.25" x14ac:dyDescent="0.25">
      <c r="A671" s="42" t="s">
        <v>449</v>
      </c>
      <c r="B671" s="22" t="s">
        <v>332</v>
      </c>
      <c r="C671" s="79"/>
      <c r="D671" s="141">
        <f>D672+D675</f>
        <v>634</v>
      </c>
    </row>
    <row r="672" spans="1:4" ht="31.5" x14ac:dyDescent="0.2">
      <c r="A672" s="38" t="s">
        <v>446</v>
      </c>
      <c r="B672" s="23" t="s">
        <v>332</v>
      </c>
      <c r="C672" s="78">
        <v>200</v>
      </c>
      <c r="D672" s="123">
        <f t="shared" ref="D672:D673" si="108">D673</f>
        <v>4</v>
      </c>
    </row>
    <row r="673" spans="1:4" ht="31.5" x14ac:dyDescent="0.25">
      <c r="A673" s="12" t="s">
        <v>17</v>
      </c>
      <c r="B673" s="23" t="s">
        <v>332</v>
      </c>
      <c r="C673" s="78">
        <v>240</v>
      </c>
      <c r="D673" s="123">
        <f t="shared" si="108"/>
        <v>4</v>
      </c>
    </row>
    <row r="674" spans="1:4" ht="15.75" hidden="1" x14ac:dyDescent="0.25">
      <c r="A674" s="12" t="s">
        <v>593</v>
      </c>
      <c r="B674" s="23" t="s">
        <v>332</v>
      </c>
      <c r="C674" s="78">
        <v>244</v>
      </c>
      <c r="D674" s="123">
        <v>4</v>
      </c>
    </row>
    <row r="675" spans="1:4" ht="15.75" x14ac:dyDescent="0.25">
      <c r="A675" s="12" t="s">
        <v>22</v>
      </c>
      <c r="B675" s="23" t="s">
        <v>332</v>
      </c>
      <c r="C675" s="78">
        <v>300</v>
      </c>
      <c r="D675" s="123">
        <f t="shared" ref="D675:D676" si="109">D676</f>
        <v>630</v>
      </c>
    </row>
    <row r="676" spans="1:4" ht="15.75" x14ac:dyDescent="0.25">
      <c r="A676" s="12" t="s">
        <v>37</v>
      </c>
      <c r="B676" s="23" t="s">
        <v>332</v>
      </c>
      <c r="C676" s="78">
        <v>310</v>
      </c>
      <c r="D676" s="123">
        <f t="shared" si="109"/>
        <v>630</v>
      </c>
    </row>
    <row r="677" spans="1:4" ht="31.5" hidden="1" x14ac:dyDescent="0.25">
      <c r="A677" s="12" t="s">
        <v>127</v>
      </c>
      <c r="B677" s="23" t="s">
        <v>332</v>
      </c>
      <c r="C677" s="78">
        <v>313</v>
      </c>
      <c r="D677" s="123">
        <v>630</v>
      </c>
    </row>
    <row r="678" spans="1:4" ht="157.5" x14ac:dyDescent="0.2">
      <c r="A678" s="80" t="s">
        <v>590</v>
      </c>
      <c r="B678" s="23" t="s">
        <v>537</v>
      </c>
      <c r="C678" s="78"/>
      <c r="D678" s="169">
        <f>D679+D682</f>
        <v>224</v>
      </c>
    </row>
    <row r="679" spans="1:4" ht="31.5" x14ac:dyDescent="0.2">
      <c r="A679" s="38" t="s">
        <v>446</v>
      </c>
      <c r="B679" s="23" t="s">
        <v>537</v>
      </c>
      <c r="C679" s="78">
        <v>200</v>
      </c>
      <c r="D679" s="189">
        <f>D680</f>
        <v>2</v>
      </c>
    </row>
    <row r="680" spans="1:4" ht="31.5" x14ac:dyDescent="0.25">
      <c r="A680" s="12" t="s">
        <v>17</v>
      </c>
      <c r="B680" s="23" t="s">
        <v>537</v>
      </c>
      <c r="C680" s="78">
        <v>240</v>
      </c>
      <c r="D680" s="189">
        <f>D681</f>
        <v>2</v>
      </c>
    </row>
    <row r="681" spans="1:4" ht="15.75" hidden="1" x14ac:dyDescent="0.25">
      <c r="A681" s="12" t="s">
        <v>593</v>
      </c>
      <c r="B681" s="23" t="s">
        <v>537</v>
      </c>
      <c r="C681" s="78">
        <v>244</v>
      </c>
      <c r="D681" s="189">
        <f>1+1</f>
        <v>2</v>
      </c>
    </row>
    <row r="682" spans="1:4" ht="15.75" x14ac:dyDescent="0.25">
      <c r="A682" s="12" t="s">
        <v>22</v>
      </c>
      <c r="B682" s="23" t="s">
        <v>537</v>
      </c>
      <c r="C682" s="78">
        <v>300</v>
      </c>
      <c r="D682" s="189">
        <f>D683</f>
        <v>222</v>
      </c>
    </row>
    <row r="683" spans="1:4" ht="15.75" x14ac:dyDescent="0.25">
      <c r="A683" s="12" t="s">
        <v>37</v>
      </c>
      <c r="B683" s="23" t="s">
        <v>537</v>
      </c>
      <c r="C683" s="78">
        <v>310</v>
      </c>
      <c r="D683" s="189">
        <f>D684</f>
        <v>222</v>
      </c>
    </row>
    <row r="684" spans="1:4" ht="31.5" hidden="1" x14ac:dyDescent="0.25">
      <c r="A684" s="12" t="s">
        <v>127</v>
      </c>
      <c r="B684" s="23" t="s">
        <v>537</v>
      </c>
      <c r="C684" s="78">
        <v>313</v>
      </c>
      <c r="D684" s="189">
        <f>132+160-70</f>
        <v>222</v>
      </c>
    </row>
    <row r="685" spans="1:4" ht="31.5" x14ac:dyDescent="0.25">
      <c r="A685" s="5" t="s">
        <v>333</v>
      </c>
      <c r="B685" s="21" t="s">
        <v>334</v>
      </c>
      <c r="C685" s="43"/>
      <c r="D685" s="140">
        <f t="shared" ref="D685:D688" si="110">D686</f>
        <v>3900</v>
      </c>
    </row>
    <row r="686" spans="1:4" ht="31.5" x14ac:dyDescent="0.25">
      <c r="A686" s="42" t="s">
        <v>43</v>
      </c>
      <c r="B686" s="22" t="s">
        <v>345</v>
      </c>
      <c r="C686" s="79"/>
      <c r="D686" s="134">
        <f t="shared" si="110"/>
        <v>3900</v>
      </c>
    </row>
    <row r="687" spans="1:4" ht="31.5" x14ac:dyDescent="0.25">
      <c r="A687" s="12" t="s">
        <v>18</v>
      </c>
      <c r="B687" s="23" t="s">
        <v>345</v>
      </c>
      <c r="C687" s="78">
        <v>600</v>
      </c>
      <c r="D687" s="123">
        <f t="shared" si="110"/>
        <v>3900</v>
      </c>
    </row>
    <row r="688" spans="1:4" ht="31.5" x14ac:dyDescent="0.25">
      <c r="A688" s="12" t="s">
        <v>27</v>
      </c>
      <c r="B688" s="23" t="s">
        <v>345</v>
      </c>
      <c r="C688" s="78">
        <v>630</v>
      </c>
      <c r="D688" s="123">
        <f t="shared" si="110"/>
        <v>3900</v>
      </c>
    </row>
    <row r="689" spans="1:4" ht="31.5" hidden="1" x14ac:dyDescent="0.25">
      <c r="A689" s="8" t="s">
        <v>726</v>
      </c>
      <c r="B689" s="23" t="s">
        <v>345</v>
      </c>
      <c r="C689" s="78">
        <v>632</v>
      </c>
      <c r="D689" s="123">
        <f>4500-300-300</f>
        <v>3900</v>
      </c>
    </row>
    <row r="690" spans="1:4" ht="31.5" x14ac:dyDescent="0.25">
      <c r="A690" s="5" t="s">
        <v>336</v>
      </c>
      <c r="B690" s="21" t="s">
        <v>335</v>
      </c>
      <c r="C690" s="43"/>
      <c r="D690" s="140">
        <f>D691+D698</f>
        <v>40550</v>
      </c>
    </row>
    <row r="691" spans="1:4" ht="31.5" x14ac:dyDescent="0.25">
      <c r="A691" s="42" t="s">
        <v>4</v>
      </c>
      <c r="B691" s="22" t="s">
        <v>337</v>
      </c>
      <c r="C691" s="26"/>
      <c r="D691" s="141">
        <f>D692+D695</f>
        <v>37773</v>
      </c>
    </row>
    <row r="692" spans="1:4" ht="31.5" x14ac:dyDescent="0.2">
      <c r="A692" s="38" t="s">
        <v>446</v>
      </c>
      <c r="B692" s="23" t="s">
        <v>337</v>
      </c>
      <c r="C692" s="25" t="s">
        <v>15</v>
      </c>
      <c r="D692" s="138">
        <f t="shared" ref="D692:D693" si="111">D693</f>
        <v>195</v>
      </c>
    </row>
    <row r="693" spans="1:4" ht="31.5" x14ac:dyDescent="0.25">
      <c r="A693" s="12" t="s">
        <v>17</v>
      </c>
      <c r="B693" s="23" t="s">
        <v>337</v>
      </c>
      <c r="C693" s="25" t="s">
        <v>16</v>
      </c>
      <c r="D693" s="138">
        <f t="shared" si="111"/>
        <v>195</v>
      </c>
    </row>
    <row r="694" spans="1:4" ht="15.75" hidden="1" x14ac:dyDescent="0.25">
      <c r="A694" s="12" t="s">
        <v>593</v>
      </c>
      <c r="B694" s="23" t="s">
        <v>337</v>
      </c>
      <c r="C694" s="25" t="s">
        <v>71</v>
      </c>
      <c r="D694" s="138">
        <v>195</v>
      </c>
    </row>
    <row r="695" spans="1:4" ht="15.75" x14ac:dyDescent="0.25">
      <c r="A695" s="12" t="s">
        <v>22</v>
      </c>
      <c r="B695" s="23" t="s">
        <v>337</v>
      </c>
      <c r="C695" s="25" t="s">
        <v>23</v>
      </c>
      <c r="D695" s="138">
        <f t="shared" ref="D695:D696" si="112">D696</f>
        <v>37578</v>
      </c>
    </row>
    <row r="696" spans="1:4" ht="15.75" x14ac:dyDescent="0.25">
      <c r="A696" s="12" t="s">
        <v>37</v>
      </c>
      <c r="B696" s="23" t="s">
        <v>337</v>
      </c>
      <c r="C696" s="25" t="s">
        <v>7</v>
      </c>
      <c r="D696" s="138">
        <f t="shared" si="112"/>
        <v>37578</v>
      </c>
    </row>
    <row r="697" spans="1:4" ht="31.5" hidden="1" x14ac:dyDescent="0.25">
      <c r="A697" s="12" t="s">
        <v>127</v>
      </c>
      <c r="B697" s="23" t="s">
        <v>337</v>
      </c>
      <c r="C697" s="25" t="s">
        <v>114</v>
      </c>
      <c r="D697" s="138">
        <v>37578</v>
      </c>
    </row>
    <row r="698" spans="1:4" ht="31.5" x14ac:dyDescent="0.25">
      <c r="A698" s="42" t="s">
        <v>5</v>
      </c>
      <c r="B698" s="22" t="s">
        <v>338</v>
      </c>
      <c r="C698" s="26"/>
      <c r="D698" s="141">
        <f t="shared" ref="D698:D699" si="113">D699</f>
        <v>2777</v>
      </c>
    </row>
    <row r="699" spans="1:4" ht="47.25" x14ac:dyDescent="0.25">
      <c r="A699" s="12" t="s">
        <v>36</v>
      </c>
      <c r="B699" s="23" t="s">
        <v>338</v>
      </c>
      <c r="C699" s="78">
        <v>100</v>
      </c>
      <c r="D699" s="138">
        <f t="shared" si="113"/>
        <v>2777</v>
      </c>
    </row>
    <row r="700" spans="1:4" ht="15.75" x14ac:dyDescent="0.25">
      <c r="A700" s="12" t="s">
        <v>8</v>
      </c>
      <c r="B700" s="23" t="s">
        <v>338</v>
      </c>
      <c r="C700" s="78">
        <v>120</v>
      </c>
      <c r="D700" s="138">
        <f>SUM(D701:D703)</f>
        <v>2777</v>
      </c>
    </row>
    <row r="701" spans="1:4" ht="15.75" hidden="1" x14ac:dyDescent="0.2">
      <c r="A701" s="54" t="s">
        <v>252</v>
      </c>
      <c r="B701" s="23" t="s">
        <v>338</v>
      </c>
      <c r="C701" s="78">
        <v>121</v>
      </c>
      <c r="D701" s="138">
        <v>1517</v>
      </c>
    </row>
    <row r="702" spans="1:4" ht="31.5" hidden="1" x14ac:dyDescent="0.2">
      <c r="A702" s="54" t="s">
        <v>69</v>
      </c>
      <c r="B702" s="23" t="s">
        <v>338</v>
      </c>
      <c r="C702" s="78">
        <v>122</v>
      </c>
      <c r="D702" s="138">
        <v>620.09400000000005</v>
      </c>
    </row>
    <row r="703" spans="1:4" ht="47.25" hidden="1" x14ac:dyDescent="0.25">
      <c r="A703" s="8" t="s">
        <v>146</v>
      </c>
      <c r="B703" s="23" t="s">
        <v>338</v>
      </c>
      <c r="C703" s="78">
        <v>129</v>
      </c>
      <c r="D703" s="138">
        <v>639.90599999999995</v>
      </c>
    </row>
    <row r="704" spans="1:4" ht="15.75" x14ac:dyDescent="0.25">
      <c r="A704" s="5" t="s">
        <v>339</v>
      </c>
      <c r="B704" s="21" t="s">
        <v>341</v>
      </c>
      <c r="C704" s="78"/>
      <c r="D704" s="122">
        <f>D705</f>
        <v>28534</v>
      </c>
    </row>
    <row r="705" spans="1:4" ht="63" x14ac:dyDescent="0.25">
      <c r="A705" s="5" t="s">
        <v>342</v>
      </c>
      <c r="B705" s="21" t="s">
        <v>340</v>
      </c>
      <c r="C705" s="43"/>
      <c r="D705" s="140">
        <f>D706+D717</f>
        <v>28534</v>
      </c>
    </row>
    <row r="706" spans="1:4" ht="63" x14ac:dyDescent="0.25">
      <c r="A706" s="42" t="s">
        <v>450</v>
      </c>
      <c r="B706" s="22" t="s">
        <v>343</v>
      </c>
      <c r="C706" s="79"/>
      <c r="D706" s="134">
        <f>D707+D710</f>
        <v>25925.9</v>
      </c>
    </row>
    <row r="707" spans="1:4" ht="31.5" x14ac:dyDescent="0.2">
      <c r="A707" s="38" t="s">
        <v>446</v>
      </c>
      <c r="B707" s="23" t="s">
        <v>343</v>
      </c>
      <c r="C707" s="78">
        <v>200</v>
      </c>
      <c r="D707" s="123">
        <f t="shared" ref="D707:D708" si="114">D708</f>
        <v>10115</v>
      </c>
    </row>
    <row r="708" spans="1:4" ht="31.5" x14ac:dyDescent="0.25">
      <c r="A708" s="12" t="s">
        <v>17</v>
      </c>
      <c r="B708" s="23" t="s">
        <v>343</v>
      </c>
      <c r="C708" s="78">
        <v>240</v>
      </c>
      <c r="D708" s="123">
        <f t="shared" si="114"/>
        <v>10115</v>
      </c>
    </row>
    <row r="709" spans="1:4" ht="15.75" hidden="1" x14ac:dyDescent="0.25">
      <c r="A709" s="12" t="s">
        <v>593</v>
      </c>
      <c r="B709" s="23" t="s">
        <v>343</v>
      </c>
      <c r="C709" s="78">
        <v>244</v>
      </c>
      <c r="D709" s="123">
        <f>5351+5542-251-527</f>
        <v>10115</v>
      </c>
    </row>
    <row r="710" spans="1:4" ht="31.5" x14ac:dyDescent="0.25">
      <c r="A710" s="12" t="s">
        <v>18</v>
      </c>
      <c r="B710" s="23" t="s">
        <v>343</v>
      </c>
      <c r="C710" s="25" t="s">
        <v>20</v>
      </c>
      <c r="D710" s="123">
        <f>D711+D713+D715</f>
        <v>15810.9</v>
      </c>
    </row>
    <row r="711" spans="1:4" ht="15.75" x14ac:dyDescent="0.25">
      <c r="A711" s="12" t="s">
        <v>24</v>
      </c>
      <c r="B711" s="23" t="s">
        <v>343</v>
      </c>
      <c r="C711" s="25" t="s">
        <v>25</v>
      </c>
      <c r="D711" s="123">
        <f>D712</f>
        <v>8093.9</v>
      </c>
    </row>
    <row r="712" spans="1:4" ht="15.75" hidden="1" x14ac:dyDescent="0.25">
      <c r="A712" s="12" t="s">
        <v>76</v>
      </c>
      <c r="B712" s="23" t="s">
        <v>343</v>
      </c>
      <c r="C712" s="25" t="s">
        <v>77</v>
      </c>
      <c r="D712" s="123">
        <f>7934+512.9-115-238</f>
        <v>8093.9</v>
      </c>
    </row>
    <row r="713" spans="1:4" ht="15.75" x14ac:dyDescent="0.25">
      <c r="A713" s="12" t="s">
        <v>19</v>
      </c>
      <c r="B713" s="23" t="s">
        <v>343</v>
      </c>
      <c r="C713" s="25" t="s">
        <v>21</v>
      </c>
      <c r="D713" s="123">
        <f>D714</f>
        <v>6097</v>
      </c>
    </row>
    <row r="714" spans="1:4" ht="15.75" hidden="1" x14ac:dyDescent="0.25">
      <c r="A714" s="12" t="s">
        <v>78</v>
      </c>
      <c r="B714" s="23" t="s">
        <v>343</v>
      </c>
      <c r="C714" s="25" t="s">
        <v>79</v>
      </c>
      <c r="D714" s="123">
        <v>6097</v>
      </c>
    </row>
    <row r="715" spans="1:4" ht="31.5" x14ac:dyDescent="0.25">
      <c r="A715" s="12" t="s">
        <v>27</v>
      </c>
      <c r="B715" s="23" t="s">
        <v>343</v>
      </c>
      <c r="C715" s="25" t="s">
        <v>0</v>
      </c>
      <c r="D715" s="123">
        <f>D716</f>
        <v>1620</v>
      </c>
    </row>
    <row r="716" spans="1:4" ht="33.75" hidden="1" customHeight="1" x14ac:dyDescent="0.2">
      <c r="A716" s="54" t="s">
        <v>998</v>
      </c>
      <c r="B716" s="23" t="s">
        <v>343</v>
      </c>
      <c r="C716" s="25" t="s">
        <v>488</v>
      </c>
      <c r="D716" s="123">
        <v>1620</v>
      </c>
    </row>
    <row r="717" spans="1:4" ht="94.5" x14ac:dyDescent="0.2">
      <c r="A717" s="77" t="s">
        <v>954</v>
      </c>
      <c r="B717" s="22" t="s">
        <v>951</v>
      </c>
      <c r="C717" s="26"/>
      <c r="D717" s="134">
        <f t="shared" ref="D717:D719" si="115">D718</f>
        <v>2608.1</v>
      </c>
    </row>
    <row r="718" spans="1:4" ht="31.5" x14ac:dyDescent="0.2">
      <c r="A718" s="61" t="s">
        <v>18</v>
      </c>
      <c r="B718" s="23" t="s">
        <v>951</v>
      </c>
      <c r="C718" s="25" t="s">
        <v>20</v>
      </c>
      <c r="D718" s="123">
        <f t="shared" si="115"/>
        <v>2608.1</v>
      </c>
    </row>
    <row r="719" spans="1:4" ht="15.75" x14ac:dyDescent="0.2">
      <c r="A719" s="61" t="s">
        <v>24</v>
      </c>
      <c r="B719" s="23" t="s">
        <v>951</v>
      </c>
      <c r="C719" s="25" t="s">
        <v>25</v>
      </c>
      <c r="D719" s="123">
        <f t="shared" si="115"/>
        <v>2608.1</v>
      </c>
    </row>
    <row r="720" spans="1:4" ht="15.75" hidden="1" x14ac:dyDescent="0.2">
      <c r="A720" s="61" t="s">
        <v>76</v>
      </c>
      <c r="B720" s="23" t="s">
        <v>951</v>
      </c>
      <c r="C720" s="25" t="s">
        <v>77</v>
      </c>
      <c r="D720" s="123">
        <f>2371+237.1</f>
        <v>2608.1</v>
      </c>
    </row>
    <row r="721" spans="1:4" ht="15.75" x14ac:dyDescent="0.25">
      <c r="A721" s="5" t="s">
        <v>377</v>
      </c>
      <c r="B721" s="21" t="s">
        <v>344</v>
      </c>
      <c r="C721" s="78"/>
      <c r="D721" s="122">
        <f>D722+D737+D742</f>
        <v>48394</v>
      </c>
    </row>
    <row r="722" spans="1:4" ht="47.25" x14ac:dyDescent="0.25">
      <c r="A722" s="55" t="s">
        <v>583</v>
      </c>
      <c r="B722" s="27" t="s">
        <v>380</v>
      </c>
      <c r="C722" s="27"/>
      <c r="D722" s="140">
        <f>D723+D730</f>
        <v>11418</v>
      </c>
    </row>
    <row r="723" spans="1:4" ht="47.25" x14ac:dyDescent="0.25">
      <c r="A723" s="42" t="s">
        <v>584</v>
      </c>
      <c r="B723" s="26" t="s">
        <v>383</v>
      </c>
      <c r="C723" s="26"/>
      <c r="D723" s="141">
        <f>D724+D727</f>
        <v>8000</v>
      </c>
    </row>
    <row r="724" spans="1:4" ht="31.5" x14ac:dyDescent="0.2">
      <c r="A724" s="38" t="s">
        <v>446</v>
      </c>
      <c r="B724" s="25" t="s">
        <v>383</v>
      </c>
      <c r="C724" s="25" t="s">
        <v>15</v>
      </c>
      <c r="D724" s="141">
        <f t="shared" ref="D724:D725" si="116">D725</f>
        <v>38</v>
      </c>
    </row>
    <row r="725" spans="1:4" ht="31.5" x14ac:dyDescent="0.25">
      <c r="A725" s="12" t="s">
        <v>17</v>
      </c>
      <c r="B725" s="25" t="s">
        <v>383</v>
      </c>
      <c r="C725" s="25" t="s">
        <v>16</v>
      </c>
      <c r="D725" s="141">
        <f t="shared" si="116"/>
        <v>38</v>
      </c>
    </row>
    <row r="726" spans="1:4" ht="15.75" hidden="1" x14ac:dyDescent="0.25">
      <c r="A726" s="12" t="s">
        <v>593</v>
      </c>
      <c r="B726" s="25" t="s">
        <v>383</v>
      </c>
      <c r="C726" s="25" t="s">
        <v>71</v>
      </c>
      <c r="D726" s="138">
        <v>38</v>
      </c>
    </row>
    <row r="727" spans="1:4" ht="15.75" x14ac:dyDescent="0.25">
      <c r="A727" s="12" t="s">
        <v>22</v>
      </c>
      <c r="B727" s="25" t="s">
        <v>383</v>
      </c>
      <c r="C727" s="25" t="s">
        <v>23</v>
      </c>
      <c r="D727" s="138">
        <f>D728</f>
        <v>7962</v>
      </c>
    </row>
    <row r="728" spans="1:4" ht="31.5" x14ac:dyDescent="0.25">
      <c r="A728" s="12" t="s">
        <v>113</v>
      </c>
      <c r="B728" s="25" t="s">
        <v>383</v>
      </c>
      <c r="C728" s="25" t="s">
        <v>132</v>
      </c>
      <c r="D728" s="138">
        <f>D729</f>
        <v>7962</v>
      </c>
    </row>
    <row r="729" spans="1:4" ht="31.5" hidden="1" x14ac:dyDescent="0.25">
      <c r="A729" s="12" t="s">
        <v>122</v>
      </c>
      <c r="B729" s="25" t="s">
        <v>383</v>
      </c>
      <c r="C729" s="25" t="s">
        <v>133</v>
      </c>
      <c r="D729" s="138">
        <v>7962</v>
      </c>
    </row>
    <row r="730" spans="1:4" ht="31.5" x14ac:dyDescent="0.2">
      <c r="A730" s="44" t="s">
        <v>682</v>
      </c>
      <c r="B730" s="25" t="s">
        <v>683</v>
      </c>
      <c r="C730" s="25"/>
      <c r="D730" s="138">
        <f>D731+D734</f>
        <v>3418</v>
      </c>
    </row>
    <row r="731" spans="1:4" ht="31.5" x14ac:dyDescent="0.2">
      <c r="A731" s="38" t="s">
        <v>446</v>
      </c>
      <c r="B731" s="25" t="s">
        <v>683</v>
      </c>
      <c r="C731" s="25" t="s">
        <v>15</v>
      </c>
      <c r="D731" s="138">
        <f>D732</f>
        <v>16</v>
      </c>
    </row>
    <row r="732" spans="1:4" ht="31.5" x14ac:dyDescent="0.2">
      <c r="A732" s="38" t="s">
        <v>17</v>
      </c>
      <c r="B732" s="25" t="s">
        <v>683</v>
      </c>
      <c r="C732" s="25" t="s">
        <v>16</v>
      </c>
      <c r="D732" s="138">
        <f>D733</f>
        <v>16</v>
      </c>
    </row>
    <row r="733" spans="1:4" ht="15.75" hidden="1" x14ac:dyDescent="0.2">
      <c r="A733" s="38" t="s">
        <v>593</v>
      </c>
      <c r="B733" s="25" t="s">
        <v>683</v>
      </c>
      <c r="C733" s="25" t="s">
        <v>71</v>
      </c>
      <c r="D733" s="138">
        <v>16</v>
      </c>
    </row>
    <row r="734" spans="1:4" ht="15.75" x14ac:dyDescent="0.2">
      <c r="A734" s="38" t="s">
        <v>22</v>
      </c>
      <c r="B734" s="25" t="s">
        <v>683</v>
      </c>
      <c r="C734" s="25" t="s">
        <v>23</v>
      </c>
      <c r="D734" s="138">
        <f>D735</f>
        <v>3402</v>
      </c>
    </row>
    <row r="735" spans="1:4" ht="31.5" x14ac:dyDescent="0.2">
      <c r="A735" s="38" t="s">
        <v>113</v>
      </c>
      <c r="B735" s="25" t="s">
        <v>683</v>
      </c>
      <c r="C735" s="25" t="s">
        <v>132</v>
      </c>
      <c r="D735" s="138">
        <f>D736</f>
        <v>3402</v>
      </c>
    </row>
    <row r="736" spans="1:4" ht="31.5" hidden="1" x14ac:dyDescent="0.2">
      <c r="A736" s="38" t="s">
        <v>122</v>
      </c>
      <c r="B736" s="25" t="s">
        <v>683</v>
      </c>
      <c r="C736" s="25" t="s">
        <v>133</v>
      </c>
      <c r="D736" s="138">
        <v>3402</v>
      </c>
    </row>
    <row r="737" spans="1:16317" ht="31.5" x14ac:dyDescent="0.25">
      <c r="A737" s="55" t="s">
        <v>259</v>
      </c>
      <c r="B737" s="27" t="s">
        <v>381</v>
      </c>
      <c r="C737" s="27"/>
      <c r="D737" s="140">
        <f t="shared" ref="D737:D740" si="117">D738</f>
        <v>36676</v>
      </c>
    </row>
    <row r="738" spans="1:16317" ht="31.5" x14ac:dyDescent="0.25">
      <c r="A738" s="42" t="s">
        <v>136</v>
      </c>
      <c r="B738" s="26" t="s">
        <v>382</v>
      </c>
      <c r="C738" s="26"/>
      <c r="D738" s="141">
        <f t="shared" si="117"/>
        <v>36676</v>
      </c>
    </row>
    <row r="739" spans="1:16317" ht="31.5" x14ac:dyDescent="0.2">
      <c r="A739" s="38" t="s">
        <v>446</v>
      </c>
      <c r="B739" s="25" t="s">
        <v>382</v>
      </c>
      <c r="C739" s="25" t="s">
        <v>15</v>
      </c>
      <c r="D739" s="138">
        <f t="shared" si="117"/>
        <v>36676</v>
      </c>
    </row>
    <row r="740" spans="1:16317" ht="31.5" x14ac:dyDescent="0.25">
      <c r="A740" s="12" t="s">
        <v>17</v>
      </c>
      <c r="B740" s="25" t="s">
        <v>382</v>
      </c>
      <c r="C740" s="25" t="s">
        <v>16</v>
      </c>
      <c r="D740" s="138">
        <f t="shared" si="117"/>
        <v>36676</v>
      </c>
    </row>
    <row r="741" spans="1:16317" ht="15.75" hidden="1" x14ac:dyDescent="0.25">
      <c r="A741" s="12" t="s">
        <v>593</v>
      </c>
      <c r="B741" s="25" t="s">
        <v>382</v>
      </c>
      <c r="C741" s="25" t="s">
        <v>71</v>
      </c>
      <c r="D741" s="138">
        <v>36676</v>
      </c>
    </row>
    <row r="742" spans="1:16317" ht="47.25" x14ac:dyDescent="0.2">
      <c r="A742" s="47" t="s">
        <v>872</v>
      </c>
      <c r="B742" s="21" t="s">
        <v>873</v>
      </c>
      <c r="C742" s="121"/>
      <c r="D742" s="122">
        <f>D743</f>
        <v>300</v>
      </c>
    </row>
    <row r="743" spans="1:16317" ht="31.5" x14ac:dyDescent="0.2">
      <c r="A743" s="44" t="s">
        <v>874</v>
      </c>
      <c r="B743" s="26" t="s">
        <v>875</v>
      </c>
      <c r="C743" s="26"/>
      <c r="D743" s="123">
        <f>D744</f>
        <v>300</v>
      </c>
    </row>
    <row r="744" spans="1:16317" ht="31.5" x14ac:dyDescent="0.2">
      <c r="A744" s="38" t="s">
        <v>18</v>
      </c>
      <c r="B744" s="23" t="s">
        <v>875</v>
      </c>
      <c r="C744" s="78">
        <v>600</v>
      </c>
      <c r="D744" s="123">
        <f>D745</f>
        <v>300</v>
      </c>
    </row>
    <row r="745" spans="1:16317" ht="31.5" x14ac:dyDescent="0.2">
      <c r="A745" s="38" t="s">
        <v>27</v>
      </c>
      <c r="B745" s="23" t="s">
        <v>875</v>
      </c>
      <c r="C745" s="78">
        <v>630</v>
      </c>
      <c r="D745" s="123">
        <f>D746</f>
        <v>300</v>
      </c>
    </row>
    <row r="746" spans="1:16317" ht="31.5" hidden="1" x14ac:dyDescent="0.2">
      <c r="A746" s="38" t="s">
        <v>876</v>
      </c>
      <c r="B746" s="23" t="s">
        <v>875</v>
      </c>
      <c r="C746" s="25" t="s">
        <v>489</v>
      </c>
      <c r="D746" s="123">
        <v>300</v>
      </c>
    </row>
    <row r="747" spans="1:16317" ht="37.5" x14ac:dyDescent="0.2">
      <c r="A747" s="40" t="s">
        <v>1025</v>
      </c>
      <c r="B747" s="28" t="s">
        <v>260</v>
      </c>
      <c r="C747" s="41"/>
      <c r="D747" s="183">
        <f>D748+D773+D804+D811+D831</f>
        <v>844867</v>
      </c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  <c r="DE747" s="4"/>
      <c r="DF747" s="4"/>
      <c r="DG747" s="4"/>
      <c r="DH747" s="4"/>
      <c r="DI747" s="4"/>
      <c r="DJ747" s="4"/>
      <c r="DK747" s="4"/>
      <c r="DL747" s="4"/>
      <c r="DM747" s="4"/>
      <c r="DN747" s="4"/>
      <c r="DO747" s="4"/>
      <c r="DP747" s="4"/>
      <c r="DQ747" s="4"/>
      <c r="DR747" s="4"/>
      <c r="DS747" s="4"/>
      <c r="DT747" s="4"/>
      <c r="DU747" s="4"/>
      <c r="DV747" s="4"/>
      <c r="DW747" s="4"/>
      <c r="DX747" s="4"/>
      <c r="DY747" s="4"/>
      <c r="DZ747" s="4"/>
      <c r="EA747" s="4"/>
      <c r="EB747" s="4"/>
      <c r="EC747" s="4"/>
      <c r="ED747" s="4"/>
      <c r="EE747" s="4"/>
      <c r="EF747" s="4"/>
      <c r="EG747" s="4"/>
      <c r="EH747" s="4"/>
      <c r="EI747" s="4"/>
      <c r="EJ747" s="4"/>
      <c r="EK747" s="4"/>
      <c r="EL747" s="4"/>
      <c r="EM747" s="4"/>
      <c r="EN747" s="4"/>
      <c r="EO747" s="4"/>
      <c r="EP747" s="4"/>
      <c r="EQ747" s="4"/>
      <c r="ER747" s="4"/>
      <c r="ES747" s="4"/>
      <c r="ET747" s="4"/>
      <c r="EU747" s="4"/>
      <c r="EV747" s="4"/>
      <c r="EW747" s="4"/>
      <c r="EX747" s="4"/>
      <c r="EY747" s="4"/>
      <c r="EZ747" s="4"/>
      <c r="FA747" s="4"/>
      <c r="FB747" s="4"/>
      <c r="FC747" s="4"/>
      <c r="FD747" s="4"/>
      <c r="FE747" s="4"/>
      <c r="FF747" s="4"/>
      <c r="FG747" s="4"/>
      <c r="FH747" s="4"/>
      <c r="FI747" s="4"/>
      <c r="FJ747" s="4"/>
      <c r="FK747" s="4"/>
      <c r="FL747" s="4"/>
      <c r="FM747" s="4"/>
      <c r="FN747" s="4"/>
      <c r="FO747" s="4"/>
      <c r="FP747" s="4"/>
      <c r="FQ747" s="4"/>
      <c r="FR747" s="4"/>
      <c r="FS747" s="4"/>
      <c r="FT747" s="4"/>
      <c r="FU747" s="4"/>
      <c r="FV747" s="4"/>
      <c r="FW747" s="4"/>
      <c r="FX747" s="4"/>
      <c r="FY747" s="4"/>
      <c r="FZ747" s="4"/>
      <c r="GA747" s="4"/>
      <c r="GB747" s="4"/>
      <c r="GC747" s="4"/>
      <c r="GD747" s="4"/>
      <c r="GE747" s="4"/>
      <c r="GF747" s="4"/>
      <c r="GG747" s="4"/>
      <c r="GH747" s="4"/>
      <c r="GI747" s="4"/>
      <c r="GJ747" s="4"/>
      <c r="GK747" s="4"/>
      <c r="GL747" s="4"/>
      <c r="GM747" s="4"/>
      <c r="GN747" s="4"/>
      <c r="GO747" s="4"/>
      <c r="GP747" s="4"/>
      <c r="GQ747" s="4"/>
      <c r="GR747" s="4"/>
      <c r="GS747" s="4"/>
      <c r="GT747" s="4"/>
      <c r="GU747" s="4"/>
      <c r="GV747" s="4"/>
      <c r="GW747" s="4"/>
      <c r="GX747" s="4"/>
      <c r="GY747" s="4"/>
      <c r="GZ747" s="4"/>
      <c r="HA747" s="4"/>
      <c r="HB747" s="4"/>
      <c r="HC747" s="4"/>
      <c r="HD747" s="4"/>
      <c r="HE747" s="4"/>
      <c r="HF747" s="4"/>
      <c r="HG747" s="4"/>
      <c r="HH747" s="4"/>
      <c r="HI747" s="4"/>
      <c r="HJ747" s="4"/>
      <c r="HK747" s="4"/>
      <c r="HL747" s="4"/>
      <c r="HM747" s="4"/>
      <c r="HN747" s="4"/>
      <c r="HO747" s="4"/>
      <c r="HP747" s="4"/>
      <c r="HQ747" s="4"/>
      <c r="HR747" s="4"/>
      <c r="HS747" s="4"/>
      <c r="HT747" s="4"/>
      <c r="HU747" s="4"/>
      <c r="HV747" s="4"/>
      <c r="HW747" s="4"/>
      <c r="HX747" s="4"/>
      <c r="HY747" s="4"/>
      <c r="HZ747" s="4"/>
      <c r="IA747" s="4"/>
      <c r="IB747" s="4"/>
      <c r="IC747" s="4"/>
      <c r="ID747" s="4"/>
      <c r="IE747" s="4"/>
      <c r="IF747" s="4"/>
      <c r="IG747" s="4"/>
      <c r="IH747" s="4"/>
      <c r="II747" s="4"/>
      <c r="IJ747" s="4"/>
      <c r="IK747" s="4"/>
      <c r="IL747" s="4"/>
      <c r="IM747" s="4"/>
      <c r="IN747" s="4"/>
      <c r="IO747" s="4"/>
      <c r="IP747" s="4"/>
      <c r="IQ747" s="4"/>
      <c r="IR747" s="4"/>
      <c r="IS747" s="4"/>
      <c r="IT747" s="4"/>
      <c r="IU747" s="4"/>
      <c r="IV747" s="4"/>
      <c r="IW747" s="4"/>
      <c r="IX747" s="4"/>
      <c r="IY747" s="4"/>
      <c r="IZ747" s="4"/>
      <c r="JA747" s="4"/>
      <c r="JB747" s="4"/>
      <c r="JC747" s="4"/>
      <c r="JD747" s="4"/>
      <c r="JE747" s="4"/>
      <c r="JF747" s="4"/>
      <c r="JG747" s="4"/>
      <c r="JH747" s="4"/>
      <c r="JI747" s="4"/>
      <c r="JJ747" s="4"/>
      <c r="JK747" s="4"/>
      <c r="JL747" s="4"/>
      <c r="JM747" s="4"/>
      <c r="JN747" s="4"/>
      <c r="JO747" s="4"/>
      <c r="JP747" s="4"/>
      <c r="JQ747" s="4"/>
      <c r="JR747" s="4"/>
      <c r="JS747" s="4"/>
      <c r="JT747" s="4"/>
      <c r="JU747" s="4"/>
      <c r="JV747" s="4"/>
      <c r="JW747" s="4"/>
      <c r="JX747" s="4"/>
      <c r="JY747" s="4"/>
      <c r="JZ747" s="4"/>
      <c r="KA747" s="4"/>
      <c r="KB747" s="4"/>
      <c r="KC747" s="4"/>
      <c r="KD747" s="4"/>
      <c r="KE747" s="4"/>
      <c r="KF747" s="4"/>
      <c r="KG747" s="4"/>
      <c r="KH747" s="4"/>
      <c r="KI747" s="4"/>
      <c r="KJ747" s="4"/>
      <c r="KK747" s="4"/>
      <c r="KL747" s="4"/>
      <c r="KM747" s="4"/>
      <c r="KN747" s="4"/>
      <c r="KO747" s="4"/>
      <c r="KP747" s="4"/>
      <c r="KQ747" s="4"/>
      <c r="KR747" s="4"/>
      <c r="KS747" s="4"/>
      <c r="KT747" s="4"/>
      <c r="KU747" s="4"/>
      <c r="KV747" s="4"/>
      <c r="KW747" s="4"/>
      <c r="KX747" s="4"/>
      <c r="KY747" s="4"/>
      <c r="KZ747" s="4"/>
      <c r="LA747" s="4"/>
      <c r="LB747" s="4"/>
      <c r="LC747" s="4"/>
      <c r="LD747" s="4"/>
      <c r="LE747" s="4"/>
      <c r="LF747" s="4"/>
      <c r="LG747" s="4"/>
      <c r="LH747" s="4"/>
      <c r="LI747" s="4"/>
      <c r="LJ747" s="4"/>
      <c r="LK747" s="4"/>
      <c r="LL747" s="4"/>
      <c r="LM747" s="4"/>
      <c r="LN747" s="4"/>
      <c r="LO747" s="4"/>
      <c r="LP747" s="4"/>
      <c r="LQ747" s="4"/>
      <c r="LR747" s="4"/>
      <c r="LS747" s="4"/>
      <c r="LT747" s="4"/>
      <c r="LU747" s="4"/>
      <c r="LV747" s="4"/>
      <c r="LW747" s="4"/>
      <c r="LX747" s="4"/>
      <c r="LY747" s="4"/>
      <c r="LZ747" s="4"/>
      <c r="MA747" s="4"/>
      <c r="MB747" s="4"/>
      <c r="MC747" s="4"/>
      <c r="MD747" s="4"/>
      <c r="ME747" s="4"/>
      <c r="MF747" s="4"/>
      <c r="MG747" s="4"/>
      <c r="MH747" s="4"/>
      <c r="MI747" s="4"/>
      <c r="MJ747" s="4"/>
      <c r="MK747" s="4"/>
      <c r="ML747" s="4"/>
      <c r="MM747" s="4"/>
      <c r="MN747" s="4"/>
      <c r="MO747" s="4"/>
      <c r="MP747" s="4"/>
      <c r="MQ747" s="4"/>
      <c r="MR747" s="4"/>
      <c r="MS747" s="4"/>
      <c r="MT747" s="4"/>
      <c r="MU747" s="4"/>
      <c r="MV747" s="4"/>
      <c r="MW747" s="4"/>
      <c r="MX747" s="4"/>
      <c r="MY747" s="4"/>
      <c r="MZ747" s="4"/>
      <c r="NA747" s="4"/>
      <c r="NB747" s="4"/>
      <c r="NC747" s="4"/>
      <c r="ND747" s="4"/>
      <c r="NE747" s="4"/>
      <c r="NF747" s="4"/>
      <c r="NG747" s="4"/>
      <c r="NH747" s="4"/>
      <c r="NI747" s="4"/>
      <c r="NJ747" s="4"/>
      <c r="NK747" s="4"/>
      <c r="NL747" s="4"/>
      <c r="NM747" s="4"/>
      <c r="NN747" s="4"/>
      <c r="NO747" s="4"/>
      <c r="NP747" s="4"/>
      <c r="NQ747" s="4"/>
      <c r="NR747" s="4"/>
      <c r="NS747" s="4"/>
      <c r="NT747" s="4"/>
      <c r="NU747" s="4"/>
      <c r="NV747" s="4"/>
      <c r="NW747" s="4"/>
      <c r="NX747" s="4"/>
      <c r="NY747" s="4"/>
      <c r="NZ747" s="4"/>
      <c r="OA747" s="4"/>
      <c r="OB747" s="4"/>
      <c r="OC747" s="4"/>
      <c r="OD747" s="4"/>
      <c r="OE747" s="4"/>
      <c r="OF747" s="4"/>
      <c r="OG747" s="4"/>
      <c r="OH747" s="4"/>
      <c r="OI747" s="4"/>
      <c r="OJ747" s="4"/>
      <c r="OK747" s="4"/>
      <c r="OL747" s="4"/>
      <c r="OM747" s="4"/>
      <c r="ON747" s="4"/>
      <c r="OO747" s="4"/>
      <c r="OP747" s="4"/>
      <c r="OQ747" s="4"/>
      <c r="OR747" s="4"/>
      <c r="OS747" s="4"/>
      <c r="OT747" s="4"/>
      <c r="OU747" s="4"/>
      <c r="OV747" s="4"/>
      <c r="OW747" s="4"/>
      <c r="OX747" s="4"/>
      <c r="OY747" s="4"/>
      <c r="OZ747" s="4"/>
      <c r="PA747" s="4"/>
      <c r="PB747" s="4"/>
      <c r="PC747" s="4"/>
      <c r="PD747" s="4"/>
      <c r="PE747" s="4"/>
      <c r="PF747" s="4"/>
      <c r="PG747" s="4"/>
      <c r="PH747" s="4"/>
      <c r="PI747" s="4"/>
      <c r="PJ747" s="4"/>
      <c r="PK747" s="4"/>
      <c r="PL747" s="4"/>
      <c r="PM747" s="4"/>
      <c r="PN747" s="4"/>
      <c r="PO747" s="4"/>
      <c r="PP747" s="4"/>
      <c r="PQ747" s="4"/>
      <c r="PR747" s="4"/>
      <c r="PS747" s="4"/>
      <c r="PT747" s="4"/>
      <c r="PU747" s="4"/>
      <c r="PV747" s="4"/>
      <c r="PW747" s="4"/>
      <c r="PX747" s="4"/>
      <c r="PY747" s="4"/>
      <c r="PZ747" s="4"/>
      <c r="QA747" s="4"/>
      <c r="QB747" s="4"/>
      <c r="QC747" s="4"/>
      <c r="QD747" s="4"/>
      <c r="QE747" s="4"/>
      <c r="QF747" s="4"/>
      <c r="QG747" s="4"/>
      <c r="QH747" s="4"/>
      <c r="QI747" s="4"/>
      <c r="QJ747" s="4"/>
      <c r="QK747" s="4"/>
      <c r="QL747" s="4"/>
      <c r="QM747" s="4"/>
      <c r="QN747" s="4"/>
      <c r="QO747" s="4"/>
      <c r="QP747" s="4"/>
      <c r="QQ747" s="4"/>
      <c r="QR747" s="4"/>
      <c r="QS747" s="4"/>
      <c r="QT747" s="4"/>
      <c r="QU747" s="4"/>
      <c r="QV747" s="4"/>
      <c r="QW747" s="4"/>
      <c r="QX747" s="4"/>
      <c r="QY747" s="4"/>
      <c r="QZ747" s="4"/>
      <c r="RA747" s="4"/>
      <c r="RB747" s="4"/>
      <c r="RC747" s="4"/>
      <c r="RD747" s="4"/>
      <c r="RE747" s="4"/>
      <c r="RF747" s="4"/>
      <c r="RG747" s="4"/>
      <c r="RH747" s="4"/>
      <c r="RI747" s="4"/>
      <c r="RJ747" s="4"/>
      <c r="RK747" s="4"/>
      <c r="RL747" s="4"/>
      <c r="RM747" s="4"/>
      <c r="RN747" s="4"/>
      <c r="RO747" s="4"/>
      <c r="RP747" s="4"/>
      <c r="RQ747" s="4"/>
      <c r="RR747" s="4"/>
      <c r="RS747" s="4"/>
      <c r="RT747" s="4"/>
      <c r="RU747" s="4"/>
      <c r="RV747" s="4"/>
      <c r="RW747" s="4"/>
      <c r="RX747" s="4"/>
      <c r="RY747" s="4"/>
      <c r="RZ747" s="4"/>
      <c r="SA747" s="4"/>
      <c r="SB747" s="4"/>
      <c r="SC747" s="4"/>
      <c r="SD747" s="4"/>
      <c r="SE747" s="4"/>
      <c r="SF747" s="4"/>
      <c r="SG747" s="4"/>
      <c r="SH747" s="4"/>
      <c r="SI747" s="4"/>
      <c r="SJ747" s="4"/>
      <c r="SK747" s="4"/>
      <c r="SL747" s="4"/>
      <c r="SM747" s="4"/>
      <c r="SN747" s="4"/>
      <c r="SO747" s="4"/>
      <c r="SP747" s="4"/>
      <c r="SQ747" s="4"/>
      <c r="SR747" s="4"/>
      <c r="SS747" s="4"/>
      <c r="ST747" s="4"/>
      <c r="SU747" s="4"/>
      <c r="SV747" s="4"/>
      <c r="SW747" s="4"/>
      <c r="SX747" s="4"/>
      <c r="SY747" s="4"/>
      <c r="SZ747" s="4"/>
      <c r="TA747" s="4"/>
      <c r="TB747" s="4"/>
      <c r="TC747" s="4"/>
      <c r="TD747" s="4"/>
      <c r="TE747" s="4"/>
      <c r="TF747" s="4"/>
      <c r="TG747" s="4"/>
      <c r="TH747" s="4"/>
      <c r="TI747" s="4"/>
      <c r="TJ747" s="4"/>
      <c r="TK747" s="4"/>
      <c r="TL747" s="4"/>
      <c r="TM747" s="4"/>
      <c r="TN747" s="4"/>
      <c r="TO747" s="4"/>
      <c r="TP747" s="4"/>
      <c r="TQ747" s="4"/>
      <c r="TR747" s="4"/>
      <c r="TS747" s="4"/>
      <c r="TT747" s="4"/>
      <c r="TU747" s="4"/>
      <c r="TV747" s="4"/>
      <c r="TW747" s="4"/>
      <c r="TX747" s="4"/>
      <c r="TY747" s="4"/>
      <c r="TZ747" s="4"/>
      <c r="UA747" s="4"/>
      <c r="UB747" s="4"/>
      <c r="UC747" s="4"/>
      <c r="UD747" s="4"/>
      <c r="UE747" s="4"/>
      <c r="UF747" s="4"/>
      <c r="UG747" s="4"/>
      <c r="UH747" s="4"/>
      <c r="UI747" s="4"/>
      <c r="UJ747" s="4"/>
      <c r="UK747" s="4"/>
      <c r="UL747" s="4"/>
      <c r="UM747" s="4"/>
      <c r="UN747" s="4"/>
      <c r="UO747" s="4"/>
      <c r="UP747" s="4"/>
      <c r="UQ747" s="4"/>
      <c r="UR747" s="4"/>
      <c r="US747" s="4"/>
      <c r="UT747" s="4"/>
      <c r="UU747" s="4"/>
      <c r="UV747" s="4"/>
      <c r="UW747" s="4"/>
      <c r="UX747" s="4"/>
      <c r="UY747" s="4"/>
      <c r="UZ747" s="4"/>
      <c r="VA747" s="4"/>
      <c r="VB747" s="4"/>
      <c r="VC747" s="4"/>
      <c r="VD747" s="4"/>
      <c r="VE747" s="4"/>
      <c r="VF747" s="4"/>
      <c r="VG747" s="4"/>
      <c r="VH747" s="4"/>
      <c r="VI747" s="4"/>
      <c r="VJ747" s="4"/>
      <c r="VK747" s="4"/>
      <c r="VL747" s="4"/>
      <c r="VM747" s="4"/>
      <c r="VN747" s="4"/>
      <c r="VO747" s="4"/>
      <c r="VP747" s="4"/>
      <c r="VQ747" s="4"/>
      <c r="VR747" s="4"/>
      <c r="VS747" s="4"/>
      <c r="VT747" s="4"/>
      <c r="VU747" s="4"/>
      <c r="VV747" s="4"/>
      <c r="VW747" s="4"/>
      <c r="VX747" s="4"/>
      <c r="VY747" s="4"/>
      <c r="VZ747" s="4"/>
      <c r="WA747" s="4"/>
      <c r="WB747" s="4"/>
      <c r="WC747" s="4"/>
      <c r="WD747" s="4"/>
      <c r="WE747" s="4"/>
      <c r="WF747" s="4"/>
      <c r="WG747" s="4"/>
      <c r="WH747" s="4"/>
      <c r="WI747" s="4"/>
      <c r="WJ747" s="4"/>
      <c r="WK747" s="4"/>
      <c r="WL747" s="4"/>
      <c r="WM747" s="4"/>
      <c r="WN747" s="4"/>
      <c r="WO747" s="4"/>
      <c r="WP747" s="4"/>
      <c r="WQ747" s="4"/>
      <c r="WR747" s="4"/>
      <c r="WS747" s="4"/>
      <c r="WT747" s="4"/>
      <c r="WU747" s="4"/>
      <c r="WV747" s="4"/>
      <c r="WW747" s="4"/>
      <c r="WX747" s="4"/>
      <c r="WY747" s="4"/>
      <c r="WZ747" s="4"/>
      <c r="XA747" s="4"/>
      <c r="XB747" s="4"/>
      <c r="XC747" s="4"/>
      <c r="XD747" s="4"/>
      <c r="XE747" s="4"/>
      <c r="XF747" s="4"/>
      <c r="XG747" s="4"/>
      <c r="XH747" s="4"/>
      <c r="XI747" s="4"/>
      <c r="XJ747" s="4"/>
      <c r="XK747" s="4"/>
      <c r="XL747" s="4"/>
      <c r="XM747" s="4"/>
      <c r="XN747" s="4"/>
      <c r="XO747" s="4"/>
      <c r="XP747" s="4"/>
      <c r="XQ747" s="4"/>
      <c r="XR747" s="4"/>
      <c r="XS747" s="4"/>
      <c r="XT747" s="4"/>
      <c r="XU747" s="4"/>
      <c r="XV747" s="4"/>
      <c r="XW747" s="4"/>
      <c r="XX747" s="4"/>
      <c r="XY747" s="4"/>
      <c r="XZ747" s="4"/>
      <c r="YA747" s="4"/>
      <c r="YB747" s="4"/>
      <c r="YC747" s="4"/>
      <c r="YD747" s="4"/>
      <c r="YE747" s="4"/>
      <c r="YF747" s="4"/>
      <c r="YG747" s="4"/>
      <c r="YH747" s="4"/>
      <c r="YI747" s="4"/>
      <c r="YJ747" s="4"/>
      <c r="YK747" s="4"/>
      <c r="YL747" s="4"/>
      <c r="YM747" s="4"/>
      <c r="YN747" s="4"/>
      <c r="YO747" s="4"/>
      <c r="YP747" s="4"/>
      <c r="YQ747" s="4"/>
      <c r="YR747" s="4"/>
      <c r="YS747" s="4"/>
      <c r="YT747" s="4"/>
      <c r="YU747" s="4"/>
      <c r="YV747" s="4"/>
      <c r="YW747" s="4"/>
      <c r="YX747" s="4"/>
      <c r="YY747" s="4"/>
      <c r="YZ747" s="4"/>
      <c r="ZA747" s="4"/>
      <c r="ZB747" s="4"/>
      <c r="ZC747" s="4"/>
      <c r="ZD747" s="4"/>
      <c r="ZE747" s="4"/>
      <c r="ZF747" s="4"/>
      <c r="ZG747" s="4"/>
      <c r="ZH747" s="4"/>
      <c r="ZI747" s="4"/>
      <c r="ZJ747" s="4"/>
      <c r="ZK747" s="4"/>
      <c r="ZL747" s="4"/>
      <c r="ZM747" s="4"/>
      <c r="ZN747" s="4"/>
      <c r="ZO747" s="4"/>
      <c r="ZP747" s="4"/>
      <c r="ZQ747" s="4"/>
      <c r="ZR747" s="4"/>
      <c r="ZS747" s="4"/>
      <c r="ZT747" s="4"/>
      <c r="ZU747" s="4"/>
      <c r="ZV747" s="4"/>
      <c r="ZW747" s="4"/>
      <c r="ZX747" s="4"/>
      <c r="ZY747" s="4"/>
      <c r="ZZ747" s="4"/>
      <c r="AAA747" s="4"/>
      <c r="AAB747" s="4"/>
      <c r="AAC747" s="4"/>
      <c r="AAD747" s="4"/>
      <c r="AAE747" s="4"/>
      <c r="AAF747" s="4"/>
      <c r="AAG747" s="4"/>
      <c r="AAH747" s="4"/>
      <c r="AAI747" s="4"/>
      <c r="AAJ747" s="4"/>
      <c r="AAK747" s="4"/>
      <c r="AAL747" s="4"/>
      <c r="AAM747" s="4"/>
      <c r="AAN747" s="4"/>
      <c r="AAO747" s="4"/>
      <c r="AAP747" s="4"/>
      <c r="AAQ747" s="4"/>
      <c r="AAR747" s="4"/>
      <c r="AAS747" s="4"/>
      <c r="AAT747" s="4"/>
      <c r="AAU747" s="4"/>
      <c r="AAV747" s="4"/>
      <c r="AAW747" s="4"/>
      <c r="AAX747" s="4"/>
      <c r="AAY747" s="4"/>
      <c r="AAZ747" s="4"/>
      <c r="ABA747" s="4"/>
      <c r="ABB747" s="4"/>
      <c r="ABC747" s="4"/>
      <c r="ABD747" s="4"/>
      <c r="ABE747" s="4"/>
      <c r="ABF747" s="4"/>
      <c r="ABG747" s="4"/>
      <c r="ABH747" s="4"/>
      <c r="ABI747" s="4"/>
      <c r="ABJ747" s="4"/>
      <c r="ABK747" s="4"/>
      <c r="ABL747" s="4"/>
      <c r="ABM747" s="4"/>
      <c r="ABN747" s="4"/>
      <c r="ABO747" s="4"/>
      <c r="ABP747" s="4"/>
      <c r="ABQ747" s="4"/>
      <c r="ABR747" s="4"/>
      <c r="ABS747" s="4"/>
      <c r="ABT747" s="4"/>
      <c r="ABU747" s="4"/>
      <c r="ABV747" s="4"/>
      <c r="ABW747" s="4"/>
      <c r="ABX747" s="4"/>
      <c r="ABY747" s="4"/>
      <c r="ABZ747" s="4"/>
      <c r="ACA747" s="4"/>
      <c r="ACB747" s="4"/>
      <c r="ACC747" s="4"/>
      <c r="ACD747" s="4"/>
      <c r="ACE747" s="4"/>
      <c r="ACF747" s="4"/>
      <c r="ACG747" s="4"/>
      <c r="ACH747" s="4"/>
      <c r="ACI747" s="4"/>
      <c r="ACJ747" s="4"/>
      <c r="ACK747" s="4"/>
      <c r="ACL747" s="4"/>
      <c r="ACM747" s="4"/>
      <c r="ACN747" s="4"/>
      <c r="ACO747" s="4"/>
      <c r="ACP747" s="4"/>
      <c r="ACQ747" s="4"/>
      <c r="ACR747" s="4"/>
      <c r="ACS747" s="4"/>
      <c r="ACT747" s="4"/>
      <c r="ACU747" s="4"/>
      <c r="ACV747" s="4"/>
      <c r="ACW747" s="4"/>
      <c r="ACX747" s="4"/>
      <c r="ACY747" s="4"/>
      <c r="ACZ747" s="4"/>
      <c r="ADA747" s="4"/>
      <c r="ADB747" s="4"/>
      <c r="ADC747" s="4"/>
      <c r="ADD747" s="4"/>
      <c r="ADE747" s="4"/>
      <c r="ADF747" s="4"/>
      <c r="ADG747" s="4"/>
      <c r="ADH747" s="4"/>
      <c r="ADI747" s="4"/>
      <c r="ADJ747" s="4"/>
      <c r="ADK747" s="4"/>
      <c r="ADL747" s="4"/>
      <c r="ADM747" s="4"/>
      <c r="ADN747" s="4"/>
      <c r="ADO747" s="4"/>
      <c r="ADP747" s="4"/>
      <c r="ADQ747" s="4"/>
      <c r="ADR747" s="4"/>
      <c r="ADS747" s="4"/>
      <c r="ADT747" s="4"/>
      <c r="ADU747" s="4"/>
      <c r="ADV747" s="4"/>
      <c r="ADW747" s="4"/>
      <c r="ADX747" s="4"/>
      <c r="ADY747" s="4"/>
      <c r="ADZ747" s="4"/>
      <c r="AEA747" s="4"/>
      <c r="AEB747" s="4"/>
      <c r="AEC747" s="4"/>
      <c r="AED747" s="4"/>
      <c r="AEE747" s="4"/>
      <c r="AEF747" s="4"/>
      <c r="AEG747" s="4"/>
      <c r="AEH747" s="4"/>
      <c r="AEI747" s="4"/>
      <c r="AEJ747" s="4"/>
      <c r="AEK747" s="4"/>
      <c r="AEL747" s="4"/>
      <c r="AEM747" s="4"/>
      <c r="AEN747" s="4"/>
      <c r="AEO747" s="4"/>
      <c r="AEP747" s="4"/>
      <c r="AEQ747" s="4"/>
      <c r="AER747" s="4"/>
      <c r="AES747" s="4"/>
      <c r="AET747" s="4"/>
      <c r="AEU747" s="4"/>
      <c r="AEV747" s="4"/>
      <c r="AEW747" s="4"/>
      <c r="AEX747" s="4"/>
      <c r="AEY747" s="4"/>
      <c r="AEZ747" s="4"/>
      <c r="AFA747" s="4"/>
      <c r="AFB747" s="4"/>
      <c r="AFC747" s="4"/>
      <c r="AFD747" s="4"/>
      <c r="AFE747" s="4"/>
      <c r="AFF747" s="4"/>
      <c r="AFG747" s="4"/>
      <c r="AFH747" s="4"/>
      <c r="AFI747" s="4"/>
      <c r="AFJ747" s="4"/>
      <c r="AFK747" s="4"/>
      <c r="AFL747" s="4"/>
      <c r="AFM747" s="4"/>
      <c r="AFN747" s="4"/>
      <c r="AFO747" s="4"/>
      <c r="AFP747" s="4"/>
      <c r="AFQ747" s="4"/>
      <c r="AFR747" s="4"/>
      <c r="AFS747" s="4"/>
      <c r="AFT747" s="4"/>
      <c r="AFU747" s="4"/>
      <c r="AFV747" s="4"/>
      <c r="AFW747" s="4"/>
      <c r="AFX747" s="4"/>
      <c r="AFY747" s="4"/>
      <c r="AFZ747" s="4"/>
      <c r="AGA747" s="4"/>
      <c r="AGB747" s="4"/>
      <c r="AGC747" s="4"/>
      <c r="AGD747" s="4"/>
      <c r="AGE747" s="4"/>
      <c r="AGF747" s="4"/>
      <c r="AGG747" s="4"/>
      <c r="AGH747" s="4"/>
      <c r="AGI747" s="4"/>
      <c r="AGJ747" s="4"/>
      <c r="AGK747" s="4"/>
      <c r="AGL747" s="4"/>
      <c r="AGM747" s="4"/>
      <c r="AGN747" s="4"/>
      <c r="AGO747" s="4"/>
      <c r="AGP747" s="4"/>
      <c r="AGQ747" s="4"/>
      <c r="AGR747" s="4"/>
      <c r="AGS747" s="4"/>
      <c r="AGT747" s="4"/>
      <c r="AGU747" s="4"/>
      <c r="AGV747" s="4"/>
      <c r="AGW747" s="4"/>
      <c r="AGX747" s="4"/>
      <c r="AGY747" s="4"/>
      <c r="AGZ747" s="4"/>
      <c r="AHA747" s="4"/>
      <c r="AHB747" s="4"/>
      <c r="AHC747" s="4"/>
      <c r="AHD747" s="4"/>
      <c r="AHE747" s="4"/>
      <c r="AHF747" s="4"/>
      <c r="AHG747" s="4"/>
      <c r="AHH747" s="4"/>
      <c r="AHI747" s="4"/>
      <c r="AHJ747" s="4"/>
      <c r="AHK747" s="4"/>
      <c r="AHL747" s="4"/>
      <c r="AHM747" s="4"/>
      <c r="AHN747" s="4"/>
      <c r="AHO747" s="4"/>
      <c r="AHP747" s="4"/>
      <c r="AHQ747" s="4"/>
      <c r="AHR747" s="4"/>
      <c r="AHS747" s="4"/>
      <c r="AHT747" s="4"/>
      <c r="AHU747" s="4"/>
      <c r="AHV747" s="4"/>
      <c r="AHW747" s="4"/>
      <c r="AHX747" s="4"/>
      <c r="AHY747" s="4"/>
      <c r="AHZ747" s="4"/>
      <c r="AIA747" s="4"/>
      <c r="AIB747" s="4"/>
      <c r="AIC747" s="4"/>
      <c r="AID747" s="4"/>
      <c r="AIE747" s="4"/>
      <c r="AIF747" s="4"/>
      <c r="AIG747" s="4"/>
      <c r="AIH747" s="4"/>
      <c r="AII747" s="4"/>
      <c r="AIJ747" s="4"/>
      <c r="AIK747" s="4"/>
      <c r="AIL747" s="4"/>
      <c r="AIM747" s="4"/>
      <c r="AIN747" s="4"/>
      <c r="AIO747" s="4"/>
      <c r="AIP747" s="4"/>
      <c r="AIQ747" s="4"/>
      <c r="AIR747" s="4"/>
      <c r="AIS747" s="4"/>
      <c r="AIT747" s="4"/>
      <c r="AIU747" s="4"/>
      <c r="AIV747" s="4"/>
      <c r="AIW747" s="4"/>
      <c r="AIX747" s="4"/>
      <c r="AIY747" s="4"/>
      <c r="AIZ747" s="4"/>
      <c r="AJA747" s="4"/>
      <c r="AJB747" s="4"/>
      <c r="AJC747" s="4"/>
      <c r="AJD747" s="4"/>
      <c r="AJE747" s="4"/>
      <c r="AJF747" s="4"/>
      <c r="AJG747" s="4"/>
      <c r="AJH747" s="4"/>
      <c r="AJI747" s="4"/>
      <c r="AJJ747" s="4"/>
      <c r="AJK747" s="4"/>
      <c r="AJL747" s="4"/>
      <c r="AJM747" s="4"/>
      <c r="AJN747" s="4"/>
      <c r="AJO747" s="4"/>
      <c r="AJP747" s="4"/>
      <c r="AJQ747" s="4"/>
      <c r="AJR747" s="4"/>
      <c r="AJS747" s="4"/>
      <c r="AJT747" s="4"/>
      <c r="AJU747" s="4"/>
      <c r="AJV747" s="4"/>
      <c r="AJW747" s="4"/>
      <c r="AJX747" s="4"/>
      <c r="AJY747" s="4"/>
      <c r="AJZ747" s="4"/>
      <c r="AKA747" s="4"/>
      <c r="AKB747" s="4"/>
      <c r="AKC747" s="4"/>
      <c r="AKD747" s="4"/>
      <c r="AKE747" s="4"/>
      <c r="AKF747" s="4"/>
      <c r="AKG747" s="4"/>
      <c r="AKH747" s="4"/>
      <c r="AKI747" s="4"/>
      <c r="AKJ747" s="4"/>
      <c r="AKK747" s="4"/>
      <c r="AKL747" s="4"/>
      <c r="AKM747" s="4"/>
      <c r="AKN747" s="4"/>
      <c r="AKO747" s="4"/>
      <c r="AKP747" s="4"/>
      <c r="AKQ747" s="4"/>
      <c r="AKR747" s="4"/>
      <c r="AKS747" s="4"/>
      <c r="AKT747" s="4"/>
      <c r="AKU747" s="4"/>
      <c r="AKV747" s="4"/>
      <c r="AKW747" s="4"/>
      <c r="AKX747" s="4"/>
      <c r="AKY747" s="4"/>
      <c r="AKZ747" s="4"/>
      <c r="ALA747" s="4"/>
      <c r="ALB747" s="4"/>
      <c r="ALC747" s="4"/>
      <c r="ALD747" s="4"/>
      <c r="ALE747" s="4"/>
      <c r="ALF747" s="4"/>
      <c r="ALG747" s="4"/>
      <c r="ALH747" s="4"/>
      <c r="ALI747" s="4"/>
      <c r="ALJ747" s="4"/>
      <c r="ALK747" s="4"/>
      <c r="ALL747" s="4"/>
      <c r="ALM747" s="4"/>
      <c r="ALN747" s="4"/>
      <c r="ALO747" s="4"/>
      <c r="ALP747" s="4"/>
      <c r="ALQ747" s="4"/>
      <c r="ALR747" s="4"/>
      <c r="ALS747" s="4"/>
      <c r="ALT747" s="4"/>
      <c r="ALU747" s="4"/>
      <c r="ALV747" s="4"/>
      <c r="ALW747" s="4"/>
      <c r="ALX747" s="4"/>
      <c r="ALY747" s="4"/>
      <c r="ALZ747" s="4"/>
      <c r="AMA747" s="4"/>
      <c r="AMB747" s="4"/>
      <c r="AMC747" s="4"/>
      <c r="AMD747" s="4"/>
      <c r="AME747" s="4"/>
      <c r="AMF747" s="4"/>
      <c r="AMG747" s="4"/>
      <c r="AMH747" s="4"/>
      <c r="AMI747" s="4"/>
      <c r="AMJ747" s="4"/>
      <c r="AMK747" s="4"/>
      <c r="AML747" s="4"/>
      <c r="AMM747" s="4"/>
      <c r="AMN747" s="4"/>
      <c r="AMO747" s="4"/>
      <c r="AMP747" s="4"/>
      <c r="AMQ747" s="4"/>
      <c r="AMR747" s="4"/>
      <c r="AMS747" s="4"/>
      <c r="AMT747" s="4"/>
      <c r="AMU747" s="4"/>
      <c r="AMV747" s="4"/>
      <c r="AMW747" s="4"/>
      <c r="AMX747" s="4"/>
      <c r="AMY747" s="4"/>
      <c r="AMZ747" s="4"/>
      <c r="ANA747" s="4"/>
      <c r="ANB747" s="4"/>
      <c r="ANC747" s="4"/>
      <c r="AND747" s="4"/>
      <c r="ANE747" s="4"/>
      <c r="ANF747" s="4"/>
      <c r="ANG747" s="4"/>
      <c r="ANH747" s="4"/>
      <c r="ANI747" s="4"/>
      <c r="ANJ747" s="4"/>
      <c r="ANK747" s="4"/>
      <c r="ANL747" s="4"/>
      <c r="ANM747" s="4"/>
      <c r="ANN747" s="4"/>
      <c r="ANO747" s="4"/>
      <c r="ANP747" s="4"/>
      <c r="ANQ747" s="4"/>
      <c r="ANR747" s="4"/>
      <c r="ANS747" s="4"/>
      <c r="ANT747" s="4"/>
      <c r="ANU747" s="4"/>
      <c r="ANV747" s="4"/>
      <c r="ANW747" s="4"/>
      <c r="ANX747" s="4"/>
      <c r="ANY747" s="4"/>
      <c r="ANZ747" s="4"/>
      <c r="AOA747" s="4"/>
      <c r="AOB747" s="4"/>
      <c r="AOC747" s="4"/>
      <c r="AOD747" s="4"/>
      <c r="AOE747" s="4"/>
      <c r="AOF747" s="4"/>
      <c r="AOG747" s="4"/>
      <c r="AOH747" s="4"/>
      <c r="AOI747" s="4"/>
      <c r="AOJ747" s="4"/>
      <c r="AOK747" s="4"/>
      <c r="AOL747" s="4"/>
      <c r="AOM747" s="4"/>
      <c r="AON747" s="4"/>
      <c r="AOO747" s="4"/>
      <c r="AOP747" s="4"/>
      <c r="AOQ747" s="4"/>
      <c r="AOR747" s="4"/>
      <c r="AOS747" s="4"/>
      <c r="AOT747" s="4"/>
      <c r="AOU747" s="4"/>
      <c r="AOV747" s="4"/>
      <c r="AOW747" s="4"/>
      <c r="AOX747" s="4"/>
      <c r="AOY747" s="4"/>
      <c r="AOZ747" s="4"/>
      <c r="APA747" s="4"/>
      <c r="APB747" s="4"/>
      <c r="APC747" s="4"/>
      <c r="APD747" s="4"/>
      <c r="APE747" s="4"/>
      <c r="APF747" s="4"/>
      <c r="APG747" s="4"/>
      <c r="APH747" s="4"/>
      <c r="API747" s="4"/>
      <c r="APJ747" s="4"/>
      <c r="APK747" s="4"/>
      <c r="APL747" s="4"/>
      <c r="APM747" s="4"/>
      <c r="APN747" s="4"/>
      <c r="APO747" s="4"/>
      <c r="APP747" s="4"/>
      <c r="APQ747" s="4"/>
      <c r="APR747" s="4"/>
      <c r="APS747" s="4"/>
      <c r="APT747" s="4"/>
      <c r="APU747" s="4"/>
      <c r="APV747" s="4"/>
      <c r="APW747" s="4"/>
      <c r="APX747" s="4"/>
      <c r="APY747" s="4"/>
      <c r="APZ747" s="4"/>
      <c r="AQA747" s="4"/>
      <c r="AQB747" s="4"/>
      <c r="AQC747" s="4"/>
      <c r="AQD747" s="4"/>
      <c r="AQE747" s="4"/>
      <c r="AQF747" s="4"/>
      <c r="AQG747" s="4"/>
      <c r="AQH747" s="4"/>
      <c r="AQI747" s="4"/>
      <c r="AQJ747" s="4"/>
      <c r="AQK747" s="4"/>
      <c r="AQL747" s="4"/>
      <c r="AQM747" s="4"/>
      <c r="AQN747" s="4"/>
      <c r="AQO747" s="4"/>
      <c r="AQP747" s="4"/>
      <c r="AQQ747" s="4"/>
      <c r="AQR747" s="4"/>
      <c r="AQS747" s="4"/>
      <c r="AQT747" s="4"/>
      <c r="AQU747" s="4"/>
      <c r="AQV747" s="4"/>
      <c r="AQW747" s="4"/>
      <c r="AQX747" s="4"/>
      <c r="AQY747" s="4"/>
      <c r="AQZ747" s="4"/>
      <c r="ARA747" s="4"/>
      <c r="ARB747" s="4"/>
      <c r="ARC747" s="4"/>
      <c r="ARD747" s="4"/>
      <c r="ARE747" s="4"/>
      <c r="ARF747" s="4"/>
      <c r="ARG747" s="4"/>
      <c r="ARH747" s="4"/>
      <c r="ARI747" s="4"/>
      <c r="ARJ747" s="4"/>
      <c r="ARK747" s="4"/>
      <c r="ARL747" s="4"/>
      <c r="ARM747" s="4"/>
      <c r="ARN747" s="4"/>
      <c r="ARO747" s="4"/>
      <c r="ARP747" s="4"/>
      <c r="ARQ747" s="4"/>
      <c r="ARR747" s="4"/>
      <c r="ARS747" s="4"/>
      <c r="ART747" s="4"/>
      <c r="ARU747" s="4"/>
      <c r="ARV747" s="4"/>
      <c r="ARW747" s="4"/>
      <c r="ARX747" s="4"/>
      <c r="ARY747" s="4"/>
      <c r="ARZ747" s="4"/>
      <c r="ASA747" s="4"/>
      <c r="ASB747" s="4"/>
      <c r="ASC747" s="4"/>
      <c r="ASD747" s="4"/>
      <c r="ASE747" s="4"/>
      <c r="ASF747" s="4"/>
      <c r="ASG747" s="4"/>
      <c r="ASH747" s="4"/>
      <c r="ASI747" s="4"/>
      <c r="ASJ747" s="4"/>
      <c r="ASK747" s="4"/>
      <c r="ASL747" s="4"/>
      <c r="ASM747" s="4"/>
      <c r="ASN747" s="4"/>
      <c r="ASO747" s="4"/>
      <c r="ASP747" s="4"/>
      <c r="ASQ747" s="4"/>
      <c r="ASR747" s="4"/>
      <c r="ASS747" s="4"/>
      <c r="AST747" s="4"/>
      <c r="ASU747" s="4"/>
      <c r="ASV747" s="4"/>
      <c r="ASW747" s="4"/>
      <c r="ASX747" s="4"/>
      <c r="ASY747" s="4"/>
      <c r="ASZ747" s="4"/>
      <c r="ATA747" s="4"/>
      <c r="ATB747" s="4"/>
      <c r="ATC747" s="4"/>
      <c r="ATD747" s="4"/>
      <c r="ATE747" s="4"/>
      <c r="ATF747" s="4"/>
      <c r="ATG747" s="4"/>
      <c r="ATH747" s="4"/>
      <c r="ATI747" s="4"/>
      <c r="ATJ747" s="4"/>
      <c r="ATK747" s="4"/>
      <c r="ATL747" s="4"/>
      <c r="ATM747" s="4"/>
      <c r="ATN747" s="4"/>
      <c r="ATO747" s="4"/>
      <c r="ATP747" s="4"/>
      <c r="ATQ747" s="4"/>
      <c r="ATR747" s="4"/>
      <c r="ATS747" s="4"/>
      <c r="ATT747" s="4"/>
      <c r="ATU747" s="4"/>
      <c r="ATV747" s="4"/>
      <c r="ATW747" s="4"/>
      <c r="ATX747" s="4"/>
      <c r="ATY747" s="4"/>
      <c r="ATZ747" s="4"/>
      <c r="AUA747" s="4"/>
      <c r="AUB747" s="4"/>
      <c r="AUC747" s="4"/>
      <c r="AUD747" s="4"/>
      <c r="AUE747" s="4"/>
      <c r="AUF747" s="4"/>
      <c r="AUG747" s="4"/>
      <c r="AUH747" s="4"/>
      <c r="AUI747" s="4"/>
      <c r="AUJ747" s="4"/>
      <c r="AUK747" s="4"/>
      <c r="AUL747" s="4"/>
      <c r="AUM747" s="4"/>
      <c r="AUN747" s="4"/>
      <c r="AUO747" s="4"/>
      <c r="AUP747" s="4"/>
      <c r="AUQ747" s="4"/>
      <c r="AUR747" s="4"/>
      <c r="AUS747" s="4"/>
      <c r="AUT747" s="4"/>
      <c r="AUU747" s="4"/>
      <c r="AUV747" s="4"/>
      <c r="AUW747" s="4"/>
      <c r="AUX747" s="4"/>
      <c r="AUY747" s="4"/>
      <c r="AUZ747" s="4"/>
      <c r="AVA747" s="4"/>
      <c r="AVB747" s="4"/>
      <c r="AVC747" s="4"/>
      <c r="AVD747" s="4"/>
      <c r="AVE747" s="4"/>
      <c r="AVF747" s="4"/>
      <c r="AVG747" s="4"/>
      <c r="AVH747" s="4"/>
      <c r="AVI747" s="4"/>
      <c r="AVJ747" s="4"/>
      <c r="AVK747" s="4"/>
      <c r="AVL747" s="4"/>
      <c r="AVM747" s="4"/>
      <c r="AVN747" s="4"/>
      <c r="AVO747" s="4"/>
      <c r="AVP747" s="4"/>
      <c r="AVQ747" s="4"/>
      <c r="AVR747" s="4"/>
      <c r="AVS747" s="4"/>
      <c r="AVT747" s="4"/>
      <c r="AVU747" s="4"/>
      <c r="AVV747" s="4"/>
      <c r="AVW747" s="4"/>
      <c r="AVX747" s="4"/>
      <c r="AVY747" s="4"/>
      <c r="AVZ747" s="4"/>
      <c r="AWA747" s="4"/>
      <c r="AWB747" s="4"/>
      <c r="AWC747" s="4"/>
      <c r="AWD747" s="4"/>
      <c r="AWE747" s="4"/>
      <c r="AWF747" s="4"/>
      <c r="AWG747" s="4"/>
      <c r="AWH747" s="4"/>
      <c r="AWI747" s="4"/>
      <c r="AWJ747" s="4"/>
      <c r="AWK747" s="4"/>
      <c r="AWL747" s="4"/>
      <c r="AWM747" s="4"/>
      <c r="AWN747" s="4"/>
      <c r="AWO747" s="4"/>
      <c r="AWP747" s="4"/>
      <c r="AWQ747" s="4"/>
      <c r="AWR747" s="4"/>
      <c r="AWS747" s="4"/>
      <c r="AWT747" s="4"/>
      <c r="AWU747" s="4"/>
      <c r="AWV747" s="4"/>
      <c r="AWW747" s="4"/>
      <c r="AWX747" s="4"/>
      <c r="AWY747" s="4"/>
      <c r="AWZ747" s="4"/>
      <c r="AXA747" s="4"/>
      <c r="AXB747" s="4"/>
      <c r="AXC747" s="4"/>
      <c r="AXD747" s="4"/>
      <c r="AXE747" s="4"/>
      <c r="AXF747" s="4"/>
      <c r="AXG747" s="4"/>
      <c r="AXH747" s="4"/>
      <c r="AXI747" s="4"/>
      <c r="AXJ747" s="4"/>
      <c r="AXK747" s="4"/>
      <c r="AXL747" s="4"/>
      <c r="AXM747" s="4"/>
      <c r="AXN747" s="4"/>
      <c r="AXO747" s="4"/>
      <c r="AXP747" s="4"/>
      <c r="AXQ747" s="4"/>
      <c r="AXR747" s="4"/>
      <c r="AXS747" s="4"/>
      <c r="AXT747" s="4"/>
      <c r="AXU747" s="4"/>
      <c r="AXV747" s="4"/>
      <c r="AXW747" s="4"/>
      <c r="AXX747" s="4"/>
      <c r="AXY747" s="4"/>
      <c r="AXZ747" s="4"/>
      <c r="AYA747" s="4"/>
      <c r="AYB747" s="4"/>
      <c r="AYC747" s="4"/>
      <c r="AYD747" s="4"/>
      <c r="AYE747" s="4"/>
      <c r="AYF747" s="4"/>
      <c r="AYG747" s="4"/>
      <c r="AYH747" s="4"/>
      <c r="AYI747" s="4"/>
      <c r="AYJ747" s="4"/>
      <c r="AYK747" s="4"/>
      <c r="AYL747" s="4"/>
      <c r="AYM747" s="4"/>
      <c r="AYN747" s="4"/>
      <c r="AYO747" s="4"/>
      <c r="AYP747" s="4"/>
      <c r="AYQ747" s="4"/>
      <c r="AYR747" s="4"/>
      <c r="AYS747" s="4"/>
      <c r="AYT747" s="4"/>
      <c r="AYU747" s="4"/>
      <c r="AYV747" s="4"/>
      <c r="AYW747" s="4"/>
      <c r="AYX747" s="4"/>
      <c r="AYY747" s="4"/>
      <c r="AYZ747" s="4"/>
      <c r="AZA747" s="4"/>
      <c r="AZB747" s="4"/>
      <c r="AZC747" s="4"/>
      <c r="AZD747" s="4"/>
      <c r="AZE747" s="4"/>
      <c r="AZF747" s="4"/>
      <c r="AZG747" s="4"/>
      <c r="AZH747" s="4"/>
      <c r="AZI747" s="4"/>
      <c r="AZJ747" s="4"/>
      <c r="AZK747" s="4"/>
      <c r="AZL747" s="4"/>
      <c r="AZM747" s="4"/>
      <c r="AZN747" s="4"/>
      <c r="AZO747" s="4"/>
      <c r="AZP747" s="4"/>
      <c r="AZQ747" s="4"/>
      <c r="AZR747" s="4"/>
      <c r="AZS747" s="4"/>
      <c r="AZT747" s="4"/>
      <c r="AZU747" s="4"/>
      <c r="AZV747" s="4"/>
      <c r="AZW747" s="4"/>
      <c r="AZX747" s="4"/>
      <c r="AZY747" s="4"/>
      <c r="AZZ747" s="4"/>
      <c r="BAA747" s="4"/>
      <c r="BAB747" s="4"/>
      <c r="BAC747" s="4"/>
      <c r="BAD747" s="4"/>
      <c r="BAE747" s="4"/>
      <c r="BAF747" s="4"/>
      <c r="BAG747" s="4"/>
      <c r="BAH747" s="4"/>
      <c r="BAI747" s="4"/>
      <c r="BAJ747" s="4"/>
      <c r="BAK747" s="4"/>
      <c r="BAL747" s="4"/>
      <c r="BAM747" s="4"/>
      <c r="BAN747" s="4"/>
      <c r="BAO747" s="4"/>
      <c r="BAP747" s="4"/>
      <c r="BAQ747" s="4"/>
      <c r="BAR747" s="4"/>
      <c r="BAS747" s="4"/>
      <c r="BAT747" s="4"/>
      <c r="BAU747" s="4"/>
      <c r="BAV747" s="4"/>
      <c r="BAW747" s="4"/>
      <c r="BAX747" s="4"/>
      <c r="BAY747" s="4"/>
      <c r="BAZ747" s="4"/>
      <c r="BBA747" s="4"/>
      <c r="BBB747" s="4"/>
      <c r="BBC747" s="4"/>
      <c r="BBD747" s="4"/>
      <c r="BBE747" s="4"/>
      <c r="BBF747" s="4"/>
      <c r="BBG747" s="4"/>
      <c r="BBH747" s="4"/>
      <c r="BBI747" s="4"/>
      <c r="BBJ747" s="4"/>
      <c r="BBK747" s="4"/>
      <c r="BBL747" s="4"/>
      <c r="BBM747" s="4"/>
      <c r="BBN747" s="4"/>
      <c r="BBO747" s="4"/>
      <c r="BBP747" s="4"/>
      <c r="BBQ747" s="4"/>
      <c r="BBR747" s="4"/>
      <c r="BBS747" s="4"/>
      <c r="BBT747" s="4"/>
      <c r="BBU747" s="4"/>
      <c r="BBV747" s="4"/>
      <c r="BBW747" s="4"/>
      <c r="BBX747" s="4"/>
      <c r="BBY747" s="4"/>
      <c r="BBZ747" s="4"/>
      <c r="BCA747" s="4"/>
      <c r="BCB747" s="4"/>
      <c r="BCC747" s="4"/>
      <c r="BCD747" s="4"/>
      <c r="BCE747" s="4"/>
      <c r="BCF747" s="4"/>
      <c r="BCG747" s="4"/>
      <c r="BCH747" s="4"/>
      <c r="BCI747" s="4"/>
      <c r="BCJ747" s="4"/>
      <c r="BCK747" s="4"/>
      <c r="BCL747" s="4"/>
      <c r="BCM747" s="4"/>
      <c r="BCN747" s="4"/>
      <c r="BCO747" s="4"/>
      <c r="BCP747" s="4"/>
      <c r="BCQ747" s="4"/>
      <c r="BCR747" s="4"/>
      <c r="BCS747" s="4"/>
      <c r="BCT747" s="4"/>
      <c r="BCU747" s="4"/>
      <c r="BCV747" s="4"/>
      <c r="BCW747" s="4"/>
      <c r="BCX747" s="4"/>
      <c r="BCY747" s="4"/>
      <c r="BCZ747" s="4"/>
      <c r="BDA747" s="4"/>
      <c r="BDB747" s="4"/>
      <c r="BDC747" s="4"/>
      <c r="BDD747" s="4"/>
      <c r="BDE747" s="4"/>
      <c r="BDF747" s="4"/>
      <c r="BDG747" s="4"/>
      <c r="BDH747" s="4"/>
      <c r="BDI747" s="4"/>
      <c r="BDJ747" s="4"/>
      <c r="BDK747" s="4"/>
      <c r="BDL747" s="4"/>
      <c r="BDM747" s="4"/>
      <c r="BDN747" s="4"/>
      <c r="BDO747" s="4"/>
      <c r="BDP747" s="4"/>
      <c r="BDQ747" s="4"/>
      <c r="BDR747" s="4"/>
      <c r="BDS747" s="4"/>
      <c r="BDT747" s="4"/>
      <c r="BDU747" s="4"/>
      <c r="BDV747" s="4"/>
      <c r="BDW747" s="4"/>
      <c r="BDX747" s="4"/>
      <c r="BDY747" s="4"/>
      <c r="BDZ747" s="4"/>
      <c r="BEA747" s="4"/>
      <c r="BEB747" s="4"/>
      <c r="BEC747" s="4"/>
      <c r="BED747" s="4"/>
      <c r="BEE747" s="4"/>
      <c r="BEF747" s="4"/>
      <c r="BEG747" s="4"/>
      <c r="BEH747" s="4"/>
      <c r="BEI747" s="4"/>
      <c r="BEJ747" s="4"/>
      <c r="BEK747" s="4"/>
      <c r="BEL747" s="4"/>
      <c r="BEM747" s="4"/>
      <c r="BEN747" s="4"/>
      <c r="BEO747" s="4"/>
      <c r="BEP747" s="4"/>
      <c r="BEQ747" s="4"/>
      <c r="BER747" s="4"/>
      <c r="BES747" s="4"/>
      <c r="BET747" s="4"/>
      <c r="BEU747" s="4"/>
      <c r="BEV747" s="4"/>
      <c r="BEW747" s="4"/>
      <c r="BEX747" s="4"/>
      <c r="BEY747" s="4"/>
      <c r="BEZ747" s="4"/>
      <c r="BFA747" s="4"/>
      <c r="BFB747" s="4"/>
      <c r="BFC747" s="4"/>
      <c r="BFD747" s="4"/>
      <c r="BFE747" s="4"/>
      <c r="BFF747" s="4"/>
      <c r="BFG747" s="4"/>
      <c r="BFH747" s="4"/>
      <c r="BFI747" s="4"/>
      <c r="BFJ747" s="4"/>
      <c r="BFK747" s="4"/>
      <c r="BFL747" s="4"/>
      <c r="BFM747" s="4"/>
      <c r="BFN747" s="4"/>
      <c r="BFO747" s="4"/>
      <c r="BFP747" s="4"/>
      <c r="BFQ747" s="4"/>
      <c r="BFR747" s="4"/>
      <c r="BFS747" s="4"/>
      <c r="BFT747" s="4"/>
      <c r="BFU747" s="4"/>
      <c r="BFV747" s="4"/>
      <c r="BFW747" s="4"/>
      <c r="BFX747" s="4"/>
      <c r="BFY747" s="4"/>
      <c r="BFZ747" s="4"/>
      <c r="BGA747" s="4"/>
      <c r="BGB747" s="4"/>
      <c r="BGC747" s="4"/>
      <c r="BGD747" s="4"/>
      <c r="BGE747" s="4"/>
      <c r="BGF747" s="4"/>
      <c r="BGG747" s="4"/>
      <c r="BGH747" s="4"/>
      <c r="BGI747" s="4"/>
      <c r="BGJ747" s="4"/>
      <c r="BGK747" s="4"/>
      <c r="BGL747" s="4"/>
      <c r="BGM747" s="4"/>
      <c r="BGN747" s="4"/>
      <c r="BGO747" s="4"/>
      <c r="BGP747" s="4"/>
      <c r="BGQ747" s="4"/>
      <c r="BGR747" s="4"/>
      <c r="BGS747" s="4"/>
      <c r="BGT747" s="4"/>
      <c r="BGU747" s="4"/>
      <c r="BGV747" s="4"/>
      <c r="BGW747" s="4"/>
      <c r="BGX747" s="4"/>
      <c r="BGY747" s="4"/>
      <c r="BGZ747" s="4"/>
      <c r="BHA747" s="4"/>
      <c r="BHB747" s="4"/>
      <c r="BHC747" s="4"/>
      <c r="BHD747" s="4"/>
      <c r="BHE747" s="4"/>
      <c r="BHF747" s="4"/>
      <c r="BHG747" s="4"/>
      <c r="BHH747" s="4"/>
      <c r="BHI747" s="4"/>
      <c r="BHJ747" s="4"/>
      <c r="BHK747" s="4"/>
      <c r="BHL747" s="4"/>
      <c r="BHM747" s="4"/>
      <c r="BHN747" s="4"/>
      <c r="BHO747" s="4"/>
      <c r="BHP747" s="4"/>
      <c r="BHQ747" s="4"/>
      <c r="BHR747" s="4"/>
      <c r="BHS747" s="4"/>
      <c r="BHT747" s="4"/>
      <c r="BHU747" s="4"/>
      <c r="BHV747" s="4"/>
      <c r="BHW747" s="4"/>
      <c r="BHX747" s="4"/>
      <c r="BHY747" s="4"/>
      <c r="BHZ747" s="4"/>
      <c r="BIA747" s="4"/>
      <c r="BIB747" s="4"/>
      <c r="BIC747" s="4"/>
      <c r="BID747" s="4"/>
      <c r="BIE747" s="4"/>
      <c r="BIF747" s="4"/>
      <c r="BIG747" s="4"/>
      <c r="BIH747" s="4"/>
      <c r="BII747" s="4"/>
      <c r="BIJ747" s="4"/>
      <c r="BIK747" s="4"/>
      <c r="BIL747" s="4"/>
      <c r="BIM747" s="4"/>
      <c r="BIN747" s="4"/>
      <c r="BIO747" s="4"/>
      <c r="BIP747" s="4"/>
      <c r="BIQ747" s="4"/>
      <c r="BIR747" s="4"/>
      <c r="BIS747" s="4"/>
      <c r="BIT747" s="4"/>
      <c r="BIU747" s="4"/>
      <c r="BIV747" s="4"/>
      <c r="BIW747" s="4"/>
      <c r="BIX747" s="4"/>
      <c r="BIY747" s="4"/>
      <c r="BIZ747" s="4"/>
      <c r="BJA747" s="4"/>
      <c r="BJB747" s="4"/>
      <c r="BJC747" s="4"/>
      <c r="BJD747" s="4"/>
      <c r="BJE747" s="4"/>
      <c r="BJF747" s="4"/>
      <c r="BJG747" s="4"/>
      <c r="BJH747" s="4"/>
      <c r="BJI747" s="4"/>
      <c r="BJJ747" s="4"/>
      <c r="BJK747" s="4"/>
      <c r="BJL747" s="4"/>
      <c r="BJM747" s="4"/>
      <c r="BJN747" s="4"/>
      <c r="BJO747" s="4"/>
      <c r="BJP747" s="4"/>
      <c r="BJQ747" s="4"/>
      <c r="BJR747" s="4"/>
      <c r="BJS747" s="4"/>
      <c r="BJT747" s="4"/>
      <c r="BJU747" s="4"/>
      <c r="BJV747" s="4"/>
      <c r="BJW747" s="4"/>
      <c r="BJX747" s="4"/>
      <c r="BJY747" s="4"/>
      <c r="BJZ747" s="4"/>
      <c r="BKA747" s="4"/>
      <c r="BKB747" s="4"/>
      <c r="BKC747" s="4"/>
      <c r="BKD747" s="4"/>
      <c r="BKE747" s="4"/>
      <c r="BKF747" s="4"/>
      <c r="BKG747" s="4"/>
      <c r="BKH747" s="4"/>
      <c r="BKI747" s="4"/>
      <c r="BKJ747" s="4"/>
      <c r="BKK747" s="4"/>
      <c r="BKL747" s="4"/>
      <c r="BKM747" s="4"/>
      <c r="BKN747" s="4"/>
      <c r="BKO747" s="4"/>
      <c r="BKP747" s="4"/>
      <c r="BKQ747" s="4"/>
      <c r="BKR747" s="4"/>
      <c r="BKS747" s="4"/>
      <c r="BKT747" s="4"/>
      <c r="BKU747" s="4"/>
      <c r="BKV747" s="4"/>
      <c r="BKW747" s="4"/>
      <c r="BKX747" s="4"/>
      <c r="BKY747" s="4"/>
      <c r="BKZ747" s="4"/>
      <c r="BLA747" s="4"/>
      <c r="BLB747" s="4"/>
      <c r="BLC747" s="4"/>
      <c r="BLD747" s="4"/>
      <c r="BLE747" s="4"/>
      <c r="BLF747" s="4"/>
      <c r="BLG747" s="4"/>
      <c r="BLH747" s="4"/>
      <c r="BLI747" s="4"/>
      <c r="BLJ747" s="4"/>
      <c r="BLK747" s="4"/>
      <c r="BLL747" s="4"/>
      <c r="BLM747" s="4"/>
      <c r="BLN747" s="4"/>
      <c r="BLO747" s="4"/>
      <c r="BLP747" s="4"/>
      <c r="BLQ747" s="4"/>
      <c r="BLR747" s="4"/>
      <c r="BLS747" s="4"/>
      <c r="BLT747" s="4"/>
      <c r="BLU747" s="4"/>
      <c r="BLV747" s="4"/>
      <c r="BLW747" s="4"/>
      <c r="BLX747" s="4"/>
      <c r="BLY747" s="4"/>
      <c r="BLZ747" s="4"/>
      <c r="BMA747" s="4"/>
      <c r="BMB747" s="4"/>
      <c r="BMC747" s="4"/>
      <c r="BMD747" s="4"/>
      <c r="BME747" s="4"/>
      <c r="BMF747" s="4"/>
      <c r="BMG747" s="4"/>
      <c r="BMH747" s="4"/>
      <c r="BMI747" s="4"/>
      <c r="BMJ747" s="4"/>
      <c r="BMK747" s="4"/>
      <c r="BML747" s="4"/>
      <c r="BMM747" s="4"/>
      <c r="BMN747" s="4"/>
      <c r="BMO747" s="4"/>
      <c r="BMP747" s="4"/>
      <c r="BMQ747" s="4"/>
      <c r="BMR747" s="4"/>
      <c r="BMS747" s="4"/>
      <c r="BMT747" s="4"/>
      <c r="BMU747" s="4"/>
      <c r="BMV747" s="4"/>
      <c r="BMW747" s="4"/>
      <c r="BMX747" s="4"/>
      <c r="BMY747" s="4"/>
      <c r="BMZ747" s="4"/>
      <c r="BNA747" s="4"/>
      <c r="BNB747" s="4"/>
      <c r="BNC747" s="4"/>
      <c r="BND747" s="4"/>
      <c r="BNE747" s="4"/>
      <c r="BNF747" s="4"/>
      <c r="BNG747" s="4"/>
      <c r="BNH747" s="4"/>
      <c r="BNI747" s="4"/>
      <c r="BNJ747" s="4"/>
      <c r="BNK747" s="4"/>
      <c r="BNL747" s="4"/>
      <c r="BNM747" s="4"/>
      <c r="BNN747" s="4"/>
      <c r="BNO747" s="4"/>
      <c r="BNP747" s="4"/>
      <c r="BNQ747" s="4"/>
      <c r="BNR747" s="4"/>
      <c r="BNS747" s="4"/>
      <c r="BNT747" s="4"/>
      <c r="BNU747" s="4"/>
      <c r="BNV747" s="4"/>
      <c r="BNW747" s="4"/>
      <c r="BNX747" s="4"/>
      <c r="BNY747" s="4"/>
      <c r="BNZ747" s="4"/>
      <c r="BOA747" s="4"/>
      <c r="BOB747" s="4"/>
      <c r="BOC747" s="4"/>
      <c r="BOD747" s="4"/>
      <c r="BOE747" s="4"/>
      <c r="BOF747" s="4"/>
      <c r="BOG747" s="4"/>
      <c r="BOH747" s="4"/>
      <c r="BOI747" s="4"/>
      <c r="BOJ747" s="4"/>
      <c r="BOK747" s="4"/>
      <c r="BOL747" s="4"/>
      <c r="BOM747" s="4"/>
      <c r="BON747" s="4"/>
      <c r="BOO747" s="4"/>
      <c r="BOP747" s="4"/>
      <c r="BOQ747" s="4"/>
      <c r="BOR747" s="4"/>
      <c r="BOS747" s="4"/>
      <c r="BOT747" s="4"/>
      <c r="BOU747" s="4"/>
      <c r="BOV747" s="4"/>
      <c r="BOW747" s="4"/>
      <c r="BOX747" s="4"/>
      <c r="BOY747" s="4"/>
      <c r="BOZ747" s="4"/>
      <c r="BPA747" s="4"/>
      <c r="BPB747" s="4"/>
      <c r="BPC747" s="4"/>
      <c r="BPD747" s="4"/>
      <c r="BPE747" s="4"/>
      <c r="BPF747" s="4"/>
      <c r="BPG747" s="4"/>
      <c r="BPH747" s="4"/>
      <c r="BPI747" s="4"/>
      <c r="BPJ747" s="4"/>
      <c r="BPK747" s="4"/>
      <c r="BPL747" s="4"/>
      <c r="BPM747" s="4"/>
      <c r="BPN747" s="4"/>
      <c r="BPO747" s="4"/>
      <c r="BPP747" s="4"/>
      <c r="BPQ747" s="4"/>
      <c r="BPR747" s="4"/>
      <c r="BPS747" s="4"/>
      <c r="BPT747" s="4"/>
      <c r="BPU747" s="4"/>
      <c r="BPV747" s="4"/>
      <c r="BPW747" s="4"/>
      <c r="BPX747" s="4"/>
      <c r="BPY747" s="4"/>
      <c r="BPZ747" s="4"/>
      <c r="BQA747" s="4"/>
      <c r="BQB747" s="4"/>
      <c r="BQC747" s="4"/>
      <c r="BQD747" s="4"/>
      <c r="BQE747" s="4"/>
      <c r="BQF747" s="4"/>
      <c r="BQG747" s="4"/>
      <c r="BQH747" s="4"/>
      <c r="BQI747" s="4"/>
      <c r="BQJ747" s="4"/>
      <c r="BQK747" s="4"/>
      <c r="BQL747" s="4"/>
      <c r="BQM747" s="4"/>
      <c r="BQN747" s="4"/>
      <c r="BQO747" s="4"/>
      <c r="BQP747" s="4"/>
      <c r="BQQ747" s="4"/>
      <c r="BQR747" s="4"/>
      <c r="BQS747" s="4"/>
      <c r="BQT747" s="4"/>
      <c r="BQU747" s="4"/>
      <c r="BQV747" s="4"/>
      <c r="BQW747" s="4"/>
      <c r="BQX747" s="4"/>
      <c r="BQY747" s="4"/>
      <c r="BQZ747" s="4"/>
      <c r="BRA747" s="4"/>
      <c r="BRB747" s="4"/>
      <c r="BRC747" s="4"/>
      <c r="BRD747" s="4"/>
      <c r="BRE747" s="4"/>
      <c r="BRF747" s="4"/>
      <c r="BRG747" s="4"/>
      <c r="BRH747" s="4"/>
      <c r="BRI747" s="4"/>
      <c r="BRJ747" s="4"/>
      <c r="BRK747" s="4"/>
      <c r="BRL747" s="4"/>
      <c r="BRM747" s="4"/>
      <c r="BRN747" s="4"/>
      <c r="BRO747" s="4"/>
      <c r="BRP747" s="4"/>
      <c r="BRQ747" s="4"/>
      <c r="BRR747" s="4"/>
      <c r="BRS747" s="4"/>
      <c r="BRT747" s="4"/>
      <c r="BRU747" s="4"/>
      <c r="BRV747" s="4"/>
      <c r="BRW747" s="4"/>
      <c r="BRX747" s="4"/>
      <c r="BRY747" s="4"/>
      <c r="BRZ747" s="4"/>
      <c r="BSA747" s="4"/>
      <c r="BSB747" s="4"/>
      <c r="BSC747" s="4"/>
      <c r="BSD747" s="4"/>
      <c r="BSE747" s="4"/>
      <c r="BSF747" s="4"/>
      <c r="BSG747" s="4"/>
      <c r="BSH747" s="4"/>
      <c r="BSI747" s="4"/>
      <c r="BSJ747" s="4"/>
      <c r="BSK747" s="4"/>
      <c r="BSL747" s="4"/>
      <c r="BSM747" s="4"/>
      <c r="BSN747" s="4"/>
      <c r="BSO747" s="4"/>
      <c r="BSP747" s="4"/>
      <c r="BSQ747" s="4"/>
      <c r="BSR747" s="4"/>
      <c r="BSS747" s="4"/>
      <c r="BST747" s="4"/>
      <c r="BSU747" s="4"/>
      <c r="BSV747" s="4"/>
      <c r="BSW747" s="4"/>
      <c r="BSX747" s="4"/>
      <c r="BSY747" s="4"/>
      <c r="BSZ747" s="4"/>
      <c r="BTA747" s="4"/>
      <c r="BTB747" s="4"/>
      <c r="BTC747" s="4"/>
      <c r="BTD747" s="4"/>
      <c r="BTE747" s="4"/>
      <c r="BTF747" s="4"/>
      <c r="BTG747" s="4"/>
      <c r="BTH747" s="4"/>
      <c r="BTI747" s="4"/>
      <c r="BTJ747" s="4"/>
      <c r="BTK747" s="4"/>
      <c r="BTL747" s="4"/>
      <c r="BTM747" s="4"/>
      <c r="BTN747" s="4"/>
      <c r="BTO747" s="4"/>
      <c r="BTP747" s="4"/>
      <c r="BTQ747" s="4"/>
      <c r="BTR747" s="4"/>
      <c r="BTS747" s="4"/>
      <c r="BTT747" s="4"/>
      <c r="BTU747" s="4"/>
      <c r="BTV747" s="4"/>
      <c r="BTW747" s="4"/>
      <c r="BTX747" s="4"/>
      <c r="BTY747" s="4"/>
      <c r="BTZ747" s="4"/>
      <c r="BUA747" s="4"/>
      <c r="BUB747" s="4"/>
      <c r="BUC747" s="4"/>
      <c r="BUD747" s="4"/>
      <c r="BUE747" s="4"/>
      <c r="BUF747" s="4"/>
      <c r="BUG747" s="4"/>
      <c r="BUH747" s="4"/>
      <c r="BUI747" s="4"/>
      <c r="BUJ747" s="4"/>
      <c r="BUK747" s="4"/>
      <c r="BUL747" s="4"/>
      <c r="BUM747" s="4"/>
      <c r="BUN747" s="4"/>
      <c r="BUO747" s="4"/>
      <c r="BUP747" s="4"/>
      <c r="BUQ747" s="4"/>
      <c r="BUR747" s="4"/>
      <c r="BUS747" s="4"/>
      <c r="BUT747" s="4"/>
      <c r="BUU747" s="4"/>
      <c r="BUV747" s="4"/>
      <c r="BUW747" s="4"/>
      <c r="BUX747" s="4"/>
      <c r="BUY747" s="4"/>
      <c r="BUZ747" s="4"/>
      <c r="BVA747" s="4"/>
      <c r="BVB747" s="4"/>
      <c r="BVC747" s="4"/>
      <c r="BVD747" s="4"/>
      <c r="BVE747" s="4"/>
      <c r="BVF747" s="4"/>
      <c r="BVG747" s="4"/>
      <c r="BVH747" s="4"/>
      <c r="BVI747" s="4"/>
      <c r="BVJ747" s="4"/>
      <c r="BVK747" s="4"/>
      <c r="BVL747" s="4"/>
      <c r="BVM747" s="4"/>
      <c r="BVN747" s="4"/>
      <c r="BVO747" s="4"/>
      <c r="BVP747" s="4"/>
      <c r="BVQ747" s="4"/>
      <c r="BVR747" s="4"/>
      <c r="BVS747" s="4"/>
      <c r="BVT747" s="4"/>
      <c r="BVU747" s="4"/>
      <c r="BVV747" s="4"/>
      <c r="BVW747" s="4"/>
      <c r="BVX747" s="4"/>
      <c r="BVY747" s="4"/>
      <c r="BVZ747" s="4"/>
      <c r="BWA747" s="4"/>
      <c r="BWB747" s="4"/>
      <c r="BWC747" s="4"/>
      <c r="BWD747" s="4"/>
      <c r="BWE747" s="4"/>
      <c r="BWF747" s="4"/>
      <c r="BWG747" s="4"/>
      <c r="BWH747" s="4"/>
      <c r="BWI747" s="4"/>
      <c r="BWJ747" s="4"/>
      <c r="BWK747" s="4"/>
      <c r="BWL747" s="4"/>
      <c r="BWM747" s="4"/>
      <c r="BWN747" s="4"/>
      <c r="BWO747" s="4"/>
      <c r="BWP747" s="4"/>
      <c r="BWQ747" s="4"/>
      <c r="BWR747" s="4"/>
      <c r="BWS747" s="4"/>
      <c r="BWT747" s="4"/>
      <c r="BWU747" s="4"/>
      <c r="BWV747" s="4"/>
      <c r="BWW747" s="4"/>
      <c r="BWX747" s="4"/>
      <c r="BWY747" s="4"/>
      <c r="BWZ747" s="4"/>
      <c r="BXA747" s="4"/>
      <c r="BXB747" s="4"/>
      <c r="BXC747" s="4"/>
      <c r="BXD747" s="4"/>
      <c r="BXE747" s="4"/>
      <c r="BXF747" s="4"/>
      <c r="BXG747" s="4"/>
      <c r="BXH747" s="4"/>
      <c r="BXI747" s="4"/>
      <c r="BXJ747" s="4"/>
      <c r="BXK747" s="4"/>
      <c r="BXL747" s="4"/>
      <c r="BXM747" s="4"/>
      <c r="BXN747" s="4"/>
      <c r="BXO747" s="4"/>
      <c r="BXP747" s="4"/>
      <c r="BXQ747" s="4"/>
      <c r="BXR747" s="4"/>
      <c r="BXS747" s="4"/>
      <c r="BXT747" s="4"/>
      <c r="BXU747" s="4"/>
      <c r="BXV747" s="4"/>
      <c r="BXW747" s="4"/>
      <c r="BXX747" s="4"/>
      <c r="BXY747" s="4"/>
      <c r="BXZ747" s="4"/>
      <c r="BYA747" s="4"/>
      <c r="BYB747" s="4"/>
      <c r="BYC747" s="4"/>
      <c r="BYD747" s="4"/>
      <c r="BYE747" s="4"/>
      <c r="BYF747" s="4"/>
      <c r="BYG747" s="4"/>
      <c r="BYH747" s="4"/>
      <c r="BYI747" s="4"/>
      <c r="BYJ747" s="4"/>
      <c r="BYK747" s="4"/>
      <c r="BYL747" s="4"/>
      <c r="BYM747" s="4"/>
      <c r="BYN747" s="4"/>
      <c r="BYO747" s="4"/>
      <c r="BYP747" s="4"/>
      <c r="BYQ747" s="4"/>
      <c r="BYR747" s="4"/>
      <c r="BYS747" s="4"/>
      <c r="BYT747" s="4"/>
      <c r="BYU747" s="4"/>
      <c r="BYV747" s="4"/>
      <c r="BYW747" s="4"/>
      <c r="BYX747" s="4"/>
      <c r="BYY747" s="4"/>
      <c r="BYZ747" s="4"/>
      <c r="BZA747" s="4"/>
      <c r="BZB747" s="4"/>
      <c r="BZC747" s="4"/>
      <c r="BZD747" s="4"/>
      <c r="BZE747" s="4"/>
      <c r="BZF747" s="4"/>
      <c r="BZG747" s="4"/>
      <c r="BZH747" s="4"/>
      <c r="BZI747" s="4"/>
      <c r="BZJ747" s="4"/>
      <c r="BZK747" s="4"/>
      <c r="BZL747" s="4"/>
      <c r="BZM747" s="4"/>
      <c r="BZN747" s="4"/>
      <c r="BZO747" s="4"/>
      <c r="BZP747" s="4"/>
      <c r="BZQ747" s="4"/>
      <c r="BZR747" s="4"/>
      <c r="BZS747" s="4"/>
      <c r="BZT747" s="4"/>
      <c r="BZU747" s="4"/>
      <c r="BZV747" s="4"/>
      <c r="BZW747" s="4"/>
      <c r="BZX747" s="4"/>
      <c r="BZY747" s="4"/>
      <c r="BZZ747" s="4"/>
      <c r="CAA747" s="4"/>
      <c r="CAB747" s="4"/>
      <c r="CAC747" s="4"/>
      <c r="CAD747" s="4"/>
      <c r="CAE747" s="4"/>
      <c r="CAF747" s="4"/>
      <c r="CAG747" s="4"/>
      <c r="CAH747" s="4"/>
      <c r="CAI747" s="4"/>
      <c r="CAJ747" s="4"/>
      <c r="CAK747" s="4"/>
      <c r="CAL747" s="4"/>
      <c r="CAM747" s="4"/>
      <c r="CAN747" s="4"/>
      <c r="CAO747" s="4"/>
      <c r="CAP747" s="4"/>
      <c r="CAQ747" s="4"/>
      <c r="CAR747" s="4"/>
      <c r="CAS747" s="4"/>
      <c r="CAT747" s="4"/>
      <c r="CAU747" s="4"/>
      <c r="CAV747" s="4"/>
      <c r="CAW747" s="4"/>
      <c r="CAX747" s="4"/>
      <c r="CAY747" s="4"/>
      <c r="CAZ747" s="4"/>
      <c r="CBA747" s="4"/>
      <c r="CBB747" s="4"/>
      <c r="CBC747" s="4"/>
      <c r="CBD747" s="4"/>
      <c r="CBE747" s="4"/>
      <c r="CBF747" s="4"/>
      <c r="CBG747" s="4"/>
      <c r="CBH747" s="4"/>
      <c r="CBI747" s="4"/>
      <c r="CBJ747" s="4"/>
      <c r="CBK747" s="4"/>
      <c r="CBL747" s="4"/>
      <c r="CBM747" s="4"/>
      <c r="CBN747" s="4"/>
      <c r="CBO747" s="4"/>
      <c r="CBP747" s="4"/>
      <c r="CBQ747" s="4"/>
      <c r="CBR747" s="4"/>
      <c r="CBS747" s="4"/>
      <c r="CBT747" s="4"/>
      <c r="CBU747" s="4"/>
      <c r="CBV747" s="4"/>
      <c r="CBW747" s="4"/>
      <c r="CBX747" s="4"/>
      <c r="CBY747" s="4"/>
      <c r="CBZ747" s="4"/>
      <c r="CCA747" s="4"/>
      <c r="CCB747" s="4"/>
      <c r="CCC747" s="4"/>
      <c r="CCD747" s="4"/>
      <c r="CCE747" s="4"/>
      <c r="CCF747" s="4"/>
      <c r="CCG747" s="4"/>
      <c r="CCH747" s="4"/>
      <c r="CCI747" s="4"/>
      <c r="CCJ747" s="4"/>
      <c r="CCK747" s="4"/>
      <c r="CCL747" s="4"/>
      <c r="CCM747" s="4"/>
      <c r="CCN747" s="4"/>
      <c r="CCO747" s="4"/>
      <c r="CCP747" s="4"/>
      <c r="CCQ747" s="4"/>
      <c r="CCR747" s="4"/>
      <c r="CCS747" s="4"/>
      <c r="CCT747" s="4"/>
      <c r="CCU747" s="4"/>
      <c r="CCV747" s="4"/>
      <c r="CCW747" s="4"/>
      <c r="CCX747" s="4"/>
      <c r="CCY747" s="4"/>
      <c r="CCZ747" s="4"/>
      <c r="CDA747" s="4"/>
      <c r="CDB747" s="4"/>
      <c r="CDC747" s="4"/>
      <c r="CDD747" s="4"/>
      <c r="CDE747" s="4"/>
      <c r="CDF747" s="4"/>
      <c r="CDG747" s="4"/>
      <c r="CDH747" s="4"/>
      <c r="CDI747" s="4"/>
      <c r="CDJ747" s="4"/>
      <c r="CDK747" s="4"/>
      <c r="CDL747" s="4"/>
      <c r="CDM747" s="4"/>
      <c r="CDN747" s="4"/>
      <c r="CDO747" s="4"/>
      <c r="CDP747" s="4"/>
      <c r="CDQ747" s="4"/>
      <c r="CDR747" s="4"/>
      <c r="CDS747" s="4"/>
      <c r="CDT747" s="4"/>
      <c r="CDU747" s="4"/>
      <c r="CDV747" s="4"/>
      <c r="CDW747" s="4"/>
      <c r="CDX747" s="4"/>
      <c r="CDY747" s="4"/>
      <c r="CDZ747" s="4"/>
      <c r="CEA747" s="4"/>
      <c r="CEB747" s="4"/>
      <c r="CEC747" s="4"/>
      <c r="CED747" s="4"/>
      <c r="CEE747" s="4"/>
      <c r="CEF747" s="4"/>
      <c r="CEG747" s="4"/>
      <c r="CEH747" s="4"/>
      <c r="CEI747" s="4"/>
      <c r="CEJ747" s="4"/>
      <c r="CEK747" s="4"/>
      <c r="CEL747" s="4"/>
      <c r="CEM747" s="4"/>
      <c r="CEN747" s="4"/>
      <c r="CEO747" s="4"/>
      <c r="CEP747" s="4"/>
      <c r="CEQ747" s="4"/>
      <c r="CER747" s="4"/>
      <c r="CES747" s="4"/>
      <c r="CET747" s="4"/>
      <c r="CEU747" s="4"/>
      <c r="CEV747" s="4"/>
      <c r="CEW747" s="4"/>
      <c r="CEX747" s="4"/>
      <c r="CEY747" s="4"/>
      <c r="CEZ747" s="4"/>
      <c r="CFA747" s="4"/>
      <c r="CFB747" s="4"/>
      <c r="CFC747" s="4"/>
      <c r="CFD747" s="4"/>
      <c r="CFE747" s="4"/>
      <c r="CFF747" s="4"/>
      <c r="CFG747" s="4"/>
      <c r="CFH747" s="4"/>
      <c r="CFI747" s="4"/>
      <c r="CFJ747" s="4"/>
      <c r="CFK747" s="4"/>
      <c r="CFL747" s="4"/>
      <c r="CFM747" s="4"/>
      <c r="CFN747" s="4"/>
      <c r="CFO747" s="4"/>
      <c r="CFP747" s="4"/>
      <c r="CFQ747" s="4"/>
      <c r="CFR747" s="4"/>
      <c r="CFS747" s="4"/>
      <c r="CFT747" s="4"/>
      <c r="CFU747" s="4"/>
      <c r="CFV747" s="4"/>
      <c r="CFW747" s="4"/>
      <c r="CFX747" s="4"/>
      <c r="CFY747" s="4"/>
      <c r="CFZ747" s="4"/>
      <c r="CGA747" s="4"/>
      <c r="CGB747" s="4"/>
      <c r="CGC747" s="4"/>
      <c r="CGD747" s="4"/>
      <c r="CGE747" s="4"/>
      <c r="CGF747" s="4"/>
      <c r="CGG747" s="4"/>
      <c r="CGH747" s="4"/>
      <c r="CGI747" s="4"/>
      <c r="CGJ747" s="4"/>
      <c r="CGK747" s="4"/>
      <c r="CGL747" s="4"/>
      <c r="CGM747" s="4"/>
      <c r="CGN747" s="4"/>
      <c r="CGO747" s="4"/>
      <c r="CGP747" s="4"/>
      <c r="CGQ747" s="4"/>
      <c r="CGR747" s="4"/>
      <c r="CGS747" s="4"/>
      <c r="CGT747" s="4"/>
      <c r="CGU747" s="4"/>
      <c r="CGV747" s="4"/>
      <c r="CGW747" s="4"/>
      <c r="CGX747" s="4"/>
      <c r="CGY747" s="4"/>
      <c r="CGZ747" s="4"/>
      <c r="CHA747" s="4"/>
      <c r="CHB747" s="4"/>
      <c r="CHC747" s="4"/>
      <c r="CHD747" s="4"/>
      <c r="CHE747" s="4"/>
      <c r="CHF747" s="4"/>
      <c r="CHG747" s="4"/>
      <c r="CHH747" s="4"/>
      <c r="CHI747" s="4"/>
      <c r="CHJ747" s="4"/>
      <c r="CHK747" s="4"/>
      <c r="CHL747" s="4"/>
      <c r="CHM747" s="4"/>
      <c r="CHN747" s="4"/>
      <c r="CHO747" s="4"/>
      <c r="CHP747" s="4"/>
      <c r="CHQ747" s="4"/>
      <c r="CHR747" s="4"/>
      <c r="CHS747" s="4"/>
      <c r="CHT747" s="4"/>
      <c r="CHU747" s="4"/>
      <c r="CHV747" s="4"/>
      <c r="CHW747" s="4"/>
      <c r="CHX747" s="4"/>
      <c r="CHY747" s="4"/>
      <c r="CHZ747" s="4"/>
      <c r="CIA747" s="4"/>
      <c r="CIB747" s="4"/>
      <c r="CIC747" s="4"/>
      <c r="CID747" s="4"/>
      <c r="CIE747" s="4"/>
      <c r="CIF747" s="4"/>
      <c r="CIG747" s="4"/>
      <c r="CIH747" s="4"/>
      <c r="CII747" s="4"/>
      <c r="CIJ747" s="4"/>
      <c r="CIK747" s="4"/>
      <c r="CIL747" s="4"/>
      <c r="CIM747" s="4"/>
      <c r="CIN747" s="4"/>
      <c r="CIO747" s="4"/>
      <c r="CIP747" s="4"/>
      <c r="CIQ747" s="4"/>
      <c r="CIR747" s="4"/>
      <c r="CIS747" s="4"/>
      <c r="CIT747" s="4"/>
      <c r="CIU747" s="4"/>
      <c r="CIV747" s="4"/>
      <c r="CIW747" s="4"/>
      <c r="CIX747" s="4"/>
      <c r="CIY747" s="4"/>
      <c r="CIZ747" s="4"/>
      <c r="CJA747" s="4"/>
      <c r="CJB747" s="4"/>
      <c r="CJC747" s="4"/>
      <c r="CJD747" s="4"/>
      <c r="CJE747" s="4"/>
      <c r="CJF747" s="4"/>
      <c r="CJG747" s="4"/>
      <c r="CJH747" s="4"/>
      <c r="CJI747" s="4"/>
      <c r="CJJ747" s="4"/>
      <c r="CJK747" s="4"/>
      <c r="CJL747" s="4"/>
      <c r="CJM747" s="4"/>
      <c r="CJN747" s="4"/>
      <c r="CJO747" s="4"/>
      <c r="CJP747" s="4"/>
      <c r="CJQ747" s="4"/>
      <c r="CJR747" s="4"/>
      <c r="CJS747" s="4"/>
      <c r="CJT747" s="4"/>
      <c r="CJU747" s="4"/>
      <c r="CJV747" s="4"/>
      <c r="CJW747" s="4"/>
      <c r="CJX747" s="4"/>
      <c r="CJY747" s="4"/>
      <c r="CJZ747" s="4"/>
      <c r="CKA747" s="4"/>
      <c r="CKB747" s="4"/>
      <c r="CKC747" s="4"/>
      <c r="CKD747" s="4"/>
      <c r="CKE747" s="4"/>
      <c r="CKF747" s="4"/>
      <c r="CKG747" s="4"/>
      <c r="CKH747" s="4"/>
      <c r="CKI747" s="4"/>
      <c r="CKJ747" s="4"/>
      <c r="CKK747" s="4"/>
      <c r="CKL747" s="4"/>
      <c r="CKM747" s="4"/>
      <c r="CKN747" s="4"/>
      <c r="CKO747" s="4"/>
      <c r="CKP747" s="4"/>
      <c r="CKQ747" s="4"/>
      <c r="CKR747" s="4"/>
      <c r="CKS747" s="4"/>
      <c r="CKT747" s="4"/>
      <c r="CKU747" s="4"/>
      <c r="CKV747" s="4"/>
      <c r="CKW747" s="4"/>
      <c r="CKX747" s="4"/>
      <c r="CKY747" s="4"/>
      <c r="CKZ747" s="4"/>
      <c r="CLA747" s="4"/>
      <c r="CLB747" s="4"/>
      <c r="CLC747" s="4"/>
      <c r="CLD747" s="4"/>
      <c r="CLE747" s="4"/>
      <c r="CLF747" s="4"/>
      <c r="CLG747" s="4"/>
      <c r="CLH747" s="4"/>
      <c r="CLI747" s="4"/>
      <c r="CLJ747" s="4"/>
      <c r="CLK747" s="4"/>
      <c r="CLL747" s="4"/>
      <c r="CLM747" s="4"/>
      <c r="CLN747" s="4"/>
      <c r="CLO747" s="4"/>
      <c r="CLP747" s="4"/>
      <c r="CLQ747" s="4"/>
      <c r="CLR747" s="4"/>
      <c r="CLS747" s="4"/>
      <c r="CLT747" s="4"/>
      <c r="CLU747" s="4"/>
      <c r="CLV747" s="4"/>
      <c r="CLW747" s="4"/>
      <c r="CLX747" s="4"/>
      <c r="CLY747" s="4"/>
      <c r="CLZ747" s="4"/>
      <c r="CMA747" s="4"/>
      <c r="CMB747" s="4"/>
      <c r="CMC747" s="4"/>
      <c r="CMD747" s="4"/>
      <c r="CME747" s="4"/>
      <c r="CMF747" s="4"/>
      <c r="CMG747" s="4"/>
      <c r="CMH747" s="4"/>
      <c r="CMI747" s="4"/>
      <c r="CMJ747" s="4"/>
      <c r="CMK747" s="4"/>
      <c r="CML747" s="4"/>
      <c r="CMM747" s="4"/>
      <c r="CMN747" s="4"/>
      <c r="CMO747" s="4"/>
      <c r="CMP747" s="4"/>
      <c r="CMQ747" s="4"/>
      <c r="CMR747" s="4"/>
      <c r="CMS747" s="4"/>
      <c r="CMT747" s="4"/>
      <c r="CMU747" s="4"/>
      <c r="CMV747" s="4"/>
      <c r="CMW747" s="4"/>
      <c r="CMX747" s="4"/>
      <c r="CMY747" s="4"/>
      <c r="CMZ747" s="4"/>
      <c r="CNA747" s="4"/>
      <c r="CNB747" s="4"/>
      <c r="CNC747" s="4"/>
      <c r="CND747" s="4"/>
      <c r="CNE747" s="4"/>
      <c r="CNF747" s="4"/>
      <c r="CNG747" s="4"/>
      <c r="CNH747" s="4"/>
      <c r="CNI747" s="4"/>
      <c r="CNJ747" s="4"/>
      <c r="CNK747" s="4"/>
      <c r="CNL747" s="4"/>
      <c r="CNM747" s="4"/>
      <c r="CNN747" s="4"/>
      <c r="CNO747" s="4"/>
      <c r="CNP747" s="4"/>
      <c r="CNQ747" s="4"/>
      <c r="CNR747" s="4"/>
      <c r="CNS747" s="4"/>
      <c r="CNT747" s="4"/>
      <c r="CNU747" s="4"/>
      <c r="CNV747" s="4"/>
      <c r="CNW747" s="4"/>
      <c r="CNX747" s="4"/>
      <c r="CNY747" s="4"/>
      <c r="CNZ747" s="4"/>
      <c r="COA747" s="4"/>
      <c r="COB747" s="4"/>
      <c r="COC747" s="4"/>
      <c r="COD747" s="4"/>
      <c r="COE747" s="4"/>
      <c r="COF747" s="4"/>
      <c r="COG747" s="4"/>
      <c r="COH747" s="4"/>
      <c r="COI747" s="4"/>
      <c r="COJ747" s="4"/>
      <c r="COK747" s="4"/>
      <c r="COL747" s="4"/>
      <c r="COM747" s="4"/>
      <c r="CON747" s="4"/>
      <c r="COO747" s="4"/>
      <c r="COP747" s="4"/>
      <c r="COQ747" s="4"/>
      <c r="COR747" s="4"/>
      <c r="COS747" s="4"/>
      <c r="COT747" s="4"/>
      <c r="COU747" s="4"/>
      <c r="COV747" s="4"/>
      <c r="COW747" s="4"/>
      <c r="COX747" s="4"/>
      <c r="COY747" s="4"/>
      <c r="COZ747" s="4"/>
      <c r="CPA747" s="4"/>
      <c r="CPB747" s="4"/>
      <c r="CPC747" s="4"/>
      <c r="CPD747" s="4"/>
      <c r="CPE747" s="4"/>
      <c r="CPF747" s="4"/>
      <c r="CPG747" s="4"/>
      <c r="CPH747" s="4"/>
      <c r="CPI747" s="4"/>
      <c r="CPJ747" s="4"/>
      <c r="CPK747" s="4"/>
      <c r="CPL747" s="4"/>
      <c r="CPM747" s="4"/>
      <c r="CPN747" s="4"/>
      <c r="CPO747" s="4"/>
      <c r="CPP747" s="4"/>
      <c r="CPQ747" s="4"/>
      <c r="CPR747" s="4"/>
      <c r="CPS747" s="4"/>
      <c r="CPT747" s="4"/>
      <c r="CPU747" s="4"/>
      <c r="CPV747" s="4"/>
      <c r="CPW747" s="4"/>
      <c r="CPX747" s="4"/>
      <c r="CPY747" s="4"/>
      <c r="CPZ747" s="4"/>
      <c r="CQA747" s="4"/>
      <c r="CQB747" s="4"/>
      <c r="CQC747" s="4"/>
      <c r="CQD747" s="4"/>
      <c r="CQE747" s="4"/>
      <c r="CQF747" s="4"/>
      <c r="CQG747" s="4"/>
      <c r="CQH747" s="4"/>
      <c r="CQI747" s="4"/>
      <c r="CQJ747" s="4"/>
      <c r="CQK747" s="4"/>
      <c r="CQL747" s="4"/>
      <c r="CQM747" s="4"/>
      <c r="CQN747" s="4"/>
      <c r="CQO747" s="4"/>
      <c r="CQP747" s="4"/>
      <c r="CQQ747" s="4"/>
      <c r="CQR747" s="4"/>
      <c r="CQS747" s="4"/>
      <c r="CQT747" s="4"/>
      <c r="CQU747" s="4"/>
      <c r="CQV747" s="4"/>
      <c r="CQW747" s="4"/>
      <c r="CQX747" s="4"/>
      <c r="CQY747" s="4"/>
      <c r="CQZ747" s="4"/>
      <c r="CRA747" s="4"/>
      <c r="CRB747" s="4"/>
      <c r="CRC747" s="4"/>
      <c r="CRD747" s="4"/>
      <c r="CRE747" s="4"/>
      <c r="CRF747" s="4"/>
      <c r="CRG747" s="4"/>
      <c r="CRH747" s="4"/>
      <c r="CRI747" s="4"/>
      <c r="CRJ747" s="4"/>
      <c r="CRK747" s="4"/>
      <c r="CRL747" s="4"/>
      <c r="CRM747" s="4"/>
      <c r="CRN747" s="4"/>
      <c r="CRO747" s="4"/>
      <c r="CRP747" s="4"/>
      <c r="CRQ747" s="4"/>
      <c r="CRR747" s="4"/>
      <c r="CRS747" s="4"/>
      <c r="CRT747" s="4"/>
      <c r="CRU747" s="4"/>
      <c r="CRV747" s="4"/>
      <c r="CRW747" s="4"/>
      <c r="CRX747" s="4"/>
      <c r="CRY747" s="4"/>
      <c r="CRZ747" s="4"/>
      <c r="CSA747" s="4"/>
      <c r="CSB747" s="4"/>
      <c r="CSC747" s="4"/>
      <c r="CSD747" s="4"/>
      <c r="CSE747" s="4"/>
      <c r="CSF747" s="4"/>
      <c r="CSG747" s="4"/>
      <c r="CSH747" s="4"/>
      <c r="CSI747" s="4"/>
      <c r="CSJ747" s="4"/>
      <c r="CSK747" s="4"/>
      <c r="CSL747" s="4"/>
      <c r="CSM747" s="4"/>
      <c r="CSN747" s="4"/>
      <c r="CSO747" s="4"/>
      <c r="CSP747" s="4"/>
      <c r="CSQ747" s="4"/>
      <c r="CSR747" s="4"/>
      <c r="CSS747" s="4"/>
      <c r="CST747" s="4"/>
      <c r="CSU747" s="4"/>
      <c r="CSV747" s="4"/>
      <c r="CSW747" s="4"/>
      <c r="CSX747" s="4"/>
      <c r="CSY747" s="4"/>
      <c r="CSZ747" s="4"/>
      <c r="CTA747" s="4"/>
      <c r="CTB747" s="4"/>
      <c r="CTC747" s="4"/>
      <c r="CTD747" s="4"/>
      <c r="CTE747" s="4"/>
      <c r="CTF747" s="4"/>
      <c r="CTG747" s="4"/>
      <c r="CTH747" s="4"/>
      <c r="CTI747" s="4"/>
      <c r="CTJ747" s="4"/>
      <c r="CTK747" s="4"/>
      <c r="CTL747" s="4"/>
      <c r="CTM747" s="4"/>
      <c r="CTN747" s="4"/>
      <c r="CTO747" s="4"/>
      <c r="CTP747" s="4"/>
      <c r="CTQ747" s="4"/>
      <c r="CTR747" s="4"/>
      <c r="CTS747" s="4"/>
      <c r="CTT747" s="4"/>
      <c r="CTU747" s="4"/>
      <c r="CTV747" s="4"/>
      <c r="CTW747" s="4"/>
      <c r="CTX747" s="4"/>
      <c r="CTY747" s="4"/>
      <c r="CTZ747" s="4"/>
      <c r="CUA747" s="4"/>
      <c r="CUB747" s="4"/>
      <c r="CUC747" s="4"/>
      <c r="CUD747" s="4"/>
      <c r="CUE747" s="4"/>
      <c r="CUF747" s="4"/>
      <c r="CUG747" s="4"/>
      <c r="CUH747" s="4"/>
      <c r="CUI747" s="4"/>
      <c r="CUJ747" s="4"/>
      <c r="CUK747" s="4"/>
      <c r="CUL747" s="4"/>
      <c r="CUM747" s="4"/>
      <c r="CUN747" s="4"/>
      <c r="CUO747" s="4"/>
      <c r="CUP747" s="4"/>
      <c r="CUQ747" s="4"/>
      <c r="CUR747" s="4"/>
      <c r="CUS747" s="4"/>
      <c r="CUT747" s="4"/>
      <c r="CUU747" s="4"/>
      <c r="CUV747" s="4"/>
      <c r="CUW747" s="4"/>
      <c r="CUX747" s="4"/>
      <c r="CUY747" s="4"/>
      <c r="CUZ747" s="4"/>
      <c r="CVA747" s="4"/>
      <c r="CVB747" s="4"/>
      <c r="CVC747" s="4"/>
      <c r="CVD747" s="4"/>
      <c r="CVE747" s="4"/>
      <c r="CVF747" s="4"/>
      <c r="CVG747" s="4"/>
      <c r="CVH747" s="4"/>
      <c r="CVI747" s="4"/>
      <c r="CVJ747" s="4"/>
      <c r="CVK747" s="4"/>
      <c r="CVL747" s="4"/>
      <c r="CVM747" s="4"/>
      <c r="CVN747" s="4"/>
      <c r="CVO747" s="4"/>
      <c r="CVP747" s="4"/>
      <c r="CVQ747" s="4"/>
      <c r="CVR747" s="4"/>
      <c r="CVS747" s="4"/>
      <c r="CVT747" s="4"/>
      <c r="CVU747" s="4"/>
      <c r="CVV747" s="4"/>
      <c r="CVW747" s="4"/>
      <c r="CVX747" s="4"/>
      <c r="CVY747" s="4"/>
      <c r="CVZ747" s="4"/>
      <c r="CWA747" s="4"/>
      <c r="CWB747" s="4"/>
      <c r="CWC747" s="4"/>
      <c r="CWD747" s="4"/>
      <c r="CWE747" s="4"/>
      <c r="CWF747" s="4"/>
      <c r="CWG747" s="4"/>
      <c r="CWH747" s="4"/>
      <c r="CWI747" s="4"/>
      <c r="CWJ747" s="4"/>
      <c r="CWK747" s="4"/>
      <c r="CWL747" s="4"/>
      <c r="CWM747" s="4"/>
      <c r="CWN747" s="4"/>
      <c r="CWO747" s="4"/>
      <c r="CWP747" s="4"/>
      <c r="CWQ747" s="4"/>
      <c r="CWR747" s="4"/>
      <c r="CWS747" s="4"/>
      <c r="CWT747" s="4"/>
      <c r="CWU747" s="4"/>
      <c r="CWV747" s="4"/>
      <c r="CWW747" s="4"/>
      <c r="CWX747" s="4"/>
      <c r="CWY747" s="4"/>
      <c r="CWZ747" s="4"/>
      <c r="CXA747" s="4"/>
      <c r="CXB747" s="4"/>
      <c r="CXC747" s="4"/>
      <c r="CXD747" s="4"/>
      <c r="CXE747" s="4"/>
      <c r="CXF747" s="4"/>
      <c r="CXG747" s="4"/>
      <c r="CXH747" s="4"/>
      <c r="CXI747" s="4"/>
      <c r="CXJ747" s="4"/>
      <c r="CXK747" s="4"/>
      <c r="CXL747" s="4"/>
      <c r="CXM747" s="4"/>
      <c r="CXN747" s="4"/>
      <c r="CXO747" s="4"/>
      <c r="CXP747" s="4"/>
      <c r="CXQ747" s="4"/>
      <c r="CXR747" s="4"/>
      <c r="CXS747" s="4"/>
      <c r="CXT747" s="4"/>
      <c r="CXU747" s="4"/>
      <c r="CXV747" s="4"/>
      <c r="CXW747" s="4"/>
      <c r="CXX747" s="4"/>
      <c r="CXY747" s="4"/>
      <c r="CXZ747" s="4"/>
      <c r="CYA747" s="4"/>
      <c r="CYB747" s="4"/>
      <c r="CYC747" s="4"/>
      <c r="CYD747" s="4"/>
      <c r="CYE747" s="4"/>
      <c r="CYF747" s="4"/>
      <c r="CYG747" s="4"/>
      <c r="CYH747" s="4"/>
      <c r="CYI747" s="4"/>
      <c r="CYJ747" s="4"/>
      <c r="CYK747" s="4"/>
      <c r="CYL747" s="4"/>
      <c r="CYM747" s="4"/>
      <c r="CYN747" s="4"/>
      <c r="CYO747" s="4"/>
      <c r="CYP747" s="4"/>
      <c r="CYQ747" s="4"/>
      <c r="CYR747" s="4"/>
      <c r="CYS747" s="4"/>
      <c r="CYT747" s="4"/>
      <c r="CYU747" s="4"/>
      <c r="CYV747" s="4"/>
      <c r="CYW747" s="4"/>
      <c r="CYX747" s="4"/>
      <c r="CYY747" s="4"/>
      <c r="CYZ747" s="4"/>
      <c r="CZA747" s="4"/>
      <c r="CZB747" s="4"/>
      <c r="CZC747" s="4"/>
      <c r="CZD747" s="4"/>
      <c r="CZE747" s="4"/>
      <c r="CZF747" s="4"/>
      <c r="CZG747" s="4"/>
      <c r="CZH747" s="4"/>
      <c r="CZI747" s="4"/>
      <c r="CZJ747" s="4"/>
      <c r="CZK747" s="4"/>
      <c r="CZL747" s="4"/>
      <c r="CZM747" s="4"/>
      <c r="CZN747" s="4"/>
      <c r="CZO747" s="4"/>
      <c r="CZP747" s="4"/>
      <c r="CZQ747" s="4"/>
      <c r="CZR747" s="4"/>
      <c r="CZS747" s="4"/>
      <c r="CZT747" s="4"/>
      <c r="CZU747" s="4"/>
      <c r="CZV747" s="4"/>
      <c r="CZW747" s="4"/>
      <c r="CZX747" s="4"/>
      <c r="CZY747" s="4"/>
      <c r="CZZ747" s="4"/>
      <c r="DAA747" s="4"/>
      <c r="DAB747" s="4"/>
      <c r="DAC747" s="4"/>
      <c r="DAD747" s="4"/>
      <c r="DAE747" s="4"/>
      <c r="DAF747" s="4"/>
      <c r="DAG747" s="4"/>
      <c r="DAH747" s="4"/>
      <c r="DAI747" s="4"/>
      <c r="DAJ747" s="4"/>
      <c r="DAK747" s="4"/>
      <c r="DAL747" s="4"/>
      <c r="DAM747" s="4"/>
      <c r="DAN747" s="4"/>
      <c r="DAO747" s="4"/>
      <c r="DAP747" s="4"/>
      <c r="DAQ747" s="4"/>
      <c r="DAR747" s="4"/>
      <c r="DAS747" s="4"/>
      <c r="DAT747" s="4"/>
      <c r="DAU747" s="4"/>
      <c r="DAV747" s="4"/>
      <c r="DAW747" s="4"/>
      <c r="DAX747" s="4"/>
      <c r="DAY747" s="4"/>
      <c r="DAZ747" s="4"/>
      <c r="DBA747" s="4"/>
      <c r="DBB747" s="4"/>
      <c r="DBC747" s="4"/>
      <c r="DBD747" s="4"/>
      <c r="DBE747" s="4"/>
      <c r="DBF747" s="4"/>
      <c r="DBG747" s="4"/>
      <c r="DBH747" s="4"/>
      <c r="DBI747" s="4"/>
      <c r="DBJ747" s="4"/>
      <c r="DBK747" s="4"/>
      <c r="DBL747" s="4"/>
      <c r="DBM747" s="4"/>
      <c r="DBN747" s="4"/>
      <c r="DBO747" s="4"/>
      <c r="DBP747" s="4"/>
      <c r="DBQ747" s="4"/>
      <c r="DBR747" s="4"/>
      <c r="DBS747" s="4"/>
      <c r="DBT747" s="4"/>
      <c r="DBU747" s="4"/>
      <c r="DBV747" s="4"/>
      <c r="DBW747" s="4"/>
      <c r="DBX747" s="4"/>
      <c r="DBY747" s="4"/>
      <c r="DBZ747" s="4"/>
      <c r="DCA747" s="4"/>
      <c r="DCB747" s="4"/>
      <c r="DCC747" s="4"/>
      <c r="DCD747" s="4"/>
      <c r="DCE747" s="4"/>
      <c r="DCF747" s="4"/>
      <c r="DCG747" s="4"/>
      <c r="DCH747" s="4"/>
      <c r="DCI747" s="4"/>
      <c r="DCJ747" s="4"/>
      <c r="DCK747" s="4"/>
      <c r="DCL747" s="4"/>
      <c r="DCM747" s="4"/>
      <c r="DCN747" s="4"/>
      <c r="DCO747" s="4"/>
      <c r="DCP747" s="4"/>
      <c r="DCQ747" s="4"/>
      <c r="DCR747" s="4"/>
      <c r="DCS747" s="4"/>
      <c r="DCT747" s="4"/>
      <c r="DCU747" s="4"/>
      <c r="DCV747" s="4"/>
      <c r="DCW747" s="4"/>
      <c r="DCX747" s="4"/>
      <c r="DCY747" s="4"/>
      <c r="DCZ747" s="4"/>
      <c r="DDA747" s="4"/>
      <c r="DDB747" s="4"/>
      <c r="DDC747" s="4"/>
      <c r="DDD747" s="4"/>
      <c r="DDE747" s="4"/>
      <c r="DDF747" s="4"/>
      <c r="DDG747" s="4"/>
      <c r="DDH747" s="4"/>
      <c r="DDI747" s="4"/>
      <c r="DDJ747" s="4"/>
      <c r="DDK747" s="4"/>
      <c r="DDL747" s="4"/>
      <c r="DDM747" s="4"/>
      <c r="DDN747" s="4"/>
      <c r="DDO747" s="4"/>
      <c r="DDP747" s="4"/>
      <c r="DDQ747" s="4"/>
      <c r="DDR747" s="4"/>
      <c r="DDS747" s="4"/>
      <c r="DDT747" s="4"/>
      <c r="DDU747" s="4"/>
      <c r="DDV747" s="4"/>
      <c r="DDW747" s="4"/>
      <c r="DDX747" s="4"/>
      <c r="DDY747" s="4"/>
      <c r="DDZ747" s="4"/>
      <c r="DEA747" s="4"/>
      <c r="DEB747" s="4"/>
      <c r="DEC747" s="4"/>
      <c r="DED747" s="4"/>
      <c r="DEE747" s="4"/>
      <c r="DEF747" s="4"/>
      <c r="DEG747" s="4"/>
      <c r="DEH747" s="4"/>
      <c r="DEI747" s="4"/>
      <c r="DEJ747" s="4"/>
      <c r="DEK747" s="4"/>
      <c r="DEL747" s="4"/>
      <c r="DEM747" s="4"/>
      <c r="DEN747" s="4"/>
      <c r="DEO747" s="4"/>
      <c r="DEP747" s="4"/>
      <c r="DEQ747" s="4"/>
      <c r="DER747" s="4"/>
      <c r="DES747" s="4"/>
      <c r="DET747" s="4"/>
      <c r="DEU747" s="4"/>
      <c r="DEV747" s="4"/>
      <c r="DEW747" s="4"/>
      <c r="DEX747" s="4"/>
      <c r="DEY747" s="4"/>
      <c r="DEZ747" s="4"/>
      <c r="DFA747" s="4"/>
      <c r="DFB747" s="4"/>
      <c r="DFC747" s="4"/>
      <c r="DFD747" s="4"/>
      <c r="DFE747" s="4"/>
      <c r="DFF747" s="4"/>
      <c r="DFG747" s="4"/>
      <c r="DFH747" s="4"/>
      <c r="DFI747" s="4"/>
      <c r="DFJ747" s="4"/>
      <c r="DFK747" s="4"/>
      <c r="DFL747" s="4"/>
      <c r="DFM747" s="4"/>
      <c r="DFN747" s="4"/>
      <c r="DFO747" s="4"/>
      <c r="DFP747" s="4"/>
      <c r="DFQ747" s="4"/>
      <c r="DFR747" s="4"/>
      <c r="DFS747" s="4"/>
      <c r="DFT747" s="4"/>
      <c r="DFU747" s="4"/>
      <c r="DFV747" s="4"/>
      <c r="DFW747" s="4"/>
      <c r="DFX747" s="4"/>
      <c r="DFY747" s="4"/>
      <c r="DFZ747" s="4"/>
      <c r="DGA747" s="4"/>
      <c r="DGB747" s="4"/>
      <c r="DGC747" s="4"/>
      <c r="DGD747" s="4"/>
      <c r="DGE747" s="4"/>
      <c r="DGF747" s="4"/>
      <c r="DGG747" s="4"/>
      <c r="DGH747" s="4"/>
      <c r="DGI747" s="4"/>
      <c r="DGJ747" s="4"/>
      <c r="DGK747" s="4"/>
      <c r="DGL747" s="4"/>
      <c r="DGM747" s="4"/>
      <c r="DGN747" s="4"/>
      <c r="DGO747" s="4"/>
      <c r="DGP747" s="4"/>
      <c r="DGQ747" s="4"/>
      <c r="DGR747" s="4"/>
      <c r="DGS747" s="4"/>
      <c r="DGT747" s="4"/>
      <c r="DGU747" s="4"/>
      <c r="DGV747" s="4"/>
      <c r="DGW747" s="4"/>
      <c r="DGX747" s="4"/>
      <c r="DGY747" s="4"/>
      <c r="DGZ747" s="4"/>
      <c r="DHA747" s="4"/>
      <c r="DHB747" s="4"/>
      <c r="DHC747" s="4"/>
      <c r="DHD747" s="4"/>
      <c r="DHE747" s="4"/>
      <c r="DHF747" s="4"/>
      <c r="DHG747" s="4"/>
      <c r="DHH747" s="4"/>
      <c r="DHI747" s="4"/>
      <c r="DHJ747" s="4"/>
      <c r="DHK747" s="4"/>
      <c r="DHL747" s="4"/>
      <c r="DHM747" s="4"/>
      <c r="DHN747" s="4"/>
      <c r="DHO747" s="4"/>
      <c r="DHP747" s="4"/>
      <c r="DHQ747" s="4"/>
      <c r="DHR747" s="4"/>
      <c r="DHS747" s="4"/>
      <c r="DHT747" s="4"/>
      <c r="DHU747" s="4"/>
      <c r="DHV747" s="4"/>
      <c r="DHW747" s="4"/>
      <c r="DHX747" s="4"/>
      <c r="DHY747" s="4"/>
      <c r="DHZ747" s="4"/>
      <c r="DIA747" s="4"/>
      <c r="DIB747" s="4"/>
      <c r="DIC747" s="4"/>
      <c r="DID747" s="4"/>
      <c r="DIE747" s="4"/>
      <c r="DIF747" s="4"/>
      <c r="DIG747" s="4"/>
      <c r="DIH747" s="4"/>
      <c r="DII747" s="4"/>
      <c r="DIJ747" s="4"/>
      <c r="DIK747" s="4"/>
      <c r="DIL747" s="4"/>
      <c r="DIM747" s="4"/>
      <c r="DIN747" s="4"/>
      <c r="DIO747" s="4"/>
      <c r="DIP747" s="4"/>
      <c r="DIQ747" s="4"/>
      <c r="DIR747" s="4"/>
      <c r="DIS747" s="4"/>
      <c r="DIT747" s="4"/>
      <c r="DIU747" s="4"/>
      <c r="DIV747" s="4"/>
      <c r="DIW747" s="4"/>
      <c r="DIX747" s="4"/>
      <c r="DIY747" s="4"/>
      <c r="DIZ747" s="4"/>
      <c r="DJA747" s="4"/>
      <c r="DJB747" s="4"/>
      <c r="DJC747" s="4"/>
      <c r="DJD747" s="4"/>
      <c r="DJE747" s="4"/>
      <c r="DJF747" s="4"/>
      <c r="DJG747" s="4"/>
      <c r="DJH747" s="4"/>
      <c r="DJI747" s="4"/>
      <c r="DJJ747" s="4"/>
      <c r="DJK747" s="4"/>
      <c r="DJL747" s="4"/>
      <c r="DJM747" s="4"/>
      <c r="DJN747" s="4"/>
      <c r="DJO747" s="4"/>
      <c r="DJP747" s="4"/>
      <c r="DJQ747" s="4"/>
      <c r="DJR747" s="4"/>
      <c r="DJS747" s="4"/>
      <c r="DJT747" s="4"/>
      <c r="DJU747" s="4"/>
      <c r="DJV747" s="4"/>
      <c r="DJW747" s="4"/>
      <c r="DJX747" s="4"/>
      <c r="DJY747" s="4"/>
      <c r="DJZ747" s="4"/>
      <c r="DKA747" s="4"/>
      <c r="DKB747" s="4"/>
      <c r="DKC747" s="4"/>
      <c r="DKD747" s="4"/>
      <c r="DKE747" s="4"/>
      <c r="DKF747" s="4"/>
      <c r="DKG747" s="4"/>
      <c r="DKH747" s="4"/>
      <c r="DKI747" s="4"/>
      <c r="DKJ747" s="4"/>
      <c r="DKK747" s="4"/>
      <c r="DKL747" s="4"/>
      <c r="DKM747" s="4"/>
      <c r="DKN747" s="4"/>
      <c r="DKO747" s="4"/>
      <c r="DKP747" s="4"/>
      <c r="DKQ747" s="4"/>
      <c r="DKR747" s="4"/>
      <c r="DKS747" s="4"/>
      <c r="DKT747" s="4"/>
      <c r="DKU747" s="4"/>
      <c r="DKV747" s="4"/>
      <c r="DKW747" s="4"/>
      <c r="DKX747" s="4"/>
      <c r="DKY747" s="4"/>
      <c r="DKZ747" s="4"/>
      <c r="DLA747" s="4"/>
      <c r="DLB747" s="4"/>
      <c r="DLC747" s="4"/>
      <c r="DLD747" s="4"/>
      <c r="DLE747" s="4"/>
      <c r="DLF747" s="4"/>
      <c r="DLG747" s="4"/>
      <c r="DLH747" s="4"/>
      <c r="DLI747" s="4"/>
      <c r="DLJ747" s="4"/>
      <c r="DLK747" s="4"/>
      <c r="DLL747" s="4"/>
      <c r="DLM747" s="4"/>
      <c r="DLN747" s="4"/>
      <c r="DLO747" s="4"/>
      <c r="DLP747" s="4"/>
      <c r="DLQ747" s="4"/>
      <c r="DLR747" s="4"/>
      <c r="DLS747" s="4"/>
      <c r="DLT747" s="4"/>
      <c r="DLU747" s="4"/>
      <c r="DLV747" s="4"/>
      <c r="DLW747" s="4"/>
      <c r="DLX747" s="4"/>
      <c r="DLY747" s="4"/>
      <c r="DLZ747" s="4"/>
      <c r="DMA747" s="4"/>
      <c r="DMB747" s="4"/>
      <c r="DMC747" s="4"/>
      <c r="DMD747" s="4"/>
      <c r="DME747" s="4"/>
      <c r="DMF747" s="4"/>
      <c r="DMG747" s="4"/>
      <c r="DMH747" s="4"/>
      <c r="DMI747" s="4"/>
      <c r="DMJ747" s="4"/>
      <c r="DMK747" s="4"/>
      <c r="DML747" s="4"/>
      <c r="DMM747" s="4"/>
      <c r="DMN747" s="4"/>
      <c r="DMO747" s="4"/>
      <c r="DMP747" s="4"/>
      <c r="DMQ747" s="4"/>
      <c r="DMR747" s="4"/>
      <c r="DMS747" s="4"/>
      <c r="DMT747" s="4"/>
      <c r="DMU747" s="4"/>
      <c r="DMV747" s="4"/>
      <c r="DMW747" s="4"/>
      <c r="DMX747" s="4"/>
      <c r="DMY747" s="4"/>
      <c r="DMZ747" s="4"/>
      <c r="DNA747" s="4"/>
      <c r="DNB747" s="4"/>
      <c r="DNC747" s="4"/>
      <c r="DND747" s="4"/>
      <c r="DNE747" s="4"/>
      <c r="DNF747" s="4"/>
      <c r="DNG747" s="4"/>
      <c r="DNH747" s="4"/>
      <c r="DNI747" s="4"/>
      <c r="DNJ747" s="4"/>
      <c r="DNK747" s="4"/>
      <c r="DNL747" s="4"/>
      <c r="DNM747" s="4"/>
      <c r="DNN747" s="4"/>
      <c r="DNO747" s="4"/>
      <c r="DNP747" s="4"/>
      <c r="DNQ747" s="4"/>
      <c r="DNR747" s="4"/>
      <c r="DNS747" s="4"/>
      <c r="DNT747" s="4"/>
      <c r="DNU747" s="4"/>
      <c r="DNV747" s="4"/>
      <c r="DNW747" s="4"/>
      <c r="DNX747" s="4"/>
      <c r="DNY747" s="4"/>
      <c r="DNZ747" s="4"/>
      <c r="DOA747" s="4"/>
      <c r="DOB747" s="4"/>
      <c r="DOC747" s="4"/>
      <c r="DOD747" s="4"/>
      <c r="DOE747" s="4"/>
      <c r="DOF747" s="4"/>
      <c r="DOG747" s="4"/>
      <c r="DOH747" s="4"/>
      <c r="DOI747" s="4"/>
      <c r="DOJ747" s="4"/>
      <c r="DOK747" s="4"/>
      <c r="DOL747" s="4"/>
      <c r="DOM747" s="4"/>
      <c r="DON747" s="4"/>
      <c r="DOO747" s="4"/>
      <c r="DOP747" s="4"/>
      <c r="DOQ747" s="4"/>
      <c r="DOR747" s="4"/>
      <c r="DOS747" s="4"/>
      <c r="DOT747" s="4"/>
      <c r="DOU747" s="4"/>
      <c r="DOV747" s="4"/>
      <c r="DOW747" s="4"/>
      <c r="DOX747" s="4"/>
      <c r="DOY747" s="4"/>
      <c r="DOZ747" s="4"/>
      <c r="DPA747" s="4"/>
      <c r="DPB747" s="4"/>
      <c r="DPC747" s="4"/>
      <c r="DPD747" s="4"/>
      <c r="DPE747" s="4"/>
      <c r="DPF747" s="4"/>
      <c r="DPG747" s="4"/>
      <c r="DPH747" s="4"/>
      <c r="DPI747" s="4"/>
      <c r="DPJ747" s="4"/>
      <c r="DPK747" s="4"/>
      <c r="DPL747" s="4"/>
      <c r="DPM747" s="4"/>
      <c r="DPN747" s="4"/>
      <c r="DPO747" s="4"/>
      <c r="DPP747" s="4"/>
      <c r="DPQ747" s="4"/>
      <c r="DPR747" s="4"/>
      <c r="DPS747" s="4"/>
      <c r="DPT747" s="4"/>
      <c r="DPU747" s="4"/>
      <c r="DPV747" s="4"/>
      <c r="DPW747" s="4"/>
      <c r="DPX747" s="4"/>
      <c r="DPY747" s="4"/>
      <c r="DPZ747" s="4"/>
      <c r="DQA747" s="4"/>
      <c r="DQB747" s="4"/>
      <c r="DQC747" s="4"/>
      <c r="DQD747" s="4"/>
      <c r="DQE747" s="4"/>
      <c r="DQF747" s="4"/>
      <c r="DQG747" s="4"/>
      <c r="DQH747" s="4"/>
      <c r="DQI747" s="4"/>
      <c r="DQJ747" s="4"/>
      <c r="DQK747" s="4"/>
      <c r="DQL747" s="4"/>
      <c r="DQM747" s="4"/>
      <c r="DQN747" s="4"/>
      <c r="DQO747" s="4"/>
      <c r="DQP747" s="4"/>
      <c r="DQQ747" s="4"/>
      <c r="DQR747" s="4"/>
      <c r="DQS747" s="4"/>
      <c r="DQT747" s="4"/>
      <c r="DQU747" s="4"/>
      <c r="DQV747" s="4"/>
      <c r="DQW747" s="4"/>
      <c r="DQX747" s="4"/>
      <c r="DQY747" s="4"/>
      <c r="DQZ747" s="4"/>
      <c r="DRA747" s="4"/>
      <c r="DRB747" s="4"/>
      <c r="DRC747" s="4"/>
      <c r="DRD747" s="4"/>
      <c r="DRE747" s="4"/>
      <c r="DRF747" s="4"/>
      <c r="DRG747" s="4"/>
      <c r="DRH747" s="4"/>
      <c r="DRI747" s="4"/>
      <c r="DRJ747" s="4"/>
      <c r="DRK747" s="4"/>
      <c r="DRL747" s="4"/>
      <c r="DRM747" s="4"/>
      <c r="DRN747" s="4"/>
      <c r="DRO747" s="4"/>
      <c r="DRP747" s="4"/>
      <c r="DRQ747" s="4"/>
      <c r="DRR747" s="4"/>
      <c r="DRS747" s="4"/>
      <c r="DRT747" s="4"/>
      <c r="DRU747" s="4"/>
      <c r="DRV747" s="4"/>
      <c r="DRW747" s="4"/>
      <c r="DRX747" s="4"/>
      <c r="DRY747" s="4"/>
      <c r="DRZ747" s="4"/>
      <c r="DSA747" s="4"/>
      <c r="DSB747" s="4"/>
      <c r="DSC747" s="4"/>
      <c r="DSD747" s="4"/>
      <c r="DSE747" s="4"/>
      <c r="DSF747" s="4"/>
      <c r="DSG747" s="4"/>
      <c r="DSH747" s="4"/>
      <c r="DSI747" s="4"/>
      <c r="DSJ747" s="4"/>
      <c r="DSK747" s="4"/>
      <c r="DSL747" s="4"/>
      <c r="DSM747" s="4"/>
      <c r="DSN747" s="4"/>
      <c r="DSO747" s="4"/>
      <c r="DSP747" s="4"/>
      <c r="DSQ747" s="4"/>
      <c r="DSR747" s="4"/>
      <c r="DSS747" s="4"/>
      <c r="DST747" s="4"/>
      <c r="DSU747" s="4"/>
      <c r="DSV747" s="4"/>
      <c r="DSW747" s="4"/>
      <c r="DSX747" s="4"/>
      <c r="DSY747" s="4"/>
      <c r="DSZ747" s="4"/>
      <c r="DTA747" s="4"/>
      <c r="DTB747" s="4"/>
      <c r="DTC747" s="4"/>
      <c r="DTD747" s="4"/>
      <c r="DTE747" s="4"/>
      <c r="DTF747" s="4"/>
      <c r="DTG747" s="4"/>
      <c r="DTH747" s="4"/>
      <c r="DTI747" s="4"/>
      <c r="DTJ747" s="4"/>
      <c r="DTK747" s="4"/>
      <c r="DTL747" s="4"/>
      <c r="DTM747" s="4"/>
      <c r="DTN747" s="4"/>
      <c r="DTO747" s="4"/>
      <c r="DTP747" s="4"/>
      <c r="DTQ747" s="4"/>
      <c r="DTR747" s="4"/>
      <c r="DTS747" s="4"/>
      <c r="DTT747" s="4"/>
      <c r="DTU747" s="4"/>
      <c r="DTV747" s="4"/>
      <c r="DTW747" s="4"/>
      <c r="DTX747" s="4"/>
      <c r="DTY747" s="4"/>
      <c r="DTZ747" s="4"/>
      <c r="DUA747" s="4"/>
      <c r="DUB747" s="4"/>
      <c r="DUC747" s="4"/>
      <c r="DUD747" s="4"/>
      <c r="DUE747" s="4"/>
      <c r="DUF747" s="4"/>
      <c r="DUG747" s="4"/>
      <c r="DUH747" s="4"/>
      <c r="DUI747" s="4"/>
      <c r="DUJ747" s="4"/>
      <c r="DUK747" s="4"/>
      <c r="DUL747" s="4"/>
      <c r="DUM747" s="4"/>
      <c r="DUN747" s="4"/>
      <c r="DUO747" s="4"/>
      <c r="DUP747" s="4"/>
      <c r="DUQ747" s="4"/>
      <c r="DUR747" s="4"/>
      <c r="DUS747" s="4"/>
      <c r="DUT747" s="4"/>
      <c r="DUU747" s="4"/>
      <c r="DUV747" s="4"/>
      <c r="DUW747" s="4"/>
      <c r="DUX747" s="4"/>
      <c r="DUY747" s="4"/>
      <c r="DUZ747" s="4"/>
      <c r="DVA747" s="4"/>
      <c r="DVB747" s="4"/>
      <c r="DVC747" s="4"/>
      <c r="DVD747" s="4"/>
      <c r="DVE747" s="4"/>
      <c r="DVF747" s="4"/>
      <c r="DVG747" s="4"/>
      <c r="DVH747" s="4"/>
      <c r="DVI747" s="4"/>
      <c r="DVJ747" s="4"/>
      <c r="DVK747" s="4"/>
      <c r="DVL747" s="4"/>
      <c r="DVM747" s="4"/>
      <c r="DVN747" s="4"/>
      <c r="DVO747" s="4"/>
      <c r="DVP747" s="4"/>
      <c r="DVQ747" s="4"/>
      <c r="DVR747" s="4"/>
      <c r="DVS747" s="4"/>
      <c r="DVT747" s="4"/>
      <c r="DVU747" s="4"/>
      <c r="DVV747" s="4"/>
      <c r="DVW747" s="4"/>
      <c r="DVX747" s="4"/>
      <c r="DVY747" s="4"/>
      <c r="DVZ747" s="4"/>
      <c r="DWA747" s="4"/>
      <c r="DWB747" s="4"/>
      <c r="DWC747" s="4"/>
      <c r="DWD747" s="4"/>
      <c r="DWE747" s="4"/>
      <c r="DWF747" s="4"/>
      <c r="DWG747" s="4"/>
      <c r="DWH747" s="4"/>
      <c r="DWI747" s="4"/>
      <c r="DWJ747" s="4"/>
      <c r="DWK747" s="4"/>
      <c r="DWL747" s="4"/>
      <c r="DWM747" s="4"/>
      <c r="DWN747" s="4"/>
      <c r="DWO747" s="4"/>
      <c r="DWP747" s="4"/>
      <c r="DWQ747" s="4"/>
      <c r="DWR747" s="4"/>
      <c r="DWS747" s="4"/>
      <c r="DWT747" s="4"/>
      <c r="DWU747" s="4"/>
      <c r="DWV747" s="4"/>
      <c r="DWW747" s="4"/>
      <c r="DWX747" s="4"/>
      <c r="DWY747" s="4"/>
      <c r="DWZ747" s="4"/>
      <c r="DXA747" s="4"/>
      <c r="DXB747" s="4"/>
      <c r="DXC747" s="4"/>
      <c r="DXD747" s="4"/>
      <c r="DXE747" s="4"/>
      <c r="DXF747" s="4"/>
      <c r="DXG747" s="4"/>
      <c r="DXH747" s="4"/>
      <c r="DXI747" s="4"/>
      <c r="DXJ747" s="4"/>
      <c r="DXK747" s="4"/>
      <c r="DXL747" s="4"/>
      <c r="DXM747" s="4"/>
      <c r="DXN747" s="4"/>
      <c r="DXO747" s="4"/>
      <c r="DXP747" s="4"/>
      <c r="DXQ747" s="4"/>
      <c r="DXR747" s="4"/>
      <c r="DXS747" s="4"/>
      <c r="DXT747" s="4"/>
      <c r="DXU747" s="4"/>
      <c r="DXV747" s="4"/>
      <c r="DXW747" s="4"/>
      <c r="DXX747" s="4"/>
      <c r="DXY747" s="4"/>
      <c r="DXZ747" s="4"/>
      <c r="DYA747" s="4"/>
      <c r="DYB747" s="4"/>
      <c r="DYC747" s="4"/>
      <c r="DYD747" s="4"/>
      <c r="DYE747" s="4"/>
      <c r="DYF747" s="4"/>
      <c r="DYG747" s="4"/>
      <c r="DYH747" s="4"/>
      <c r="DYI747" s="4"/>
      <c r="DYJ747" s="4"/>
      <c r="DYK747" s="4"/>
      <c r="DYL747" s="4"/>
      <c r="DYM747" s="4"/>
      <c r="DYN747" s="4"/>
      <c r="DYO747" s="4"/>
      <c r="DYP747" s="4"/>
      <c r="DYQ747" s="4"/>
      <c r="DYR747" s="4"/>
      <c r="DYS747" s="4"/>
      <c r="DYT747" s="4"/>
      <c r="DYU747" s="4"/>
      <c r="DYV747" s="4"/>
      <c r="DYW747" s="4"/>
      <c r="DYX747" s="4"/>
      <c r="DYY747" s="4"/>
      <c r="DYZ747" s="4"/>
      <c r="DZA747" s="4"/>
      <c r="DZB747" s="4"/>
      <c r="DZC747" s="4"/>
      <c r="DZD747" s="4"/>
      <c r="DZE747" s="4"/>
      <c r="DZF747" s="4"/>
      <c r="DZG747" s="4"/>
      <c r="DZH747" s="4"/>
      <c r="DZI747" s="4"/>
      <c r="DZJ747" s="4"/>
      <c r="DZK747" s="4"/>
      <c r="DZL747" s="4"/>
      <c r="DZM747" s="4"/>
      <c r="DZN747" s="4"/>
      <c r="DZO747" s="4"/>
      <c r="DZP747" s="4"/>
      <c r="DZQ747" s="4"/>
      <c r="DZR747" s="4"/>
      <c r="DZS747" s="4"/>
      <c r="DZT747" s="4"/>
      <c r="DZU747" s="4"/>
      <c r="DZV747" s="4"/>
      <c r="DZW747" s="4"/>
      <c r="DZX747" s="4"/>
      <c r="DZY747" s="4"/>
      <c r="DZZ747" s="4"/>
      <c r="EAA747" s="4"/>
      <c r="EAB747" s="4"/>
      <c r="EAC747" s="4"/>
      <c r="EAD747" s="4"/>
      <c r="EAE747" s="4"/>
      <c r="EAF747" s="4"/>
      <c r="EAG747" s="4"/>
      <c r="EAH747" s="4"/>
      <c r="EAI747" s="4"/>
      <c r="EAJ747" s="4"/>
      <c r="EAK747" s="4"/>
      <c r="EAL747" s="4"/>
      <c r="EAM747" s="4"/>
      <c r="EAN747" s="4"/>
      <c r="EAO747" s="4"/>
      <c r="EAP747" s="4"/>
      <c r="EAQ747" s="4"/>
      <c r="EAR747" s="4"/>
      <c r="EAS747" s="4"/>
      <c r="EAT747" s="4"/>
      <c r="EAU747" s="4"/>
      <c r="EAV747" s="4"/>
      <c r="EAW747" s="4"/>
      <c r="EAX747" s="4"/>
      <c r="EAY747" s="4"/>
      <c r="EAZ747" s="4"/>
      <c r="EBA747" s="4"/>
      <c r="EBB747" s="4"/>
      <c r="EBC747" s="4"/>
      <c r="EBD747" s="4"/>
      <c r="EBE747" s="4"/>
      <c r="EBF747" s="4"/>
      <c r="EBG747" s="4"/>
      <c r="EBH747" s="4"/>
      <c r="EBI747" s="4"/>
      <c r="EBJ747" s="4"/>
      <c r="EBK747" s="4"/>
      <c r="EBL747" s="4"/>
      <c r="EBM747" s="4"/>
      <c r="EBN747" s="4"/>
      <c r="EBO747" s="4"/>
      <c r="EBP747" s="4"/>
      <c r="EBQ747" s="4"/>
      <c r="EBR747" s="4"/>
      <c r="EBS747" s="4"/>
      <c r="EBT747" s="4"/>
      <c r="EBU747" s="4"/>
      <c r="EBV747" s="4"/>
      <c r="EBW747" s="4"/>
      <c r="EBX747" s="4"/>
      <c r="EBY747" s="4"/>
      <c r="EBZ747" s="4"/>
      <c r="ECA747" s="4"/>
      <c r="ECB747" s="4"/>
      <c r="ECC747" s="4"/>
      <c r="ECD747" s="4"/>
      <c r="ECE747" s="4"/>
      <c r="ECF747" s="4"/>
      <c r="ECG747" s="4"/>
      <c r="ECH747" s="4"/>
      <c r="ECI747" s="4"/>
      <c r="ECJ747" s="4"/>
      <c r="ECK747" s="4"/>
      <c r="ECL747" s="4"/>
      <c r="ECM747" s="4"/>
      <c r="ECN747" s="4"/>
      <c r="ECO747" s="4"/>
      <c r="ECP747" s="4"/>
      <c r="ECQ747" s="4"/>
      <c r="ECR747" s="4"/>
      <c r="ECS747" s="4"/>
      <c r="ECT747" s="4"/>
      <c r="ECU747" s="4"/>
      <c r="ECV747" s="4"/>
      <c r="ECW747" s="4"/>
      <c r="ECX747" s="4"/>
      <c r="ECY747" s="4"/>
      <c r="ECZ747" s="4"/>
      <c r="EDA747" s="4"/>
      <c r="EDB747" s="4"/>
      <c r="EDC747" s="4"/>
      <c r="EDD747" s="4"/>
      <c r="EDE747" s="4"/>
      <c r="EDF747" s="4"/>
      <c r="EDG747" s="4"/>
      <c r="EDH747" s="4"/>
      <c r="EDI747" s="4"/>
      <c r="EDJ747" s="4"/>
      <c r="EDK747" s="4"/>
      <c r="EDL747" s="4"/>
      <c r="EDM747" s="4"/>
      <c r="EDN747" s="4"/>
      <c r="EDO747" s="4"/>
      <c r="EDP747" s="4"/>
      <c r="EDQ747" s="4"/>
      <c r="EDR747" s="4"/>
      <c r="EDS747" s="4"/>
      <c r="EDT747" s="4"/>
      <c r="EDU747" s="4"/>
      <c r="EDV747" s="4"/>
      <c r="EDW747" s="4"/>
      <c r="EDX747" s="4"/>
      <c r="EDY747" s="4"/>
      <c r="EDZ747" s="4"/>
      <c r="EEA747" s="4"/>
      <c r="EEB747" s="4"/>
      <c r="EEC747" s="4"/>
      <c r="EED747" s="4"/>
      <c r="EEE747" s="4"/>
      <c r="EEF747" s="4"/>
      <c r="EEG747" s="4"/>
      <c r="EEH747" s="4"/>
      <c r="EEI747" s="4"/>
      <c r="EEJ747" s="4"/>
      <c r="EEK747" s="4"/>
      <c r="EEL747" s="4"/>
      <c r="EEM747" s="4"/>
      <c r="EEN747" s="4"/>
      <c r="EEO747" s="4"/>
      <c r="EEP747" s="4"/>
      <c r="EEQ747" s="4"/>
      <c r="EER747" s="4"/>
      <c r="EES747" s="4"/>
      <c r="EET747" s="4"/>
      <c r="EEU747" s="4"/>
      <c r="EEV747" s="4"/>
      <c r="EEW747" s="4"/>
      <c r="EEX747" s="4"/>
      <c r="EEY747" s="4"/>
      <c r="EEZ747" s="4"/>
      <c r="EFA747" s="4"/>
      <c r="EFB747" s="4"/>
      <c r="EFC747" s="4"/>
      <c r="EFD747" s="4"/>
      <c r="EFE747" s="4"/>
      <c r="EFF747" s="4"/>
      <c r="EFG747" s="4"/>
      <c r="EFH747" s="4"/>
      <c r="EFI747" s="4"/>
      <c r="EFJ747" s="4"/>
      <c r="EFK747" s="4"/>
      <c r="EFL747" s="4"/>
      <c r="EFM747" s="4"/>
      <c r="EFN747" s="4"/>
      <c r="EFO747" s="4"/>
      <c r="EFP747" s="4"/>
      <c r="EFQ747" s="4"/>
      <c r="EFR747" s="4"/>
      <c r="EFS747" s="4"/>
      <c r="EFT747" s="4"/>
      <c r="EFU747" s="4"/>
      <c r="EFV747" s="4"/>
      <c r="EFW747" s="4"/>
      <c r="EFX747" s="4"/>
      <c r="EFY747" s="4"/>
      <c r="EFZ747" s="4"/>
      <c r="EGA747" s="4"/>
      <c r="EGB747" s="4"/>
      <c r="EGC747" s="4"/>
      <c r="EGD747" s="4"/>
      <c r="EGE747" s="4"/>
      <c r="EGF747" s="4"/>
      <c r="EGG747" s="4"/>
      <c r="EGH747" s="4"/>
      <c r="EGI747" s="4"/>
      <c r="EGJ747" s="4"/>
      <c r="EGK747" s="4"/>
      <c r="EGL747" s="4"/>
      <c r="EGM747" s="4"/>
      <c r="EGN747" s="4"/>
      <c r="EGO747" s="4"/>
      <c r="EGP747" s="4"/>
      <c r="EGQ747" s="4"/>
      <c r="EGR747" s="4"/>
      <c r="EGS747" s="4"/>
      <c r="EGT747" s="4"/>
      <c r="EGU747" s="4"/>
      <c r="EGV747" s="4"/>
      <c r="EGW747" s="4"/>
      <c r="EGX747" s="4"/>
      <c r="EGY747" s="4"/>
      <c r="EGZ747" s="4"/>
      <c r="EHA747" s="4"/>
      <c r="EHB747" s="4"/>
      <c r="EHC747" s="4"/>
      <c r="EHD747" s="4"/>
      <c r="EHE747" s="4"/>
      <c r="EHF747" s="4"/>
      <c r="EHG747" s="4"/>
      <c r="EHH747" s="4"/>
      <c r="EHI747" s="4"/>
      <c r="EHJ747" s="4"/>
      <c r="EHK747" s="4"/>
      <c r="EHL747" s="4"/>
      <c r="EHM747" s="4"/>
      <c r="EHN747" s="4"/>
      <c r="EHO747" s="4"/>
      <c r="EHP747" s="4"/>
      <c r="EHQ747" s="4"/>
      <c r="EHR747" s="4"/>
      <c r="EHS747" s="4"/>
      <c r="EHT747" s="4"/>
      <c r="EHU747" s="4"/>
      <c r="EHV747" s="4"/>
      <c r="EHW747" s="4"/>
      <c r="EHX747" s="4"/>
      <c r="EHY747" s="4"/>
      <c r="EHZ747" s="4"/>
      <c r="EIA747" s="4"/>
      <c r="EIB747" s="4"/>
      <c r="EIC747" s="4"/>
      <c r="EID747" s="4"/>
      <c r="EIE747" s="4"/>
      <c r="EIF747" s="4"/>
      <c r="EIG747" s="4"/>
      <c r="EIH747" s="4"/>
      <c r="EII747" s="4"/>
      <c r="EIJ747" s="4"/>
      <c r="EIK747" s="4"/>
      <c r="EIL747" s="4"/>
      <c r="EIM747" s="4"/>
      <c r="EIN747" s="4"/>
      <c r="EIO747" s="4"/>
      <c r="EIP747" s="4"/>
      <c r="EIQ747" s="4"/>
      <c r="EIR747" s="4"/>
      <c r="EIS747" s="4"/>
      <c r="EIT747" s="4"/>
      <c r="EIU747" s="4"/>
      <c r="EIV747" s="4"/>
      <c r="EIW747" s="4"/>
      <c r="EIX747" s="4"/>
      <c r="EIY747" s="4"/>
      <c r="EIZ747" s="4"/>
      <c r="EJA747" s="4"/>
      <c r="EJB747" s="4"/>
      <c r="EJC747" s="4"/>
      <c r="EJD747" s="4"/>
      <c r="EJE747" s="4"/>
      <c r="EJF747" s="4"/>
      <c r="EJG747" s="4"/>
      <c r="EJH747" s="4"/>
      <c r="EJI747" s="4"/>
      <c r="EJJ747" s="4"/>
      <c r="EJK747" s="4"/>
      <c r="EJL747" s="4"/>
      <c r="EJM747" s="4"/>
      <c r="EJN747" s="4"/>
      <c r="EJO747" s="4"/>
      <c r="EJP747" s="4"/>
      <c r="EJQ747" s="4"/>
      <c r="EJR747" s="4"/>
      <c r="EJS747" s="4"/>
      <c r="EJT747" s="4"/>
      <c r="EJU747" s="4"/>
      <c r="EJV747" s="4"/>
      <c r="EJW747" s="4"/>
      <c r="EJX747" s="4"/>
      <c r="EJY747" s="4"/>
      <c r="EJZ747" s="4"/>
      <c r="EKA747" s="4"/>
      <c r="EKB747" s="4"/>
      <c r="EKC747" s="4"/>
      <c r="EKD747" s="4"/>
      <c r="EKE747" s="4"/>
      <c r="EKF747" s="4"/>
      <c r="EKG747" s="4"/>
      <c r="EKH747" s="4"/>
      <c r="EKI747" s="4"/>
      <c r="EKJ747" s="4"/>
      <c r="EKK747" s="4"/>
      <c r="EKL747" s="4"/>
      <c r="EKM747" s="4"/>
      <c r="EKN747" s="4"/>
      <c r="EKO747" s="4"/>
      <c r="EKP747" s="4"/>
      <c r="EKQ747" s="4"/>
      <c r="EKR747" s="4"/>
      <c r="EKS747" s="4"/>
      <c r="EKT747" s="4"/>
      <c r="EKU747" s="4"/>
      <c r="EKV747" s="4"/>
      <c r="EKW747" s="4"/>
      <c r="EKX747" s="4"/>
      <c r="EKY747" s="4"/>
      <c r="EKZ747" s="4"/>
      <c r="ELA747" s="4"/>
      <c r="ELB747" s="4"/>
      <c r="ELC747" s="4"/>
      <c r="ELD747" s="4"/>
      <c r="ELE747" s="4"/>
      <c r="ELF747" s="4"/>
      <c r="ELG747" s="4"/>
      <c r="ELH747" s="4"/>
      <c r="ELI747" s="4"/>
      <c r="ELJ747" s="4"/>
      <c r="ELK747" s="4"/>
      <c r="ELL747" s="4"/>
      <c r="ELM747" s="4"/>
      <c r="ELN747" s="4"/>
      <c r="ELO747" s="4"/>
      <c r="ELP747" s="4"/>
      <c r="ELQ747" s="4"/>
      <c r="ELR747" s="4"/>
      <c r="ELS747" s="4"/>
      <c r="ELT747" s="4"/>
      <c r="ELU747" s="4"/>
      <c r="ELV747" s="4"/>
      <c r="ELW747" s="4"/>
      <c r="ELX747" s="4"/>
      <c r="ELY747" s="4"/>
      <c r="ELZ747" s="4"/>
      <c r="EMA747" s="4"/>
      <c r="EMB747" s="4"/>
      <c r="EMC747" s="4"/>
      <c r="EMD747" s="4"/>
      <c r="EME747" s="4"/>
      <c r="EMF747" s="4"/>
      <c r="EMG747" s="4"/>
      <c r="EMH747" s="4"/>
      <c r="EMI747" s="4"/>
      <c r="EMJ747" s="4"/>
      <c r="EMK747" s="4"/>
      <c r="EML747" s="4"/>
      <c r="EMM747" s="4"/>
      <c r="EMN747" s="4"/>
      <c r="EMO747" s="4"/>
      <c r="EMP747" s="4"/>
      <c r="EMQ747" s="4"/>
      <c r="EMR747" s="4"/>
      <c r="EMS747" s="4"/>
      <c r="EMT747" s="4"/>
      <c r="EMU747" s="4"/>
      <c r="EMV747" s="4"/>
      <c r="EMW747" s="4"/>
      <c r="EMX747" s="4"/>
      <c r="EMY747" s="4"/>
      <c r="EMZ747" s="4"/>
      <c r="ENA747" s="4"/>
      <c r="ENB747" s="4"/>
      <c r="ENC747" s="4"/>
      <c r="END747" s="4"/>
      <c r="ENE747" s="4"/>
      <c r="ENF747" s="4"/>
      <c r="ENG747" s="4"/>
      <c r="ENH747" s="4"/>
      <c r="ENI747" s="4"/>
      <c r="ENJ747" s="4"/>
      <c r="ENK747" s="4"/>
      <c r="ENL747" s="4"/>
      <c r="ENM747" s="4"/>
      <c r="ENN747" s="4"/>
      <c r="ENO747" s="4"/>
      <c r="ENP747" s="4"/>
      <c r="ENQ747" s="4"/>
      <c r="ENR747" s="4"/>
      <c r="ENS747" s="4"/>
      <c r="ENT747" s="4"/>
      <c r="ENU747" s="4"/>
      <c r="ENV747" s="4"/>
      <c r="ENW747" s="4"/>
      <c r="ENX747" s="4"/>
      <c r="ENY747" s="4"/>
      <c r="ENZ747" s="4"/>
      <c r="EOA747" s="4"/>
      <c r="EOB747" s="4"/>
      <c r="EOC747" s="4"/>
      <c r="EOD747" s="4"/>
      <c r="EOE747" s="4"/>
      <c r="EOF747" s="4"/>
      <c r="EOG747" s="4"/>
      <c r="EOH747" s="4"/>
      <c r="EOI747" s="4"/>
      <c r="EOJ747" s="4"/>
      <c r="EOK747" s="4"/>
      <c r="EOL747" s="4"/>
      <c r="EOM747" s="4"/>
      <c r="EON747" s="4"/>
      <c r="EOO747" s="4"/>
      <c r="EOP747" s="4"/>
      <c r="EOQ747" s="4"/>
      <c r="EOR747" s="4"/>
      <c r="EOS747" s="4"/>
      <c r="EOT747" s="4"/>
      <c r="EOU747" s="4"/>
      <c r="EOV747" s="4"/>
      <c r="EOW747" s="4"/>
      <c r="EOX747" s="4"/>
      <c r="EOY747" s="4"/>
      <c r="EOZ747" s="4"/>
      <c r="EPA747" s="4"/>
      <c r="EPB747" s="4"/>
      <c r="EPC747" s="4"/>
      <c r="EPD747" s="4"/>
      <c r="EPE747" s="4"/>
      <c r="EPF747" s="4"/>
      <c r="EPG747" s="4"/>
      <c r="EPH747" s="4"/>
      <c r="EPI747" s="4"/>
      <c r="EPJ747" s="4"/>
      <c r="EPK747" s="4"/>
      <c r="EPL747" s="4"/>
      <c r="EPM747" s="4"/>
      <c r="EPN747" s="4"/>
      <c r="EPO747" s="4"/>
      <c r="EPP747" s="4"/>
      <c r="EPQ747" s="4"/>
      <c r="EPR747" s="4"/>
      <c r="EPS747" s="4"/>
      <c r="EPT747" s="4"/>
      <c r="EPU747" s="4"/>
      <c r="EPV747" s="4"/>
      <c r="EPW747" s="4"/>
      <c r="EPX747" s="4"/>
      <c r="EPY747" s="4"/>
      <c r="EPZ747" s="4"/>
      <c r="EQA747" s="4"/>
      <c r="EQB747" s="4"/>
      <c r="EQC747" s="4"/>
      <c r="EQD747" s="4"/>
      <c r="EQE747" s="4"/>
      <c r="EQF747" s="4"/>
      <c r="EQG747" s="4"/>
      <c r="EQH747" s="4"/>
      <c r="EQI747" s="4"/>
      <c r="EQJ747" s="4"/>
      <c r="EQK747" s="4"/>
      <c r="EQL747" s="4"/>
      <c r="EQM747" s="4"/>
      <c r="EQN747" s="4"/>
      <c r="EQO747" s="4"/>
      <c r="EQP747" s="4"/>
      <c r="EQQ747" s="4"/>
      <c r="EQR747" s="4"/>
      <c r="EQS747" s="4"/>
      <c r="EQT747" s="4"/>
      <c r="EQU747" s="4"/>
      <c r="EQV747" s="4"/>
      <c r="EQW747" s="4"/>
      <c r="EQX747" s="4"/>
      <c r="EQY747" s="4"/>
      <c r="EQZ747" s="4"/>
      <c r="ERA747" s="4"/>
      <c r="ERB747" s="4"/>
      <c r="ERC747" s="4"/>
      <c r="ERD747" s="4"/>
      <c r="ERE747" s="4"/>
      <c r="ERF747" s="4"/>
      <c r="ERG747" s="4"/>
      <c r="ERH747" s="4"/>
      <c r="ERI747" s="4"/>
      <c r="ERJ747" s="4"/>
      <c r="ERK747" s="4"/>
      <c r="ERL747" s="4"/>
      <c r="ERM747" s="4"/>
      <c r="ERN747" s="4"/>
      <c r="ERO747" s="4"/>
      <c r="ERP747" s="4"/>
      <c r="ERQ747" s="4"/>
      <c r="ERR747" s="4"/>
      <c r="ERS747" s="4"/>
      <c r="ERT747" s="4"/>
      <c r="ERU747" s="4"/>
      <c r="ERV747" s="4"/>
      <c r="ERW747" s="4"/>
      <c r="ERX747" s="4"/>
      <c r="ERY747" s="4"/>
      <c r="ERZ747" s="4"/>
      <c r="ESA747" s="4"/>
      <c r="ESB747" s="4"/>
      <c r="ESC747" s="4"/>
      <c r="ESD747" s="4"/>
      <c r="ESE747" s="4"/>
      <c r="ESF747" s="4"/>
      <c r="ESG747" s="4"/>
      <c r="ESH747" s="4"/>
      <c r="ESI747" s="4"/>
      <c r="ESJ747" s="4"/>
      <c r="ESK747" s="4"/>
      <c r="ESL747" s="4"/>
      <c r="ESM747" s="4"/>
      <c r="ESN747" s="4"/>
      <c r="ESO747" s="4"/>
      <c r="ESP747" s="4"/>
      <c r="ESQ747" s="4"/>
      <c r="ESR747" s="4"/>
      <c r="ESS747" s="4"/>
      <c r="EST747" s="4"/>
      <c r="ESU747" s="4"/>
      <c r="ESV747" s="4"/>
      <c r="ESW747" s="4"/>
      <c r="ESX747" s="4"/>
      <c r="ESY747" s="4"/>
      <c r="ESZ747" s="4"/>
      <c r="ETA747" s="4"/>
      <c r="ETB747" s="4"/>
      <c r="ETC747" s="4"/>
      <c r="ETD747" s="4"/>
      <c r="ETE747" s="4"/>
      <c r="ETF747" s="4"/>
      <c r="ETG747" s="4"/>
      <c r="ETH747" s="4"/>
      <c r="ETI747" s="4"/>
      <c r="ETJ747" s="4"/>
      <c r="ETK747" s="4"/>
      <c r="ETL747" s="4"/>
      <c r="ETM747" s="4"/>
      <c r="ETN747" s="4"/>
      <c r="ETO747" s="4"/>
      <c r="ETP747" s="4"/>
      <c r="ETQ747" s="4"/>
      <c r="ETR747" s="4"/>
      <c r="ETS747" s="4"/>
      <c r="ETT747" s="4"/>
      <c r="ETU747" s="4"/>
      <c r="ETV747" s="4"/>
      <c r="ETW747" s="4"/>
      <c r="ETX747" s="4"/>
      <c r="ETY747" s="4"/>
      <c r="ETZ747" s="4"/>
      <c r="EUA747" s="4"/>
      <c r="EUB747" s="4"/>
      <c r="EUC747" s="4"/>
      <c r="EUD747" s="4"/>
      <c r="EUE747" s="4"/>
      <c r="EUF747" s="4"/>
      <c r="EUG747" s="4"/>
      <c r="EUH747" s="4"/>
      <c r="EUI747" s="4"/>
      <c r="EUJ747" s="4"/>
      <c r="EUK747" s="4"/>
      <c r="EUL747" s="4"/>
      <c r="EUM747" s="4"/>
      <c r="EUN747" s="4"/>
      <c r="EUO747" s="4"/>
      <c r="EUP747" s="4"/>
      <c r="EUQ747" s="4"/>
      <c r="EUR747" s="4"/>
      <c r="EUS747" s="4"/>
      <c r="EUT747" s="4"/>
      <c r="EUU747" s="4"/>
      <c r="EUV747" s="4"/>
      <c r="EUW747" s="4"/>
      <c r="EUX747" s="4"/>
      <c r="EUY747" s="4"/>
      <c r="EUZ747" s="4"/>
      <c r="EVA747" s="4"/>
      <c r="EVB747" s="4"/>
      <c r="EVC747" s="4"/>
      <c r="EVD747" s="4"/>
      <c r="EVE747" s="4"/>
      <c r="EVF747" s="4"/>
      <c r="EVG747" s="4"/>
      <c r="EVH747" s="4"/>
      <c r="EVI747" s="4"/>
      <c r="EVJ747" s="4"/>
      <c r="EVK747" s="4"/>
      <c r="EVL747" s="4"/>
      <c r="EVM747" s="4"/>
      <c r="EVN747" s="4"/>
      <c r="EVO747" s="4"/>
      <c r="EVP747" s="4"/>
      <c r="EVQ747" s="4"/>
      <c r="EVR747" s="4"/>
      <c r="EVS747" s="4"/>
      <c r="EVT747" s="4"/>
      <c r="EVU747" s="4"/>
      <c r="EVV747" s="4"/>
      <c r="EVW747" s="4"/>
      <c r="EVX747" s="4"/>
      <c r="EVY747" s="4"/>
      <c r="EVZ747" s="4"/>
      <c r="EWA747" s="4"/>
      <c r="EWB747" s="4"/>
      <c r="EWC747" s="4"/>
      <c r="EWD747" s="4"/>
      <c r="EWE747" s="4"/>
      <c r="EWF747" s="4"/>
      <c r="EWG747" s="4"/>
      <c r="EWH747" s="4"/>
      <c r="EWI747" s="4"/>
      <c r="EWJ747" s="4"/>
      <c r="EWK747" s="4"/>
      <c r="EWL747" s="4"/>
      <c r="EWM747" s="4"/>
      <c r="EWN747" s="4"/>
      <c r="EWO747" s="4"/>
      <c r="EWP747" s="4"/>
      <c r="EWQ747" s="4"/>
      <c r="EWR747" s="4"/>
      <c r="EWS747" s="4"/>
      <c r="EWT747" s="4"/>
      <c r="EWU747" s="4"/>
      <c r="EWV747" s="4"/>
      <c r="EWW747" s="4"/>
      <c r="EWX747" s="4"/>
      <c r="EWY747" s="4"/>
      <c r="EWZ747" s="4"/>
      <c r="EXA747" s="4"/>
      <c r="EXB747" s="4"/>
      <c r="EXC747" s="4"/>
      <c r="EXD747" s="4"/>
      <c r="EXE747" s="4"/>
      <c r="EXF747" s="4"/>
      <c r="EXG747" s="4"/>
      <c r="EXH747" s="4"/>
      <c r="EXI747" s="4"/>
      <c r="EXJ747" s="4"/>
      <c r="EXK747" s="4"/>
      <c r="EXL747" s="4"/>
      <c r="EXM747" s="4"/>
      <c r="EXN747" s="4"/>
      <c r="EXO747" s="4"/>
      <c r="EXP747" s="4"/>
      <c r="EXQ747" s="4"/>
      <c r="EXR747" s="4"/>
      <c r="EXS747" s="4"/>
      <c r="EXT747" s="4"/>
      <c r="EXU747" s="4"/>
      <c r="EXV747" s="4"/>
      <c r="EXW747" s="4"/>
      <c r="EXX747" s="4"/>
      <c r="EXY747" s="4"/>
      <c r="EXZ747" s="4"/>
      <c r="EYA747" s="4"/>
      <c r="EYB747" s="4"/>
      <c r="EYC747" s="4"/>
      <c r="EYD747" s="4"/>
      <c r="EYE747" s="4"/>
      <c r="EYF747" s="4"/>
      <c r="EYG747" s="4"/>
      <c r="EYH747" s="4"/>
      <c r="EYI747" s="4"/>
      <c r="EYJ747" s="4"/>
      <c r="EYK747" s="4"/>
      <c r="EYL747" s="4"/>
      <c r="EYM747" s="4"/>
      <c r="EYN747" s="4"/>
      <c r="EYO747" s="4"/>
      <c r="EYP747" s="4"/>
      <c r="EYQ747" s="4"/>
      <c r="EYR747" s="4"/>
      <c r="EYS747" s="4"/>
      <c r="EYT747" s="4"/>
      <c r="EYU747" s="4"/>
      <c r="EYV747" s="4"/>
      <c r="EYW747" s="4"/>
      <c r="EYX747" s="4"/>
      <c r="EYY747" s="4"/>
      <c r="EYZ747" s="4"/>
      <c r="EZA747" s="4"/>
      <c r="EZB747" s="4"/>
      <c r="EZC747" s="4"/>
      <c r="EZD747" s="4"/>
      <c r="EZE747" s="4"/>
      <c r="EZF747" s="4"/>
      <c r="EZG747" s="4"/>
      <c r="EZH747" s="4"/>
      <c r="EZI747" s="4"/>
      <c r="EZJ747" s="4"/>
      <c r="EZK747" s="4"/>
      <c r="EZL747" s="4"/>
      <c r="EZM747" s="4"/>
      <c r="EZN747" s="4"/>
      <c r="EZO747" s="4"/>
      <c r="EZP747" s="4"/>
      <c r="EZQ747" s="4"/>
      <c r="EZR747" s="4"/>
      <c r="EZS747" s="4"/>
      <c r="EZT747" s="4"/>
      <c r="EZU747" s="4"/>
      <c r="EZV747" s="4"/>
      <c r="EZW747" s="4"/>
      <c r="EZX747" s="4"/>
      <c r="EZY747" s="4"/>
      <c r="EZZ747" s="4"/>
      <c r="FAA747" s="4"/>
      <c r="FAB747" s="4"/>
      <c r="FAC747" s="4"/>
      <c r="FAD747" s="4"/>
      <c r="FAE747" s="4"/>
      <c r="FAF747" s="4"/>
      <c r="FAG747" s="4"/>
      <c r="FAH747" s="4"/>
      <c r="FAI747" s="4"/>
      <c r="FAJ747" s="4"/>
      <c r="FAK747" s="4"/>
      <c r="FAL747" s="4"/>
      <c r="FAM747" s="4"/>
      <c r="FAN747" s="4"/>
      <c r="FAO747" s="4"/>
      <c r="FAP747" s="4"/>
      <c r="FAQ747" s="4"/>
      <c r="FAR747" s="4"/>
      <c r="FAS747" s="4"/>
      <c r="FAT747" s="4"/>
      <c r="FAU747" s="4"/>
      <c r="FAV747" s="4"/>
      <c r="FAW747" s="4"/>
      <c r="FAX747" s="4"/>
      <c r="FAY747" s="4"/>
      <c r="FAZ747" s="4"/>
      <c r="FBA747" s="4"/>
      <c r="FBB747" s="4"/>
      <c r="FBC747" s="4"/>
      <c r="FBD747" s="4"/>
      <c r="FBE747" s="4"/>
      <c r="FBF747" s="4"/>
      <c r="FBG747" s="4"/>
      <c r="FBH747" s="4"/>
      <c r="FBI747" s="4"/>
      <c r="FBJ747" s="4"/>
      <c r="FBK747" s="4"/>
      <c r="FBL747" s="4"/>
      <c r="FBM747" s="4"/>
      <c r="FBN747" s="4"/>
      <c r="FBO747" s="4"/>
      <c r="FBP747" s="4"/>
      <c r="FBQ747" s="4"/>
      <c r="FBR747" s="4"/>
      <c r="FBS747" s="4"/>
      <c r="FBT747" s="4"/>
      <c r="FBU747" s="4"/>
      <c r="FBV747" s="4"/>
      <c r="FBW747" s="4"/>
      <c r="FBX747" s="4"/>
      <c r="FBY747" s="4"/>
      <c r="FBZ747" s="4"/>
      <c r="FCA747" s="4"/>
      <c r="FCB747" s="4"/>
      <c r="FCC747" s="4"/>
      <c r="FCD747" s="4"/>
      <c r="FCE747" s="4"/>
      <c r="FCF747" s="4"/>
      <c r="FCG747" s="4"/>
      <c r="FCH747" s="4"/>
      <c r="FCI747" s="4"/>
      <c r="FCJ747" s="4"/>
      <c r="FCK747" s="4"/>
      <c r="FCL747" s="4"/>
      <c r="FCM747" s="4"/>
      <c r="FCN747" s="4"/>
      <c r="FCO747" s="4"/>
      <c r="FCP747" s="4"/>
      <c r="FCQ747" s="4"/>
      <c r="FCR747" s="4"/>
      <c r="FCS747" s="4"/>
      <c r="FCT747" s="4"/>
      <c r="FCU747" s="4"/>
      <c r="FCV747" s="4"/>
      <c r="FCW747" s="4"/>
      <c r="FCX747" s="4"/>
      <c r="FCY747" s="4"/>
      <c r="FCZ747" s="4"/>
      <c r="FDA747" s="4"/>
      <c r="FDB747" s="4"/>
      <c r="FDC747" s="4"/>
      <c r="FDD747" s="4"/>
      <c r="FDE747" s="4"/>
      <c r="FDF747" s="4"/>
      <c r="FDG747" s="4"/>
      <c r="FDH747" s="4"/>
      <c r="FDI747" s="4"/>
      <c r="FDJ747" s="4"/>
      <c r="FDK747" s="4"/>
      <c r="FDL747" s="4"/>
      <c r="FDM747" s="4"/>
      <c r="FDN747" s="4"/>
      <c r="FDO747" s="4"/>
      <c r="FDP747" s="4"/>
      <c r="FDQ747" s="4"/>
      <c r="FDR747" s="4"/>
      <c r="FDS747" s="4"/>
      <c r="FDT747" s="4"/>
      <c r="FDU747" s="4"/>
      <c r="FDV747" s="4"/>
      <c r="FDW747" s="4"/>
      <c r="FDX747" s="4"/>
      <c r="FDY747" s="4"/>
      <c r="FDZ747" s="4"/>
      <c r="FEA747" s="4"/>
      <c r="FEB747" s="4"/>
      <c r="FEC747" s="4"/>
      <c r="FED747" s="4"/>
      <c r="FEE747" s="4"/>
      <c r="FEF747" s="4"/>
      <c r="FEG747" s="4"/>
      <c r="FEH747" s="4"/>
      <c r="FEI747" s="4"/>
      <c r="FEJ747" s="4"/>
      <c r="FEK747" s="4"/>
      <c r="FEL747" s="4"/>
      <c r="FEM747" s="4"/>
      <c r="FEN747" s="4"/>
      <c r="FEO747" s="4"/>
      <c r="FEP747" s="4"/>
      <c r="FEQ747" s="4"/>
      <c r="FER747" s="4"/>
      <c r="FES747" s="4"/>
      <c r="FET747" s="4"/>
      <c r="FEU747" s="4"/>
      <c r="FEV747" s="4"/>
      <c r="FEW747" s="4"/>
      <c r="FEX747" s="4"/>
      <c r="FEY747" s="4"/>
      <c r="FEZ747" s="4"/>
      <c r="FFA747" s="4"/>
      <c r="FFB747" s="4"/>
      <c r="FFC747" s="4"/>
      <c r="FFD747" s="4"/>
      <c r="FFE747" s="4"/>
      <c r="FFF747" s="4"/>
      <c r="FFG747" s="4"/>
      <c r="FFH747" s="4"/>
      <c r="FFI747" s="4"/>
      <c r="FFJ747" s="4"/>
      <c r="FFK747" s="4"/>
      <c r="FFL747" s="4"/>
      <c r="FFM747" s="4"/>
      <c r="FFN747" s="4"/>
      <c r="FFO747" s="4"/>
      <c r="FFP747" s="4"/>
      <c r="FFQ747" s="4"/>
      <c r="FFR747" s="4"/>
      <c r="FFS747" s="4"/>
      <c r="FFT747" s="4"/>
      <c r="FFU747" s="4"/>
      <c r="FFV747" s="4"/>
      <c r="FFW747" s="4"/>
      <c r="FFX747" s="4"/>
      <c r="FFY747" s="4"/>
      <c r="FFZ747" s="4"/>
      <c r="FGA747" s="4"/>
      <c r="FGB747" s="4"/>
      <c r="FGC747" s="4"/>
      <c r="FGD747" s="4"/>
      <c r="FGE747" s="4"/>
      <c r="FGF747" s="4"/>
      <c r="FGG747" s="4"/>
      <c r="FGH747" s="4"/>
      <c r="FGI747" s="4"/>
      <c r="FGJ747" s="4"/>
      <c r="FGK747" s="4"/>
      <c r="FGL747" s="4"/>
      <c r="FGM747" s="4"/>
      <c r="FGN747" s="4"/>
      <c r="FGO747" s="4"/>
      <c r="FGP747" s="4"/>
      <c r="FGQ747" s="4"/>
      <c r="FGR747" s="4"/>
      <c r="FGS747" s="4"/>
      <c r="FGT747" s="4"/>
      <c r="FGU747" s="4"/>
      <c r="FGV747" s="4"/>
      <c r="FGW747" s="4"/>
      <c r="FGX747" s="4"/>
      <c r="FGY747" s="4"/>
      <c r="FGZ747" s="4"/>
      <c r="FHA747" s="4"/>
      <c r="FHB747" s="4"/>
      <c r="FHC747" s="4"/>
      <c r="FHD747" s="4"/>
      <c r="FHE747" s="4"/>
      <c r="FHF747" s="4"/>
      <c r="FHG747" s="4"/>
      <c r="FHH747" s="4"/>
      <c r="FHI747" s="4"/>
      <c r="FHJ747" s="4"/>
      <c r="FHK747" s="4"/>
      <c r="FHL747" s="4"/>
      <c r="FHM747" s="4"/>
      <c r="FHN747" s="4"/>
      <c r="FHO747" s="4"/>
      <c r="FHP747" s="4"/>
      <c r="FHQ747" s="4"/>
      <c r="FHR747" s="4"/>
      <c r="FHS747" s="4"/>
      <c r="FHT747" s="4"/>
      <c r="FHU747" s="4"/>
      <c r="FHV747" s="4"/>
      <c r="FHW747" s="4"/>
      <c r="FHX747" s="4"/>
      <c r="FHY747" s="4"/>
      <c r="FHZ747" s="4"/>
      <c r="FIA747" s="4"/>
      <c r="FIB747" s="4"/>
      <c r="FIC747" s="4"/>
      <c r="FID747" s="4"/>
      <c r="FIE747" s="4"/>
      <c r="FIF747" s="4"/>
      <c r="FIG747" s="4"/>
      <c r="FIH747" s="4"/>
      <c r="FII747" s="4"/>
      <c r="FIJ747" s="4"/>
      <c r="FIK747" s="4"/>
      <c r="FIL747" s="4"/>
      <c r="FIM747" s="4"/>
      <c r="FIN747" s="4"/>
      <c r="FIO747" s="4"/>
      <c r="FIP747" s="4"/>
      <c r="FIQ747" s="4"/>
      <c r="FIR747" s="4"/>
      <c r="FIS747" s="4"/>
      <c r="FIT747" s="4"/>
      <c r="FIU747" s="4"/>
      <c r="FIV747" s="4"/>
      <c r="FIW747" s="4"/>
      <c r="FIX747" s="4"/>
      <c r="FIY747" s="4"/>
      <c r="FIZ747" s="4"/>
      <c r="FJA747" s="4"/>
      <c r="FJB747" s="4"/>
      <c r="FJC747" s="4"/>
      <c r="FJD747" s="4"/>
      <c r="FJE747" s="4"/>
      <c r="FJF747" s="4"/>
      <c r="FJG747" s="4"/>
      <c r="FJH747" s="4"/>
      <c r="FJI747" s="4"/>
      <c r="FJJ747" s="4"/>
      <c r="FJK747" s="4"/>
      <c r="FJL747" s="4"/>
      <c r="FJM747" s="4"/>
      <c r="FJN747" s="4"/>
      <c r="FJO747" s="4"/>
      <c r="FJP747" s="4"/>
      <c r="FJQ747" s="4"/>
      <c r="FJR747" s="4"/>
      <c r="FJS747" s="4"/>
      <c r="FJT747" s="4"/>
      <c r="FJU747" s="4"/>
      <c r="FJV747" s="4"/>
      <c r="FJW747" s="4"/>
      <c r="FJX747" s="4"/>
      <c r="FJY747" s="4"/>
      <c r="FJZ747" s="4"/>
      <c r="FKA747" s="4"/>
      <c r="FKB747" s="4"/>
      <c r="FKC747" s="4"/>
      <c r="FKD747" s="4"/>
      <c r="FKE747" s="4"/>
      <c r="FKF747" s="4"/>
      <c r="FKG747" s="4"/>
      <c r="FKH747" s="4"/>
      <c r="FKI747" s="4"/>
      <c r="FKJ747" s="4"/>
      <c r="FKK747" s="4"/>
      <c r="FKL747" s="4"/>
      <c r="FKM747" s="4"/>
      <c r="FKN747" s="4"/>
      <c r="FKO747" s="4"/>
      <c r="FKP747" s="4"/>
      <c r="FKQ747" s="4"/>
      <c r="FKR747" s="4"/>
      <c r="FKS747" s="4"/>
      <c r="FKT747" s="4"/>
      <c r="FKU747" s="4"/>
      <c r="FKV747" s="4"/>
      <c r="FKW747" s="4"/>
      <c r="FKX747" s="4"/>
      <c r="FKY747" s="4"/>
      <c r="FKZ747" s="4"/>
      <c r="FLA747" s="4"/>
      <c r="FLB747" s="4"/>
      <c r="FLC747" s="4"/>
      <c r="FLD747" s="4"/>
      <c r="FLE747" s="4"/>
      <c r="FLF747" s="4"/>
      <c r="FLG747" s="4"/>
      <c r="FLH747" s="4"/>
      <c r="FLI747" s="4"/>
      <c r="FLJ747" s="4"/>
      <c r="FLK747" s="4"/>
      <c r="FLL747" s="4"/>
      <c r="FLM747" s="4"/>
      <c r="FLN747" s="4"/>
      <c r="FLO747" s="4"/>
      <c r="FLP747" s="4"/>
      <c r="FLQ747" s="4"/>
      <c r="FLR747" s="4"/>
      <c r="FLS747" s="4"/>
      <c r="FLT747" s="4"/>
      <c r="FLU747" s="4"/>
      <c r="FLV747" s="4"/>
      <c r="FLW747" s="4"/>
      <c r="FLX747" s="4"/>
      <c r="FLY747" s="4"/>
      <c r="FLZ747" s="4"/>
      <c r="FMA747" s="4"/>
      <c r="FMB747" s="4"/>
      <c r="FMC747" s="4"/>
      <c r="FMD747" s="4"/>
      <c r="FME747" s="4"/>
      <c r="FMF747" s="4"/>
      <c r="FMG747" s="4"/>
      <c r="FMH747" s="4"/>
      <c r="FMI747" s="4"/>
      <c r="FMJ747" s="4"/>
      <c r="FMK747" s="4"/>
      <c r="FML747" s="4"/>
      <c r="FMM747" s="4"/>
      <c r="FMN747" s="4"/>
      <c r="FMO747" s="4"/>
      <c r="FMP747" s="4"/>
      <c r="FMQ747" s="4"/>
      <c r="FMR747" s="4"/>
      <c r="FMS747" s="4"/>
      <c r="FMT747" s="4"/>
      <c r="FMU747" s="4"/>
      <c r="FMV747" s="4"/>
      <c r="FMW747" s="4"/>
      <c r="FMX747" s="4"/>
      <c r="FMY747" s="4"/>
      <c r="FMZ747" s="4"/>
      <c r="FNA747" s="4"/>
      <c r="FNB747" s="4"/>
      <c r="FNC747" s="4"/>
      <c r="FND747" s="4"/>
      <c r="FNE747" s="4"/>
      <c r="FNF747" s="4"/>
      <c r="FNG747" s="4"/>
      <c r="FNH747" s="4"/>
      <c r="FNI747" s="4"/>
      <c r="FNJ747" s="4"/>
      <c r="FNK747" s="4"/>
      <c r="FNL747" s="4"/>
      <c r="FNM747" s="4"/>
      <c r="FNN747" s="4"/>
      <c r="FNO747" s="4"/>
      <c r="FNP747" s="4"/>
      <c r="FNQ747" s="4"/>
      <c r="FNR747" s="4"/>
      <c r="FNS747" s="4"/>
      <c r="FNT747" s="4"/>
      <c r="FNU747" s="4"/>
      <c r="FNV747" s="4"/>
      <c r="FNW747" s="4"/>
      <c r="FNX747" s="4"/>
      <c r="FNY747" s="4"/>
      <c r="FNZ747" s="4"/>
      <c r="FOA747" s="4"/>
      <c r="FOB747" s="4"/>
      <c r="FOC747" s="4"/>
      <c r="FOD747" s="4"/>
      <c r="FOE747" s="4"/>
      <c r="FOF747" s="4"/>
      <c r="FOG747" s="4"/>
      <c r="FOH747" s="4"/>
      <c r="FOI747" s="4"/>
      <c r="FOJ747" s="4"/>
      <c r="FOK747" s="4"/>
      <c r="FOL747" s="4"/>
      <c r="FOM747" s="4"/>
      <c r="FON747" s="4"/>
      <c r="FOO747" s="4"/>
      <c r="FOP747" s="4"/>
      <c r="FOQ747" s="4"/>
      <c r="FOR747" s="4"/>
      <c r="FOS747" s="4"/>
      <c r="FOT747" s="4"/>
      <c r="FOU747" s="4"/>
      <c r="FOV747" s="4"/>
      <c r="FOW747" s="4"/>
      <c r="FOX747" s="4"/>
      <c r="FOY747" s="4"/>
      <c r="FOZ747" s="4"/>
      <c r="FPA747" s="4"/>
      <c r="FPB747" s="4"/>
      <c r="FPC747" s="4"/>
      <c r="FPD747" s="4"/>
      <c r="FPE747" s="4"/>
      <c r="FPF747" s="4"/>
      <c r="FPG747" s="4"/>
      <c r="FPH747" s="4"/>
      <c r="FPI747" s="4"/>
      <c r="FPJ747" s="4"/>
      <c r="FPK747" s="4"/>
      <c r="FPL747" s="4"/>
      <c r="FPM747" s="4"/>
      <c r="FPN747" s="4"/>
      <c r="FPO747" s="4"/>
      <c r="FPP747" s="4"/>
      <c r="FPQ747" s="4"/>
      <c r="FPR747" s="4"/>
      <c r="FPS747" s="4"/>
      <c r="FPT747" s="4"/>
      <c r="FPU747" s="4"/>
      <c r="FPV747" s="4"/>
      <c r="FPW747" s="4"/>
      <c r="FPX747" s="4"/>
      <c r="FPY747" s="4"/>
      <c r="FPZ747" s="4"/>
      <c r="FQA747" s="4"/>
      <c r="FQB747" s="4"/>
      <c r="FQC747" s="4"/>
      <c r="FQD747" s="4"/>
      <c r="FQE747" s="4"/>
      <c r="FQF747" s="4"/>
      <c r="FQG747" s="4"/>
      <c r="FQH747" s="4"/>
      <c r="FQI747" s="4"/>
      <c r="FQJ747" s="4"/>
      <c r="FQK747" s="4"/>
      <c r="FQL747" s="4"/>
      <c r="FQM747" s="4"/>
      <c r="FQN747" s="4"/>
      <c r="FQO747" s="4"/>
      <c r="FQP747" s="4"/>
      <c r="FQQ747" s="4"/>
      <c r="FQR747" s="4"/>
      <c r="FQS747" s="4"/>
      <c r="FQT747" s="4"/>
      <c r="FQU747" s="4"/>
      <c r="FQV747" s="4"/>
      <c r="FQW747" s="4"/>
      <c r="FQX747" s="4"/>
      <c r="FQY747" s="4"/>
      <c r="FQZ747" s="4"/>
      <c r="FRA747" s="4"/>
      <c r="FRB747" s="4"/>
      <c r="FRC747" s="4"/>
      <c r="FRD747" s="4"/>
      <c r="FRE747" s="4"/>
      <c r="FRF747" s="4"/>
      <c r="FRG747" s="4"/>
      <c r="FRH747" s="4"/>
      <c r="FRI747" s="4"/>
      <c r="FRJ747" s="4"/>
      <c r="FRK747" s="4"/>
      <c r="FRL747" s="4"/>
      <c r="FRM747" s="4"/>
      <c r="FRN747" s="4"/>
      <c r="FRO747" s="4"/>
      <c r="FRP747" s="4"/>
      <c r="FRQ747" s="4"/>
      <c r="FRR747" s="4"/>
      <c r="FRS747" s="4"/>
      <c r="FRT747" s="4"/>
      <c r="FRU747" s="4"/>
      <c r="FRV747" s="4"/>
      <c r="FRW747" s="4"/>
      <c r="FRX747" s="4"/>
      <c r="FRY747" s="4"/>
      <c r="FRZ747" s="4"/>
      <c r="FSA747" s="4"/>
      <c r="FSB747" s="4"/>
      <c r="FSC747" s="4"/>
      <c r="FSD747" s="4"/>
      <c r="FSE747" s="4"/>
      <c r="FSF747" s="4"/>
      <c r="FSG747" s="4"/>
      <c r="FSH747" s="4"/>
      <c r="FSI747" s="4"/>
      <c r="FSJ747" s="4"/>
      <c r="FSK747" s="4"/>
      <c r="FSL747" s="4"/>
      <c r="FSM747" s="4"/>
      <c r="FSN747" s="4"/>
      <c r="FSO747" s="4"/>
      <c r="FSP747" s="4"/>
      <c r="FSQ747" s="4"/>
      <c r="FSR747" s="4"/>
      <c r="FSS747" s="4"/>
      <c r="FST747" s="4"/>
      <c r="FSU747" s="4"/>
      <c r="FSV747" s="4"/>
      <c r="FSW747" s="4"/>
      <c r="FSX747" s="4"/>
      <c r="FSY747" s="4"/>
      <c r="FSZ747" s="4"/>
      <c r="FTA747" s="4"/>
      <c r="FTB747" s="4"/>
      <c r="FTC747" s="4"/>
      <c r="FTD747" s="4"/>
      <c r="FTE747" s="4"/>
      <c r="FTF747" s="4"/>
      <c r="FTG747" s="4"/>
      <c r="FTH747" s="4"/>
      <c r="FTI747" s="4"/>
      <c r="FTJ747" s="4"/>
      <c r="FTK747" s="4"/>
      <c r="FTL747" s="4"/>
      <c r="FTM747" s="4"/>
      <c r="FTN747" s="4"/>
      <c r="FTO747" s="4"/>
      <c r="FTP747" s="4"/>
      <c r="FTQ747" s="4"/>
      <c r="FTR747" s="4"/>
      <c r="FTS747" s="4"/>
      <c r="FTT747" s="4"/>
      <c r="FTU747" s="4"/>
      <c r="FTV747" s="4"/>
      <c r="FTW747" s="4"/>
      <c r="FTX747" s="4"/>
      <c r="FTY747" s="4"/>
      <c r="FTZ747" s="4"/>
      <c r="FUA747" s="4"/>
      <c r="FUB747" s="4"/>
      <c r="FUC747" s="4"/>
      <c r="FUD747" s="4"/>
      <c r="FUE747" s="4"/>
      <c r="FUF747" s="4"/>
      <c r="FUG747" s="4"/>
      <c r="FUH747" s="4"/>
      <c r="FUI747" s="4"/>
      <c r="FUJ747" s="4"/>
      <c r="FUK747" s="4"/>
      <c r="FUL747" s="4"/>
      <c r="FUM747" s="4"/>
      <c r="FUN747" s="4"/>
      <c r="FUO747" s="4"/>
      <c r="FUP747" s="4"/>
      <c r="FUQ747" s="4"/>
      <c r="FUR747" s="4"/>
      <c r="FUS747" s="4"/>
      <c r="FUT747" s="4"/>
      <c r="FUU747" s="4"/>
      <c r="FUV747" s="4"/>
      <c r="FUW747" s="4"/>
      <c r="FUX747" s="4"/>
      <c r="FUY747" s="4"/>
      <c r="FUZ747" s="4"/>
      <c r="FVA747" s="4"/>
      <c r="FVB747" s="4"/>
      <c r="FVC747" s="4"/>
      <c r="FVD747" s="4"/>
      <c r="FVE747" s="4"/>
      <c r="FVF747" s="4"/>
      <c r="FVG747" s="4"/>
      <c r="FVH747" s="4"/>
      <c r="FVI747" s="4"/>
      <c r="FVJ747" s="4"/>
      <c r="FVK747" s="4"/>
      <c r="FVL747" s="4"/>
      <c r="FVM747" s="4"/>
      <c r="FVN747" s="4"/>
      <c r="FVO747" s="4"/>
      <c r="FVP747" s="4"/>
      <c r="FVQ747" s="4"/>
      <c r="FVR747" s="4"/>
      <c r="FVS747" s="4"/>
      <c r="FVT747" s="4"/>
      <c r="FVU747" s="4"/>
      <c r="FVV747" s="4"/>
      <c r="FVW747" s="4"/>
      <c r="FVX747" s="4"/>
      <c r="FVY747" s="4"/>
      <c r="FVZ747" s="4"/>
      <c r="FWA747" s="4"/>
      <c r="FWB747" s="4"/>
      <c r="FWC747" s="4"/>
      <c r="FWD747" s="4"/>
      <c r="FWE747" s="4"/>
      <c r="FWF747" s="4"/>
      <c r="FWG747" s="4"/>
      <c r="FWH747" s="4"/>
      <c r="FWI747" s="4"/>
      <c r="FWJ747" s="4"/>
      <c r="FWK747" s="4"/>
      <c r="FWL747" s="4"/>
      <c r="FWM747" s="4"/>
      <c r="FWN747" s="4"/>
      <c r="FWO747" s="4"/>
      <c r="FWP747" s="4"/>
      <c r="FWQ747" s="4"/>
      <c r="FWR747" s="4"/>
      <c r="FWS747" s="4"/>
      <c r="FWT747" s="4"/>
      <c r="FWU747" s="4"/>
      <c r="FWV747" s="4"/>
      <c r="FWW747" s="4"/>
      <c r="FWX747" s="4"/>
      <c r="FWY747" s="4"/>
      <c r="FWZ747" s="4"/>
      <c r="FXA747" s="4"/>
      <c r="FXB747" s="4"/>
      <c r="FXC747" s="4"/>
      <c r="FXD747" s="4"/>
      <c r="FXE747" s="4"/>
      <c r="FXF747" s="4"/>
      <c r="FXG747" s="4"/>
      <c r="FXH747" s="4"/>
      <c r="FXI747" s="4"/>
      <c r="FXJ747" s="4"/>
      <c r="FXK747" s="4"/>
      <c r="FXL747" s="4"/>
      <c r="FXM747" s="4"/>
      <c r="FXN747" s="4"/>
      <c r="FXO747" s="4"/>
      <c r="FXP747" s="4"/>
      <c r="FXQ747" s="4"/>
      <c r="FXR747" s="4"/>
      <c r="FXS747" s="4"/>
      <c r="FXT747" s="4"/>
      <c r="FXU747" s="4"/>
      <c r="FXV747" s="4"/>
      <c r="FXW747" s="4"/>
      <c r="FXX747" s="4"/>
      <c r="FXY747" s="4"/>
      <c r="FXZ747" s="4"/>
      <c r="FYA747" s="4"/>
      <c r="FYB747" s="4"/>
      <c r="FYC747" s="4"/>
      <c r="FYD747" s="4"/>
      <c r="FYE747" s="4"/>
      <c r="FYF747" s="4"/>
      <c r="FYG747" s="4"/>
      <c r="FYH747" s="4"/>
      <c r="FYI747" s="4"/>
      <c r="FYJ747" s="4"/>
      <c r="FYK747" s="4"/>
      <c r="FYL747" s="4"/>
      <c r="FYM747" s="4"/>
      <c r="FYN747" s="4"/>
      <c r="FYO747" s="4"/>
      <c r="FYP747" s="4"/>
      <c r="FYQ747" s="4"/>
      <c r="FYR747" s="4"/>
      <c r="FYS747" s="4"/>
      <c r="FYT747" s="4"/>
      <c r="FYU747" s="4"/>
      <c r="FYV747" s="4"/>
      <c r="FYW747" s="4"/>
      <c r="FYX747" s="4"/>
      <c r="FYY747" s="4"/>
      <c r="FYZ747" s="4"/>
      <c r="FZA747" s="4"/>
      <c r="FZB747" s="4"/>
      <c r="FZC747" s="4"/>
      <c r="FZD747" s="4"/>
      <c r="FZE747" s="4"/>
      <c r="FZF747" s="4"/>
      <c r="FZG747" s="4"/>
      <c r="FZH747" s="4"/>
      <c r="FZI747" s="4"/>
      <c r="FZJ747" s="4"/>
      <c r="FZK747" s="4"/>
      <c r="FZL747" s="4"/>
      <c r="FZM747" s="4"/>
      <c r="FZN747" s="4"/>
      <c r="FZO747" s="4"/>
      <c r="FZP747" s="4"/>
      <c r="FZQ747" s="4"/>
      <c r="FZR747" s="4"/>
      <c r="FZS747" s="4"/>
      <c r="FZT747" s="4"/>
      <c r="FZU747" s="4"/>
      <c r="FZV747" s="4"/>
      <c r="FZW747" s="4"/>
      <c r="FZX747" s="4"/>
      <c r="FZY747" s="4"/>
      <c r="FZZ747" s="4"/>
      <c r="GAA747" s="4"/>
      <c r="GAB747" s="4"/>
      <c r="GAC747" s="4"/>
      <c r="GAD747" s="4"/>
      <c r="GAE747" s="4"/>
      <c r="GAF747" s="4"/>
      <c r="GAG747" s="4"/>
      <c r="GAH747" s="4"/>
      <c r="GAI747" s="4"/>
      <c r="GAJ747" s="4"/>
      <c r="GAK747" s="4"/>
      <c r="GAL747" s="4"/>
      <c r="GAM747" s="4"/>
      <c r="GAN747" s="4"/>
      <c r="GAO747" s="4"/>
      <c r="GAP747" s="4"/>
      <c r="GAQ747" s="4"/>
      <c r="GAR747" s="4"/>
      <c r="GAS747" s="4"/>
      <c r="GAT747" s="4"/>
      <c r="GAU747" s="4"/>
      <c r="GAV747" s="4"/>
      <c r="GAW747" s="4"/>
      <c r="GAX747" s="4"/>
      <c r="GAY747" s="4"/>
      <c r="GAZ747" s="4"/>
      <c r="GBA747" s="4"/>
      <c r="GBB747" s="4"/>
      <c r="GBC747" s="4"/>
      <c r="GBD747" s="4"/>
      <c r="GBE747" s="4"/>
      <c r="GBF747" s="4"/>
      <c r="GBG747" s="4"/>
      <c r="GBH747" s="4"/>
      <c r="GBI747" s="4"/>
      <c r="GBJ747" s="4"/>
      <c r="GBK747" s="4"/>
      <c r="GBL747" s="4"/>
      <c r="GBM747" s="4"/>
      <c r="GBN747" s="4"/>
      <c r="GBO747" s="4"/>
      <c r="GBP747" s="4"/>
      <c r="GBQ747" s="4"/>
      <c r="GBR747" s="4"/>
      <c r="GBS747" s="4"/>
      <c r="GBT747" s="4"/>
      <c r="GBU747" s="4"/>
      <c r="GBV747" s="4"/>
      <c r="GBW747" s="4"/>
      <c r="GBX747" s="4"/>
      <c r="GBY747" s="4"/>
      <c r="GBZ747" s="4"/>
      <c r="GCA747" s="4"/>
      <c r="GCB747" s="4"/>
      <c r="GCC747" s="4"/>
      <c r="GCD747" s="4"/>
      <c r="GCE747" s="4"/>
      <c r="GCF747" s="4"/>
      <c r="GCG747" s="4"/>
      <c r="GCH747" s="4"/>
      <c r="GCI747" s="4"/>
      <c r="GCJ747" s="4"/>
      <c r="GCK747" s="4"/>
      <c r="GCL747" s="4"/>
      <c r="GCM747" s="4"/>
      <c r="GCN747" s="4"/>
      <c r="GCO747" s="4"/>
      <c r="GCP747" s="4"/>
      <c r="GCQ747" s="4"/>
      <c r="GCR747" s="4"/>
      <c r="GCS747" s="4"/>
      <c r="GCT747" s="4"/>
      <c r="GCU747" s="4"/>
      <c r="GCV747" s="4"/>
      <c r="GCW747" s="4"/>
      <c r="GCX747" s="4"/>
      <c r="GCY747" s="4"/>
      <c r="GCZ747" s="4"/>
      <c r="GDA747" s="4"/>
      <c r="GDB747" s="4"/>
      <c r="GDC747" s="4"/>
      <c r="GDD747" s="4"/>
      <c r="GDE747" s="4"/>
      <c r="GDF747" s="4"/>
      <c r="GDG747" s="4"/>
      <c r="GDH747" s="4"/>
      <c r="GDI747" s="4"/>
      <c r="GDJ747" s="4"/>
      <c r="GDK747" s="4"/>
      <c r="GDL747" s="4"/>
      <c r="GDM747" s="4"/>
      <c r="GDN747" s="4"/>
      <c r="GDO747" s="4"/>
      <c r="GDP747" s="4"/>
      <c r="GDQ747" s="4"/>
      <c r="GDR747" s="4"/>
      <c r="GDS747" s="4"/>
      <c r="GDT747" s="4"/>
      <c r="GDU747" s="4"/>
      <c r="GDV747" s="4"/>
      <c r="GDW747" s="4"/>
      <c r="GDX747" s="4"/>
      <c r="GDY747" s="4"/>
      <c r="GDZ747" s="4"/>
      <c r="GEA747" s="4"/>
      <c r="GEB747" s="4"/>
      <c r="GEC747" s="4"/>
      <c r="GED747" s="4"/>
      <c r="GEE747" s="4"/>
      <c r="GEF747" s="4"/>
      <c r="GEG747" s="4"/>
      <c r="GEH747" s="4"/>
      <c r="GEI747" s="4"/>
      <c r="GEJ747" s="4"/>
      <c r="GEK747" s="4"/>
      <c r="GEL747" s="4"/>
      <c r="GEM747" s="4"/>
      <c r="GEN747" s="4"/>
      <c r="GEO747" s="4"/>
      <c r="GEP747" s="4"/>
      <c r="GEQ747" s="4"/>
      <c r="GER747" s="4"/>
      <c r="GES747" s="4"/>
      <c r="GET747" s="4"/>
      <c r="GEU747" s="4"/>
      <c r="GEV747" s="4"/>
      <c r="GEW747" s="4"/>
      <c r="GEX747" s="4"/>
      <c r="GEY747" s="4"/>
      <c r="GEZ747" s="4"/>
      <c r="GFA747" s="4"/>
      <c r="GFB747" s="4"/>
      <c r="GFC747" s="4"/>
      <c r="GFD747" s="4"/>
      <c r="GFE747" s="4"/>
      <c r="GFF747" s="4"/>
      <c r="GFG747" s="4"/>
      <c r="GFH747" s="4"/>
      <c r="GFI747" s="4"/>
      <c r="GFJ747" s="4"/>
      <c r="GFK747" s="4"/>
      <c r="GFL747" s="4"/>
      <c r="GFM747" s="4"/>
      <c r="GFN747" s="4"/>
      <c r="GFO747" s="4"/>
      <c r="GFP747" s="4"/>
      <c r="GFQ747" s="4"/>
      <c r="GFR747" s="4"/>
      <c r="GFS747" s="4"/>
      <c r="GFT747" s="4"/>
      <c r="GFU747" s="4"/>
      <c r="GFV747" s="4"/>
      <c r="GFW747" s="4"/>
      <c r="GFX747" s="4"/>
      <c r="GFY747" s="4"/>
      <c r="GFZ747" s="4"/>
      <c r="GGA747" s="4"/>
      <c r="GGB747" s="4"/>
      <c r="GGC747" s="4"/>
      <c r="GGD747" s="4"/>
      <c r="GGE747" s="4"/>
      <c r="GGF747" s="4"/>
      <c r="GGG747" s="4"/>
      <c r="GGH747" s="4"/>
      <c r="GGI747" s="4"/>
      <c r="GGJ747" s="4"/>
      <c r="GGK747" s="4"/>
      <c r="GGL747" s="4"/>
      <c r="GGM747" s="4"/>
      <c r="GGN747" s="4"/>
      <c r="GGO747" s="4"/>
      <c r="GGP747" s="4"/>
      <c r="GGQ747" s="4"/>
      <c r="GGR747" s="4"/>
      <c r="GGS747" s="4"/>
      <c r="GGT747" s="4"/>
      <c r="GGU747" s="4"/>
      <c r="GGV747" s="4"/>
      <c r="GGW747" s="4"/>
      <c r="GGX747" s="4"/>
      <c r="GGY747" s="4"/>
      <c r="GGZ747" s="4"/>
      <c r="GHA747" s="4"/>
      <c r="GHB747" s="4"/>
      <c r="GHC747" s="4"/>
      <c r="GHD747" s="4"/>
      <c r="GHE747" s="4"/>
      <c r="GHF747" s="4"/>
      <c r="GHG747" s="4"/>
      <c r="GHH747" s="4"/>
      <c r="GHI747" s="4"/>
      <c r="GHJ747" s="4"/>
      <c r="GHK747" s="4"/>
      <c r="GHL747" s="4"/>
      <c r="GHM747" s="4"/>
      <c r="GHN747" s="4"/>
      <c r="GHO747" s="4"/>
      <c r="GHP747" s="4"/>
      <c r="GHQ747" s="4"/>
      <c r="GHR747" s="4"/>
      <c r="GHS747" s="4"/>
      <c r="GHT747" s="4"/>
      <c r="GHU747" s="4"/>
      <c r="GHV747" s="4"/>
      <c r="GHW747" s="4"/>
      <c r="GHX747" s="4"/>
      <c r="GHY747" s="4"/>
      <c r="GHZ747" s="4"/>
      <c r="GIA747" s="4"/>
      <c r="GIB747" s="4"/>
      <c r="GIC747" s="4"/>
      <c r="GID747" s="4"/>
      <c r="GIE747" s="4"/>
      <c r="GIF747" s="4"/>
      <c r="GIG747" s="4"/>
      <c r="GIH747" s="4"/>
      <c r="GII747" s="4"/>
      <c r="GIJ747" s="4"/>
      <c r="GIK747" s="4"/>
      <c r="GIL747" s="4"/>
      <c r="GIM747" s="4"/>
      <c r="GIN747" s="4"/>
      <c r="GIO747" s="4"/>
      <c r="GIP747" s="4"/>
      <c r="GIQ747" s="4"/>
      <c r="GIR747" s="4"/>
      <c r="GIS747" s="4"/>
      <c r="GIT747" s="4"/>
      <c r="GIU747" s="4"/>
      <c r="GIV747" s="4"/>
      <c r="GIW747" s="4"/>
      <c r="GIX747" s="4"/>
      <c r="GIY747" s="4"/>
      <c r="GIZ747" s="4"/>
      <c r="GJA747" s="4"/>
      <c r="GJB747" s="4"/>
      <c r="GJC747" s="4"/>
      <c r="GJD747" s="4"/>
      <c r="GJE747" s="4"/>
      <c r="GJF747" s="4"/>
      <c r="GJG747" s="4"/>
      <c r="GJH747" s="4"/>
      <c r="GJI747" s="4"/>
      <c r="GJJ747" s="4"/>
      <c r="GJK747" s="4"/>
      <c r="GJL747" s="4"/>
      <c r="GJM747" s="4"/>
      <c r="GJN747" s="4"/>
      <c r="GJO747" s="4"/>
      <c r="GJP747" s="4"/>
      <c r="GJQ747" s="4"/>
      <c r="GJR747" s="4"/>
      <c r="GJS747" s="4"/>
      <c r="GJT747" s="4"/>
      <c r="GJU747" s="4"/>
      <c r="GJV747" s="4"/>
      <c r="GJW747" s="4"/>
      <c r="GJX747" s="4"/>
      <c r="GJY747" s="4"/>
      <c r="GJZ747" s="4"/>
      <c r="GKA747" s="4"/>
      <c r="GKB747" s="4"/>
      <c r="GKC747" s="4"/>
      <c r="GKD747" s="4"/>
      <c r="GKE747" s="4"/>
      <c r="GKF747" s="4"/>
      <c r="GKG747" s="4"/>
      <c r="GKH747" s="4"/>
      <c r="GKI747" s="4"/>
      <c r="GKJ747" s="4"/>
      <c r="GKK747" s="4"/>
      <c r="GKL747" s="4"/>
      <c r="GKM747" s="4"/>
      <c r="GKN747" s="4"/>
      <c r="GKO747" s="4"/>
      <c r="GKP747" s="4"/>
      <c r="GKQ747" s="4"/>
      <c r="GKR747" s="4"/>
      <c r="GKS747" s="4"/>
      <c r="GKT747" s="4"/>
      <c r="GKU747" s="4"/>
      <c r="GKV747" s="4"/>
      <c r="GKW747" s="4"/>
      <c r="GKX747" s="4"/>
      <c r="GKY747" s="4"/>
      <c r="GKZ747" s="4"/>
      <c r="GLA747" s="4"/>
      <c r="GLB747" s="4"/>
      <c r="GLC747" s="4"/>
      <c r="GLD747" s="4"/>
      <c r="GLE747" s="4"/>
      <c r="GLF747" s="4"/>
      <c r="GLG747" s="4"/>
      <c r="GLH747" s="4"/>
      <c r="GLI747" s="4"/>
      <c r="GLJ747" s="4"/>
      <c r="GLK747" s="4"/>
      <c r="GLL747" s="4"/>
      <c r="GLM747" s="4"/>
      <c r="GLN747" s="4"/>
      <c r="GLO747" s="4"/>
      <c r="GLP747" s="4"/>
      <c r="GLQ747" s="4"/>
      <c r="GLR747" s="4"/>
      <c r="GLS747" s="4"/>
      <c r="GLT747" s="4"/>
      <c r="GLU747" s="4"/>
      <c r="GLV747" s="4"/>
      <c r="GLW747" s="4"/>
      <c r="GLX747" s="4"/>
      <c r="GLY747" s="4"/>
      <c r="GLZ747" s="4"/>
      <c r="GMA747" s="4"/>
      <c r="GMB747" s="4"/>
      <c r="GMC747" s="4"/>
      <c r="GMD747" s="4"/>
      <c r="GME747" s="4"/>
      <c r="GMF747" s="4"/>
      <c r="GMG747" s="4"/>
      <c r="GMH747" s="4"/>
      <c r="GMI747" s="4"/>
      <c r="GMJ747" s="4"/>
      <c r="GMK747" s="4"/>
      <c r="GML747" s="4"/>
      <c r="GMM747" s="4"/>
      <c r="GMN747" s="4"/>
      <c r="GMO747" s="4"/>
      <c r="GMP747" s="4"/>
      <c r="GMQ747" s="4"/>
      <c r="GMR747" s="4"/>
      <c r="GMS747" s="4"/>
      <c r="GMT747" s="4"/>
      <c r="GMU747" s="4"/>
      <c r="GMV747" s="4"/>
      <c r="GMW747" s="4"/>
      <c r="GMX747" s="4"/>
      <c r="GMY747" s="4"/>
      <c r="GMZ747" s="4"/>
      <c r="GNA747" s="4"/>
      <c r="GNB747" s="4"/>
      <c r="GNC747" s="4"/>
      <c r="GND747" s="4"/>
      <c r="GNE747" s="4"/>
      <c r="GNF747" s="4"/>
      <c r="GNG747" s="4"/>
      <c r="GNH747" s="4"/>
      <c r="GNI747" s="4"/>
      <c r="GNJ747" s="4"/>
      <c r="GNK747" s="4"/>
      <c r="GNL747" s="4"/>
      <c r="GNM747" s="4"/>
      <c r="GNN747" s="4"/>
      <c r="GNO747" s="4"/>
      <c r="GNP747" s="4"/>
      <c r="GNQ747" s="4"/>
      <c r="GNR747" s="4"/>
      <c r="GNS747" s="4"/>
      <c r="GNT747" s="4"/>
      <c r="GNU747" s="4"/>
      <c r="GNV747" s="4"/>
      <c r="GNW747" s="4"/>
      <c r="GNX747" s="4"/>
      <c r="GNY747" s="4"/>
      <c r="GNZ747" s="4"/>
      <c r="GOA747" s="4"/>
      <c r="GOB747" s="4"/>
      <c r="GOC747" s="4"/>
      <c r="GOD747" s="4"/>
      <c r="GOE747" s="4"/>
      <c r="GOF747" s="4"/>
      <c r="GOG747" s="4"/>
      <c r="GOH747" s="4"/>
      <c r="GOI747" s="4"/>
      <c r="GOJ747" s="4"/>
      <c r="GOK747" s="4"/>
      <c r="GOL747" s="4"/>
      <c r="GOM747" s="4"/>
      <c r="GON747" s="4"/>
      <c r="GOO747" s="4"/>
      <c r="GOP747" s="4"/>
      <c r="GOQ747" s="4"/>
      <c r="GOR747" s="4"/>
      <c r="GOS747" s="4"/>
      <c r="GOT747" s="4"/>
      <c r="GOU747" s="4"/>
      <c r="GOV747" s="4"/>
      <c r="GOW747" s="4"/>
      <c r="GOX747" s="4"/>
      <c r="GOY747" s="4"/>
      <c r="GOZ747" s="4"/>
      <c r="GPA747" s="4"/>
      <c r="GPB747" s="4"/>
      <c r="GPC747" s="4"/>
      <c r="GPD747" s="4"/>
      <c r="GPE747" s="4"/>
      <c r="GPF747" s="4"/>
      <c r="GPG747" s="4"/>
      <c r="GPH747" s="4"/>
      <c r="GPI747" s="4"/>
      <c r="GPJ747" s="4"/>
      <c r="GPK747" s="4"/>
      <c r="GPL747" s="4"/>
      <c r="GPM747" s="4"/>
      <c r="GPN747" s="4"/>
      <c r="GPO747" s="4"/>
      <c r="GPP747" s="4"/>
      <c r="GPQ747" s="4"/>
      <c r="GPR747" s="4"/>
      <c r="GPS747" s="4"/>
      <c r="GPT747" s="4"/>
      <c r="GPU747" s="4"/>
      <c r="GPV747" s="4"/>
      <c r="GPW747" s="4"/>
      <c r="GPX747" s="4"/>
      <c r="GPY747" s="4"/>
      <c r="GPZ747" s="4"/>
      <c r="GQA747" s="4"/>
      <c r="GQB747" s="4"/>
      <c r="GQC747" s="4"/>
      <c r="GQD747" s="4"/>
      <c r="GQE747" s="4"/>
      <c r="GQF747" s="4"/>
      <c r="GQG747" s="4"/>
      <c r="GQH747" s="4"/>
      <c r="GQI747" s="4"/>
      <c r="GQJ747" s="4"/>
      <c r="GQK747" s="4"/>
      <c r="GQL747" s="4"/>
      <c r="GQM747" s="4"/>
      <c r="GQN747" s="4"/>
      <c r="GQO747" s="4"/>
      <c r="GQP747" s="4"/>
      <c r="GQQ747" s="4"/>
      <c r="GQR747" s="4"/>
      <c r="GQS747" s="4"/>
      <c r="GQT747" s="4"/>
      <c r="GQU747" s="4"/>
      <c r="GQV747" s="4"/>
      <c r="GQW747" s="4"/>
      <c r="GQX747" s="4"/>
      <c r="GQY747" s="4"/>
      <c r="GQZ747" s="4"/>
      <c r="GRA747" s="4"/>
      <c r="GRB747" s="4"/>
      <c r="GRC747" s="4"/>
      <c r="GRD747" s="4"/>
      <c r="GRE747" s="4"/>
      <c r="GRF747" s="4"/>
      <c r="GRG747" s="4"/>
      <c r="GRH747" s="4"/>
      <c r="GRI747" s="4"/>
      <c r="GRJ747" s="4"/>
      <c r="GRK747" s="4"/>
      <c r="GRL747" s="4"/>
      <c r="GRM747" s="4"/>
      <c r="GRN747" s="4"/>
      <c r="GRO747" s="4"/>
      <c r="GRP747" s="4"/>
      <c r="GRQ747" s="4"/>
      <c r="GRR747" s="4"/>
      <c r="GRS747" s="4"/>
      <c r="GRT747" s="4"/>
      <c r="GRU747" s="4"/>
      <c r="GRV747" s="4"/>
      <c r="GRW747" s="4"/>
      <c r="GRX747" s="4"/>
      <c r="GRY747" s="4"/>
      <c r="GRZ747" s="4"/>
      <c r="GSA747" s="4"/>
      <c r="GSB747" s="4"/>
      <c r="GSC747" s="4"/>
      <c r="GSD747" s="4"/>
      <c r="GSE747" s="4"/>
      <c r="GSF747" s="4"/>
      <c r="GSG747" s="4"/>
      <c r="GSH747" s="4"/>
      <c r="GSI747" s="4"/>
      <c r="GSJ747" s="4"/>
      <c r="GSK747" s="4"/>
      <c r="GSL747" s="4"/>
      <c r="GSM747" s="4"/>
      <c r="GSN747" s="4"/>
      <c r="GSO747" s="4"/>
      <c r="GSP747" s="4"/>
      <c r="GSQ747" s="4"/>
      <c r="GSR747" s="4"/>
      <c r="GSS747" s="4"/>
      <c r="GST747" s="4"/>
      <c r="GSU747" s="4"/>
      <c r="GSV747" s="4"/>
      <c r="GSW747" s="4"/>
      <c r="GSX747" s="4"/>
      <c r="GSY747" s="4"/>
      <c r="GSZ747" s="4"/>
      <c r="GTA747" s="4"/>
      <c r="GTB747" s="4"/>
      <c r="GTC747" s="4"/>
      <c r="GTD747" s="4"/>
      <c r="GTE747" s="4"/>
      <c r="GTF747" s="4"/>
      <c r="GTG747" s="4"/>
      <c r="GTH747" s="4"/>
      <c r="GTI747" s="4"/>
      <c r="GTJ747" s="4"/>
      <c r="GTK747" s="4"/>
      <c r="GTL747" s="4"/>
      <c r="GTM747" s="4"/>
      <c r="GTN747" s="4"/>
      <c r="GTO747" s="4"/>
      <c r="GTP747" s="4"/>
      <c r="GTQ747" s="4"/>
      <c r="GTR747" s="4"/>
      <c r="GTS747" s="4"/>
      <c r="GTT747" s="4"/>
      <c r="GTU747" s="4"/>
      <c r="GTV747" s="4"/>
      <c r="GTW747" s="4"/>
      <c r="GTX747" s="4"/>
      <c r="GTY747" s="4"/>
      <c r="GTZ747" s="4"/>
      <c r="GUA747" s="4"/>
      <c r="GUB747" s="4"/>
      <c r="GUC747" s="4"/>
      <c r="GUD747" s="4"/>
      <c r="GUE747" s="4"/>
      <c r="GUF747" s="4"/>
      <c r="GUG747" s="4"/>
      <c r="GUH747" s="4"/>
      <c r="GUI747" s="4"/>
      <c r="GUJ747" s="4"/>
      <c r="GUK747" s="4"/>
      <c r="GUL747" s="4"/>
      <c r="GUM747" s="4"/>
      <c r="GUN747" s="4"/>
      <c r="GUO747" s="4"/>
      <c r="GUP747" s="4"/>
      <c r="GUQ747" s="4"/>
      <c r="GUR747" s="4"/>
      <c r="GUS747" s="4"/>
      <c r="GUT747" s="4"/>
      <c r="GUU747" s="4"/>
      <c r="GUV747" s="4"/>
      <c r="GUW747" s="4"/>
      <c r="GUX747" s="4"/>
      <c r="GUY747" s="4"/>
      <c r="GUZ747" s="4"/>
      <c r="GVA747" s="4"/>
      <c r="GVB747" s="4"/>
      <c r="GVC747" s="4"/>
      <c r="GVD747" s="4"/>
      <c r="GVE747" s="4"/>
      <c r="GVF747" s="4"/>
      <c r="GVG747" s="4"/>
      <c r="GVH747" s="4"/>
      <c r="GVI747" s="4"/>
      <c r="GVJ747" s="4"/>
      <c r="GVK747" s="4"/>
      <c r="GVL747" s="4"/>
      <c r="GVM747" s="4"/>
      <c r="GVN747" s="4"/>
      <c r="GVO747" s="4"/>
      <c r="GVP747" s="4"/>
      <c r="GVQ747" s="4"/>
      <c r="GVR747" s="4"/>
      <c r="GVS747" s="4"/>
      <c r="GVT747" s="4"/>
      <c r="GVU747" s="4"/>
      <c r="GVV747" s="4"/>
      <c r="GVW747" s="4"/>
      <c r="GVX747" s="4"/>
      <c r="GVY747" s="4"/>
      <c r="GVZ747" s="4"/>
      <c r="GWA747" s="4"/>
      <c r="GWB747" s="4"/>
      <c r="GWC747" s="4"/>
      <c r="GWD747" s="4"/>
      <c r="GWE747" s="4"/>
      <c r="GWF747" s="4"/>
      <c r="GWG747" s="4"/>
      <c r="GWH747" s="4"/>
      <c r="GWI747" s="4"/>
      <c r="GWJ747" s="4"/>
      <c r="GWK747" s="4"/>
      <c r="GWL747" s="4"/>
      <c r="GWM747" s="4"/>
      <c r="GWN747" s="4"/>
      <c r="GWO747" s="4"/>
      <c r="GWP747" s="4"/>
      <c r="GWQ747" s="4"/>
      <c r="GWR747" s="4"/>
      <c r="GWS747" s="4"/>
      <c r="GWT747" s="4"/>
      <c r="GWU747" s="4"/>
      <c r="GWV747" s="4"/>
      <c r="GWW747" s="4"/>
      <c r="GWX747" s="4"/>
      <c r="GWY747" s="4"/>
      <c r="GWZ747" s="4"/>
      <c r="GXA747" s="4"/>
      <c r="GXB747" s="4"/>
      <c r="GXC747" s="4"/>
      <c r="GXD747" s="4"/>
      <c r="GXE747" s="4"/>
      <c r="GXF747" s="4"/>
      <c r="GXG747" s="4"/>
      <c r="GXH747" s="4"/>
      <c r="GXI747" s="4"/>
      <c r="GXJ747" s="4"/>
      <c r="GXK747" s="4"/>
      <c r="GXL747" s="4"/>
      <c r="GXM747" s="4"/>
      <c r="GXN747" s="4"/>
      <c r="GXO747" s="4"/>
      <c r="GXP747" s="4"/>
      <c r="GXQ747" s="4"/>
      <c r="GXR747" s="4"/>
      <c r="GXS747" s="4"/>
      <c r="GXT747" s="4"/>
      <c r="GXU747" s="4"/>
      <c r="GXV747" s="4"/>
      <c r="GXW747" s="4"/>
      <c r="GXX747" s="4"/>
      <c r="GXY747" s="4"/>
      <c r="GXZ747" s="4"/>
      <c r="GYA747" s="4"/>
      <c r="GYB747" s="4"/>
      <c r="GYC747" s="4"/>
      <c r="GYD747" s="4"/>
      <c r="GYE747" s="4"/>
      <c r="GYF747" s="4"/>
      <c r="GYG747" s="4"/>
      <c r="GYH747" s="4"/>
      <c r="GYI747" s="4"/>
      <c r="GYJ747" s="4"/>
      <c r="GYK747" s="4"/>
      <c r="GYL747" s="4"/>
      <c r="GYM747" s="4"/>
      <c r="GYN747" s="4"/>
      <c r="GYO747" s="4"/>
      <c r="GYP747" s="4"/>
      <c r="GYQ747" s="4"/>
      <c r="GYR747" s="4"/>
      <c r="GYS747" s="4"/>
      <c r="GYT747" s="4"/>
      <c r="GYU747" s="4"/>
      <c r="GYV747" s="4"/>
      <c r="GYW747" s="4"/>
      <c r="GYX747" s="4"/>
      <c r="GYY747" s="4"/>
      <c r="GYZ747" s="4"/>
      <c r="GZA747" s="4"/>
      <c r="GZB747" s="4"/>
      <c r="GZC747" s="4"/>
      <c r="GZD747" s="4"/>
      <c r="GZE747" s="4"/>
      <c r="GZF747" s="4"/>
      <c r="GZG747" s="4"/>
      <c r="GZH747" s="4"/>
      <c r="GZI747" s="4"/>
      <c r="GZJ747" s="4"/>
      <c r="GZK747" s="4"/>
      <c r="GZL747" s="4"/>
      <c r="GZM747" s="4"/>
      <c r="GZN747" s="4"/>
      <c r="GZO747" s="4"/>
      <c r="GZP747" s="4"/>
      <c r="GZQ747" s="4"/>
      <c r="GZR747" s="4"/>
      <c r="GZS747" s="4"/>
      <c r="GZT747" s="4"/>
      <c r="GZU747" s="4"/>
      <c r="GZV747" s="4"/>
      <c r="GZW747" s="4"/>
      <c r="GZX747" s="4"/>
      <c r="GZY747" s="4"/>
      <c r="GZZ747" s="4"/>
      <c r="HAA747" s="4"/>
      <c r="HAB747" s="4"/>
      <c r="HAC747" s="4"/>
      <c r="HAD747" s="4"/>
      <c r="HAE747" s="4"/>
      <c r="HAF747" s="4"/>
      <c r="HAG747" s="4"/>
      <c r="HAH747" s="4"/>
      <c r="HAI747" s="4"/>
      <c r="HAJ747" s="4"/>
      <c r="HAK747" s="4"/>
      <c r="HAL747" s="4"/>
      <c r="HAM747" s="4"/>
      <c r="HAN747" s="4"/>
      <c r="HAO747" s="4"/>
      <c r="HAP747" s="4"/>
      <c r="HAQ747" s="4"/>
      <c r="HAR747" s="4"/>
      <c r="HAS747" s="4"/>
      <c r="HAT747" s="4"/>
      <c r="HAU747" s="4"/>
      <c r="HAV747" s="4"/>
      <c r="HAW747" s="4"/>
      <c r="HAX747" s="4"/>
      <c r="HAY747" s="4"/>
      <c r="HAZ747" s="4"/>
      <c r="HBA747" s="4"/>
      <c r="HBB747" s="4"/>
      <c r="HBC747" s="4"/>
      <c r="HBD747" s="4"/>
      <c r="HBE747" s="4"/>
      <c r="HBF747" s="4"/>
      <c r="HBG747" s="4"/>
      <c r="HBH747" s="4"/>
      <c r="HBI747" s="4"/>
      <c r="HBJ747" s="4"/>
      <c r="HBK747" s="4"/>
      <c r="HBL747" s="4"/>
      <c r="HBM747" s="4"/>
      <c r="HBN747" s="4"/>
      <c r="HBO747" s="4"/>
      <c r="HBP747" s="4"/>
      <c r="HBQ747" s="4"/>
      <c r="HBR747" s="4"/>
      <c r="HBS747" s="4"/>
      <c r="HBT747" s="4"/>
      <c r="HBU747" s="4"/>
      <c r="HBV747" s="4"/>
      <c r="HBW747" s="4"/>
      <c r="HBX747" s="4"/>
      <c r="HBY747" s="4"/>
      <c r="HBZ747" s="4"/>
      <c r="HCA747" s="4"/>
      <c r="HCB747" s="4"/>
      <c r="HCC747" s="4"/>
      <c r="HCD747" s="4"/>
      <c r="HCE747" s="4"/>
      <c r="HCF747" s="4"/>
      <c r="HCG747" s="4"/>
      <c r="HCH747" s="4"/>
      <c r="HCI747" s="4"/>
      <c r="HCJ747" s="4"/>
      <c r="HCK747" s="4"/>
      <c r="HCL747" s="4"/>
      <c r="HCM747" s="4"/>
      <c r="HCN747" s="4"/>
      <c r="HCO747" s="4"/>
      <c r="HCP747" s="4"/>
      <c r="HCQ747" s="4"/>
      <c r="HCR747" s="4"/>
      <c r="HCS747" s="4"/>
      <c r="HCT747" s="4"/>
      <c r="HCU747" s="4"/>
      <c r="HCV747" s="4"/>
      <c r="HCW747" s="4"/>
      <c r="HCX747" s="4"/>
      <c r="HCY747" s="4"/>
      <c r="HCZ747" s="4"/>
      <c r="HDA747" s="4"/>
      <c r="HDB747" s="4"/>
      <c r="HDC747" s="4"/>
      <c r="HDD747" s="4"/>
      <c r="HDE747" s="4"/>
      <c r="HDF747" s="4"/>
      <c r="HDG747" s="4"/>
      <c r="HDH747" s="4"/>
      <c r="HDI747" s="4"/>
      <c r="HDJ747" s="4"/>
      <c r="HDK747" s="4"/>
      <c r="HDL747" s="4"/>
      <c r="HDM747" s="4"/>
      <c r="HDN747" s="4"/>
      <c r="HDO747" s="4"/>
      <c r="HDP747" s="4"/>
      <c r="HDQ747" s="4"/>
      <c r="HDR747" s="4"/>
      <c r="HDS747" s="4"/>
      <c r="HDT747" s="4"/>
      <c r="HDU747" s="4"/>
      <c r="HDV747" s="4"/>
      <c r="HDW747" s="4"/>
      <c r="HDX747" s="4"/>
      <c r="HDY747" s="4"/>
      <c r="HDZ747" s="4"/>
      <c r="HEA747" s="4"/>
      <c r="HEB747" s="4"/>
      <c r="HEC747" s="4"/>
      <c r="HED747" s="4"/>
      <c r="HEE747" s="4"/>
      <c r="HEF747" s="4"/>
      <c r="HEG747" s="4"/>
      <c r="HEH747" s="4"/>
      <c r="HEI747" s="4"/>
      <c r="HEJ747" s="4"/>
      <c r="HEK747" s="4"/>
      <c r="HEL747" s="4"/>
      <c r="HEM747" s="4"/>
      <c r="HEN747" s="4"/>
      <c r="HEO747" s="4"/>
      <c r="HEP747" s="4"/>
      <c r="HEQ747" s="4"/>
      <c r="HER747" s="4"/>
      <c r="HES747" s="4"/>
      <c r="HET747" s="4"/>
      <c r="HEU747" s="4"/>
      <c r="HEV747" s="4"/>
      <c r="HEW747" s="4"/>
      <c r="HEX747" s="4"/>
      <c r="HEY747" s="4"/>
      <c r="HEZ747" s="4"/>
      <c r="HFA747" s="4"/>
      <c r="HFB747" s="4"/>
      <c r="HFC747" s="4"/>
      <c r="HFD747" s="4"/>
      <c r="HFE747" s="4"/>
      <c r="HFF747" s="4"/>
      <c r="HFG747" s="4"/>
      <c r="HFH747" s="4"/>
      <c r="HFI747" s="4"/>
      <c r="HFJ747" s="4"/>
      <c r="HFK747" s="4"/>
      <c r="HFL747" s="4"/>
      <c r="HFM747" s="4"/>
      <c r="HFN747" s="4"/>
      <c r="HFO747" s="4"/>
      <c r="HFP747" s="4"/>
      <c r="HFQ747" s="4"/>
      <c r="HFR747" s="4"/>
      <c r="HFS747" s="4"/>
      <c r="HFT747" s="4"/>
      <c r="HFU747" s="4"/>
      <c r="HFV747" s="4"/>
      <c r="HFW747" s="4"/>
      <c r="HFX747" s="4"/>
      <c r="HFY747" s="4"/>
      <c r="HFZ747" s="4"/>
      <c r="HGA747" s="4"/>
      <c r="HGB747" s="4"/>
      <c r="HGC747" s="4"/>
      <c r="HGD747" s="4"/>
      <c r="HGE747" s="4"/>
      <c r="HGF747" s="4"/>
      <c r="HGG747" s="4"/>
      <c r="HGH747" s="4"/>
      <c r="HGI747" s="4"/>
      <c r="HGJ747" s="4"/>
      <c r="HGK747" s="4"/>
      <c r="HGL747" s="4"/>
      <c r="HGM747" s="4"/>
      <c r="HGN747" s="4"/>
      <c r="HGO747" s="4"/>
      <c r="HGP747" s="4"/>
      <c r="HGQ747" s="4"/>
      <c r="HGR747" s="4"/>
      <c r="HGS747" s="4"/>
      <c r="HGT747" s="4"/>
      <c r="HGU747" s="4"/>
      <c r="HGV747" s="4"/>
      <c r="HGW747" s="4"/>
      <c r="HGX747" s="4"/>
      <c r="HGY747" s="4"/>
      <c r="HGZ747" s="4"/>
      <c r="HHA747" s="4"/>
      <c r="HHB747" s="4"/>
      <c r="HHC747" s="4"/>
      <c r="HHD747" s="4"/>
      <c r="HHE747" s="4"/>
      <c r="HHF747" s="4"/>
      <c r="HHG747" s="4"/>
      <c r="HHH747" s="4"/>
      <c r="HHI747" s="4"/>
      <c r="HHJ747" s="4"/>
      <c r="HHK747" s="4"/>
      <c r="HHL747" s="4"/>
      <c r="HHM747" s="4"/>
      <c r="HHN747" s="4"/>
      <c r="HHO747" s="4"/>
      <c r="HHP747" s="4"/>
      <c r="HHQ747" s="4"/>
      <c r="HHR747" s="4"/>
      <c r="HHS747" s="4"/>
      <c r="HHT747" s="4"/>
      <c r="HHU747" s="4"/>
      <c r="HHV747" s="4"/>
      <c r="HHW747" s="4"/>
      <c r="HHX747" s="4"/>
      <c r="HHY747" s="4"/>
      <c r="HHZ747" s="4"/>
      <c r="HIA747" s="4"/>
      <c r="HIB747" s="4"/>
      <c r="HIC747" s="4"/>
      <c r="HID747" s="4"/>
      <c r="HIE747" s="4"/>
      <c r="HIF747" s="4"/>
      <c r="HIG747" s="4"/>
      <c r="HIH747" s="4"/>
      <c r="HII747" s="4"/>
      <c r="HIJ747" s="4"/>
      <c r="HIK747" s="4"/>
      <c r="HIL747" s="4"/>
      <c r="HIM747" s="4"/>
      <c r="HIN747" s="4"/>
      <c r="HIO747" s="4"/>
      <c r="HIP747" s="4"/>
      <c r="HIQ747" s="4"/>
      <c r="HIR747" s="4"/>
      <c r="HIS747" s="4"/>
      <c r="HIT747" s="4"/>
      <c r="HIU747" s="4"/>
      <c r="HIV747" s="4"/>
      <c r="HIW747" s="4"/>
      <c r="HIX747" s="4"/>
      <c r="HIY747" s="4"/>
      <c r="HIZ747" s="4"/>
      <c r="HJA747" s="4"/>
      <c r="HJB747" s="4"/>
      <c r="HJC747" s="4"/>
      <c r="HJD747" s="4"/>
      <c r="HJE747" s="4"/>
      <c r="HJF747" s="4"/>
      <c r="HJG747" s="4"/>
      <c r="HJH747" s="4"/>
      <c r="HJI747" s="4"/>
      <c r="HJJ747" s="4"/>
      <c r="HJK747" s="4"/>
      <c r="HJL747" s="4"/>
      <c r="HJM747" s="4"/>
      <c r="HJN747" s="4"/>
      <c r="HJO747" s="4"/>
      <c r="HJP747" s="4"/>
      <c r="HJQ747" s="4"/>
      <c r="HJR747" s="4"/>
      <c r="HJS747" s="4"/>
      <c r="HJT747" s="4"/>
      <c r="HJU747" s="4"/>
      <c r="HJV747" s="4"/>
      <c r="HJW747" s="4"/>
      <c r="HJX747" s="4"/>
      <c r="HJY747" s="4"/>
      <c r="HJZ747" s="4"/>
      <c r="HKA747" s="4"/>
      <c r="HKB747" s="4"/>
      <c r="HKC747" s="4"/>
      <c r="HKD747" s="4"/>
      <c r="HKE747" s="4"/>
      <c r="HKF747" s="4"/>
      <c r="HKG747" s="4"/>
      <c r="HKH747" s="4"/>
      <c r="HKI747" s="4"/>
      <c r="HKJ747" s="4"/>
      <c r="HKK747" s="4"/>
      <c r="HKL747" s="4"/>
      <c r="HKM747" s="4"/>
      <c r="HKN747" s="4"/>
      <c r="HKO747" s="4"/>
      <c r="HKP747" s="4"/>
      <c r="HKQ747" s="4"/>
      <c r="HKR747" s="4"/>
      <c r="HKS747" s="4"/>
      <c r="HKT747" s="4"/>
      <c r="HKU747" s="4"/>
      <c r="HKV747" s="4"/>
      <c r="HKW747" s="4"/>
      <c r="HKX747" s="4"/>
      <c r="HKY747" s="4"/>
      <c r="HKZ747" s="4"/>
      <c r="HLA747" s="4"/>
      <c r="HLB747" s="4"/>
      <c r="HLC747" s="4"/>
      <c r="HLD747" s="4"/>
      <c r="HLE747" s="4"/>
      <c r="HLF747" s="4"/>
      <c r="HLG747" s="4"/>
      <c r="HLH747" s="4"/>
      <c r="HLI747" s="4"/>
      <c r="HLJ747" s="4"/>
      <c r="HLK747" s="4"/>
      <c r="HLL747" s="4"/>
      <c r="HLM747" s="4"/>
      <c r="HLN747" s="4"/>
      <c r="HLO747" s="4"/>
      <c r="HLP747" s="4"/>
      <c r="HLQ747" s="4"/>
      <c r="HLR747" s="4"/>
      <c r="HLS747" s="4"/>
      <c r="HLT747" s="4"/>
      <c r="HLU747" s="4"/>
      <c r="HLV747" s="4"/>
      <c r="HLW747" s="4"/>
      <c r="HLX747" s="4"/>
      <c r="HLY747" s="4"/>
      <c r="HLZ747" s="4"/>
      <c r="HMA747" s="4"/>
      <c r="HMB747" s="4"/>
      <c r="HMC747" s="4"/>
      <c r="HMD747" s="4"/>
      <c r="HME747" s="4"/>
      <c r="HMF747" s="4"/>
      <c r="HMG747" s="4"/>
      <c r="HMH747" s="4"/>
      <c r="HMI747" s="4"/>
      <c r="HMJ747" s="4"/>
      <c r="HMK747" s="4"/>
      <c r="HML747" s="4"/>
      <c r="HMM747" s="4"/>
      <c r="HMN747" s="4"/>
      <c r="HMO747" s="4"/>
      <c r="HMP747" s="4"/>
      <c r="HMQ747" s="4"/>
      <c r="HMR747" s="4"/>
      <c r="HMS747" s="4"/>
      <c r="HMT747" s="4"/>
      <c r="HMU747" s="4"/>
      <c r="HMV747" s="4"/>
      <c r="HMW747" s="4"/>
      <c r="HMX747" s="4"/>
      <c r="HMY747" s="4"/>
      <c r="HMZ747" s="4"/>
      <c r="HNA747" s="4"/>
      <c r="HNB747" s="4"/>
      <c r="HNC747" s="4"/>
      <c r="HND747" s="4"/>
      <c r="HNE747" s="4"/>
      <c r="HNF747" s="4"/>
      <c r="HNG747" s="4"/>
      <c r="HNH747" s="4"/>
      <c r="HNI747" s="4"/>
      <c r="HNJ747" s="4"/>
      <c r="HNK747" s="4"/>
      <c r="HNL747" s="4"/>
      <c r="HNM747" s="4"/>
      <c r="HNN747" s="4"/>
      <c r="HNO747" s="4"/>
      <c r="HNP747" s="4"/>
      <c r="HNQ747" s="4"/>
      <c r="HNR747" s="4"/>
      <c r="HNS747" s="4"/>
      <c r="HNT747" s="4"/>
      <c r="HNU747" s="4"/>
      <c r="HNV747" s="4"/>
      <c r="HNW747" s="4"/>
      <c r="HNX747" s="4"/>
      <c r="HNY747" s="4"/>
      <c r="HNZ747" s="4"/>
      <c r="HOA747" s="4"/>
      <c r="HOB747" s="4"/>
      <c r="HOC747" s="4"/>
      <c r="HOD747" s="4"/>
      <c r="HOE747" s="4"/>
      <c r="HOF747" s="4"/>
      <c r="HOG747" s="4"/>
      <c r="HOH747" s="4"/>
      <c r="HOI747" s="4"/>
      <c r="HOJ747" s="4"/>
      <c r="HOK747" s="4"/>
      <c r="HOL747" s="4"/>
      <c r="HOM747" s="4"/>
      <c r="HON747" s="4"/>
      <c r="HOO747" s="4"/>
      <c r="HOP747" s="4"/>
      <c r="HOQ747" s="4"/>
      <c r="HOR747" s="4"/>
      <c r="HOS747" s="4"/>
      <c r="HOT747" s="4"/>
      <c r="HOU747" s="4"/>
      <c r="HOV747" s="4"/>
      <c r="HOW747" s="4"/>
      <c r="HOX747" s="4"/>
      <c r="HOY747" s="4"/>
      <c r="HOZ747" s="4"/>
      <c r="HPA747" s="4"/>
      <c r="HPB747" s="4"/>
      <c r="HPC747" s="4"/>
      <c r="HPD747" s="4"/>
      <c r="HPE747" s="4"/>
      <c r="HPF747" s="4"/>
      <c r="HPG747" s="4"/>
      <c r="HPH747" s="4"/>
      <c r="HPI747" s="4"/>
      <c r="HPJ747" s="4"/>
      <c r="HPK747" s="4"/>
      <c r="HPL747" s="4"/>
      <c r="HPM747" s="4"/>
      <c r="HPN747" s="4"/>
      <c r="HPO747" s="4"/>
      <c r="HPP747" s="4"/>
      <c r="HPQ747" s="4"/>
      <c r="HPR747" s="4"/>
      <c r="HPS747" s="4"/>
      <c r="HPT747" s="4"/>
      <c r="HPU747" s="4"/>
      <c r="HPV747" s="4"/>
      <c r="HPW747" s="4"/>
      <c r="HPX747" s="4"/>
      <c r="HPY747" s="4"/>
      <c r="HPZ747" s="4"/>
      <c r="HQA747" s="4"/>
      <c r="HQB747" s="4"/>
      <c r="HQC747" s="4"/>
      <c r="HQD747" s="4"/>
      <c r="HQE747" s="4"/>
      <c r="HQF747" s="4"/>
      <c r="HQG747" s="4"/>
      <c r="HQH747" s="4"/>
      <c r="HQI747" s="4"/>
      <c r="HQJ747" s="4"/>
      <c r="HQK747" s="4"/>
      <c r="HQL747" s="4"/>
      <c r="HQM747" s="4"/>
      <c r="HQN747" s="4"/>
      <c r="HQO747" s="4"/>
      <c r="HQP747" s="4"/>
      <c r="HQQ747" s="4"/>
      <c r="HQR747" s="4"/>
      <c r="HQS747" s="4"/>
      <c r="HQT747" s="4"/>
      <c r="HQU747" s="4"/>
      <c r="HQV747" s="4"/>
      <c r="HQW747" s="4"/>
      <c r="HQX747" s="4"/>
      <c r="HQY747" s="4"/>
      <c r="HQZ747" s="4"/>
      <c r="HRA747" s="4"/>
      <c r="HRB747" s="4"/>
      <c r="HRC747" s="4"/>
      <c r="HRD747" s="4"/>
      <c r="HRE747" s="4"/>
      <c r="HRF747" s="4"/>
      <c r="HRG747" s="4"/>
      <c r="HRH747" s="4"/>
      <c r="HRI747" s="4"/>
      <c r="HRJ747" s="4"/>
      <c r="HRK747" s="4"/>
      <c r="HRL747" s="4"/>
      <c r="HRM747" s="4"/>
      <c r="HRN747" s="4"/>
      <c r="HRO747" s="4"/>
      <c r="HRP747" s="4"/>
      <c r="HRQ747" s="4"/>
      <c r="HRR747" s="4"/>
      <c r="HRS747" s="4"/>
      <c r="HRT747" s="4"/>
      <c r="HRU747" s="4"/>
      <c r="HRV747" s="4"/>
      <c r="HRW747" s="4"/>
      <c r="HRX747" s="4"/>
      <c r="HRY747" s="4"/>
      <c r="HRZ747" s="4"/>
      <c r="HSA747" s="4"/>
      <c r="HSB747" s="4"/>
      <c r="HSC747" s="4"/>
      <c r="HSD747" s="4"/>
      <c r="HSE747" s="4"/>
      <c r="HSF747" s="4"/>
      <c r="HSG747" s="4"/>
      <c r="HSH747" s="4"/>
      <c r="HSI747" s="4"/>
      <c r="HSJ747" s="4"/>
      <c r="HSK747" s="4"/>
      <c r="HSL747" s="4"/>
      <c r="HSM747" s="4"/>
      <c r="HSN747" s="4"/>
      <c r="HSO747" s="4"/>
      <c r="HSP747" s="4"/>
      <c r="HSQ747" s="4"/>
      <c r="HSR747" s="4"/>
      <c r="HSS747" s="4"/>
      <c r="HST747" s="4"/>
      <c r="HSU747" s="4"/>
      <c r="HSV747" s="4"/>
      <c r="HSW747" s="4"/>
      <c r="HSX747" s="4"/>
      <c r="HSY747" s="4"/>
      <c r="HSZ747" s="4"/>
      <c r="HTA747" s="4"/>
      <c r="HTB747" s="4"/>
      <c r="HTC747" s="4"/>
      <c r="HTD747" s="4"/>
      <c r="HTE747" s="4"/>
      <c r="HTF747" s="4"/>
      <c r="HTG747" s="4"/>
      <c r="HTH747" s="4"/>
      <c r="HTI747" s="4"/>
      <c r="HTJ747" s="4"/>
      <c r="HTK747" s="4"/>
      <c r="HTL747" s="4"/>
      <c r="HTM747" s="4"/>
      <c r="HTN747" s="4"/>
      <c r="HTO747" s="4"/>
      <c r="HTP747" s="4"/>
      <c r="HTQ747" s="4"/>
      <c r="HTR747" s="4"/>
      <c r="HTS747" s="4"/>
      <c r="HTT747" s="4"/>
      <c r="HTU747" s="4"/>
      <c r="HTV747" s="4"/>
      <c r="HTW747" s="4"/>
      <c r="HTX747" s="4"/>
      <c r="HTY747" s="4"/>
      <c r="HTZ747" s="4"/>
      <c r="HUA747" s="4"/>
      <c r="HUB747" s="4"/>
      <c r="HUC747" s="4"/>
      <c r="HUD747" s="4"/>
      <c r="HUE747" s="4"/>
      <c r="HUF747" s="4"/>
      <c r="HUG747" s="4"/>
      <c r="HUH747" s="4"/>
      <c r="HUI747" s="4"/>
      <c r="HUJ747" s="4"/>
      <c r="HUK747" s="4"/>
      <c r="HUL747" s="4"/>
      <c r="HUM747" s="4"/>
      <c r="HUN747" s="4"/>
      <c r="HUO747" s="4"/>
      <c r="HUP747" s="4"/>
      <c r="HUQ747" s="4"/>
      <c r="HUR747" s="4"/>
      <c r="HUS747" s="4"/>
      <c r="HUT747" s="4"/>
      <c r="HUU747" s="4"/>
      <c r="HUV747" s="4"/>
      <c r="HUW747" s="4"/>
      <c r="HUX747" s="4"/>
      <c r="HUY747" s="4"/>
      <c r="HUZ747" s="4"/>
      <c r="HVA747" s="4"/>
      <c r="HVB747" s="4"/>
      <c r="HVC747" s="4"/>
      <c r="HVD747" s="4"/>
      <c r="HVE747" s="4"/>
      <c r="HVF747" s="4"/>
      <c r="HVG747" s="4"/>
      <c r="HVH747" s="4"/>
      <c r="HVI747" s="4"/>
      <c r="HVJ747" s="4"/>
      <c r="HVK747" s="4"/>
      <c r="HVL747" s="4"/>
      <c r="HVM747" s="4"/>
      <c r="HVN747" s="4"/>
      <c r="HVO747" s="4"/>
      <c r="HVP747" s="4"/>
      <c r="HVQ747" s="4"/>
      <c r="HVR747" s="4"/>
      <c r="HVS747" s="4"/>
      <c r="HVT747" s="4"/>
      <c r="HVU747" s="4"/>
      <c r="HVV747" s="4"/>
      <c r="HVW747" s="4"/>
      <c r="HVX747" s="4"/>
      <c r="HVY747" s="4"/>
      <c r="HVZ747" s="4"/>
      <c r="HWA747" s="4"/>
      <c r="HWB747" s="4"/>
      <c r="HWC747" s="4"/>
      <c r="HWD747" s="4"/>
      <c r="HWE747" s="4"/>
      <c r="HWF747" s="4"/>
      <c r="HWG747" s="4"/>
      <c r="HWH747" s="4"/>
      <c r="HWI747" s="4"/>
      <c r="HWJ747" s="4"/>
      <c r="HWK747" s="4"/>
      <c r="HWL747" s="4"/>
      <c r="HWM747" s="4"/>
      <c r="HWN747" s="4"/>
      <c r="HWO747" s="4"/>
      <c r="HWP747" s="4"/>
      <c r="HWQ747" s="4"/>
      <c r="HWR747" s="4"/>
      <c r="HWS747" s="4"/>
      <c r="HWT747" s="4"/>
      <c r="HWU747" s="4"/>
      <c r="HWV747" s="4"/>
      <c r="HWW747" s="4"/>
      <c r="HWX747" s="4"/>
      <c r="HWY747" s="4"/>
      <c r="HWZ747" s="4"/>
      <c r="HXA747" s="4"/>
      <c r="HXB747" s="4"/>
      <c r="HXC747" s="4"/>
      <c r="HXD747" s="4"/>
      <c r="HXE747" s="4"/>
      <c r="HXF747" s="4"/>
      <c r="HXG747" s="4"/>
      <c r="HXH747" s="4"/>
      <c r="HXI747" s="4"/>
      <c r="HXJ747" s="4"/>
      <c r="HXK747" s="4"/>
      <c r="HXL747" s="4"/>
      <c r="HXM747" s="4"/>
      <c r="HXN747" s="4"/>
      <c r="HXO747" s="4"/>
      <c r="HXP747" s="4"/>
      <c r="HXQ747" s="4"/>
      <c r="HXR747" s="4"/>
      <c r="HXS747" s="4"/>
      <c r="HXT747" s="4"/>
      <c r="HXU747" s="4"/>
      <c r="HXV747" s="4"/>
      <c r="HXW747" s="4"/>
      <c r="HXX747" s="4"/>
      <c r="HXY747" s="4"/>
      <c r="HXZ747" s="4"/>
      <c r="HYA747" s="4"/>
      <c r="HYB747" s="4"/>
      <c r="HYC747" s="4"/>
      <c r="HYD747" s="4"/>
      <c r="HYE747" s="4"/>
      <c r="HYF747" s="4"/>
      <c r="HYG747" s="4"/>
      <c r="HYH747" s="4"/>
      <c r="HYI747" s="4"/>
      <c r="HYJ747" s="4"/>
      <c r="HYK747" s="4"/>
      <c r="HYL747" s="4"/>
      <c r="HYM747" s="4"/>
      <c r="HYN747" s="4"/>
      <c r="HYO747" s="4"/>
      <c r="HYP747" s="4"/>
      <c r="HYQ747" s="4"/>
      <c r="HYR747" s="4"/>
      <c r="HYS747" s="4"/>
      <c r="HYT747" s="4"/>
      <c r="HYU747" s="4"/>
      <c r="HYV747" s="4"/>
      <c r="HYW747" s="4"/>
      <c r="HYX747" s="4"/>
      <c r="HYY747" s="4"/>
      <c r="HYZ747" s="4"/>
      <c r="HZA747" s="4"/>
      <c r="HZB747" s="4"/>
      <c r="HZC747" s="4"/>
      <c r="HZD747" s="4"/>
      <c r="HZE747" s="4"/>
      <c r="HZF747" s="4"/>
      <c r="HZG747" s="4"/>
      <c r="HZH747" s="4"/>
      <c r="HZI747" s="4"/>
      <c r="HZJ747" s="4"/>
      <c r="HZK747" s="4"/>
      <c r="HZL747" s="4"/>
      <c r="HZM747" s="4"/>
      <c r="HZN747" s="4"/>
      <c r="HZO747" s="4"/>
      <c r="HZP747" s="4"/>
      <c r="HZQ747" s="4"/>
      <c r="HZR747" s="4"/>
      <c r="HZS747" s="4"/>
      <c r="HZT747" s="4"/>
      <c r="HZU747" s="4"/>
      <c r="HZV747" s="4"/>
      <c r="HZW747" s="4"/>
      <c r="HZX747" s="4"/>
      <c r="HZY747" s="4"/>
      <c r="HZZ747" s="4"/>
      <c r="IAA747" s="4"/>
      <c r="IAB747" s="4"/>
      <c r="IAC747" s="4"/>
      <c r="IAD747" s="4"/>
      <c r="IAE747" s="4"/>
      <c r="IAF747" s="4"/>
      <c r="IAG747" s="4"/>
      <c r="IAH747" s="4"/>
      <c r="IAI747" s="4"/>
      <c r="IAJ747" s="4"/>
      <c r="IAK747" s="4"/>
      <c r="IAL747" s="4"/>
      <c r="IAM747" s="4"/>
      <c r="IAN747" s="4"/>
      <c r="IAO747" s="4"/>
      <c r="IAP747" s="4"/>
      <c r="IAQ747" s="4"/>
      <c r="IAR747" s="4"/>
      <c r="IAS747" s="4"/>
      <c r="IAT747" s="4"/>
      <c r="IAU747" s="4"/>
      <c r="IAV747" s="4"/>
      <c r="IAW747" s="4"/>
      <c r="IAX747" s="4"/>
      <c r="IAY747" s="4"/>
      <c r="IAZ747" s="4"/>
      <c r="IBA747" s="4"/>
      <c r="IBB747" s="4"/>
      <c r="IBC747" s="4"/>
      <c r="IBD747" s="4"/>
      <c r="IBE747" s="4"/>
      <c r="IBF747" s="4"/>
      <c r="IBG747" s="4"/>
      <c r="IBH747" s="4"/>
      <c r="IBI747" s="4"/>
      <c r="IBJ747" s="4"/>
      <c r="IBK747" s="4"/>
      <c r="IBL747" s="4"/>
      <c r="IBM747" s="4"/>
      <c r="IBN747" s="4"/>
      <c r="IBO747" s="4"/>
      <c r="IBP747" s="4"/>
      <c r="IBQ747" s="4"/>
      <c r="IBR747" s="4"/>
      <c r="IBS747" s="4"/>
      <c r="IBT747" s="4"/>
      <c r="IBU747" s="4"/>
      <c r="IBV747" s="4"/>
      <c r="IBW747" s="4"/>
      <c r="IBX747" s="4"/>
      <c r="IBY747" s="4"/>
      <c r="IBZ747" s="4"/>
      <c r="ICA747" s="4"/>
      <c r="ICB747" s="4"/>
      <c r="ICC747" s="4"/>
      <c r="ICD747" s="4"/>
      <c r="ICE747" s="4"/>
      <c r="ICF747" s="4"/>
      <c r="ICG747" s="4"/>
      <c r="ICH747" s="4"/>
      <c r="ICI747" s="4"/>
      <c r="ICJ747" s="4"/>
      <c r="ICK747" s="4"/>
      <c r="ICL747" s="4"/>
      <c r="ICM747" s="4"/>
      <c r="ICN747" s="4"/>
      <c r="ICO747" s="4"/>
      <c r="ICP747" s="4"/>
      <c r="ICQ747" s="4"/>
      <c r="ICR747" s="4"/>
      <c r="ICS747" s="4"/>
      <c r="ICT747" s="4"/>
      <c r="ICU747" s="4"/>
      <c r="ICV747" s="4"/>
      <c r="ICW747" s="4"/>
      <c r="ICX747" s="4"/>
      <c r="ICY747" s="4"/>
      <c r="ICZ747" s="4"/>
      <c r="IDA747" s="4"/>
      <c r="IDB747" s="4"/>
      <c r="IDC747" s="4"/>
      <c r="IDD747" s="4"/>
      <c r="IDE747" s="4"/>
      <c r="IDF747" s="4"/>
      <c r="IDG747" s="4"/>
      <c r="IDH747" s="4"/>
      <c r="IDI747" s="4"/>
      <c r="IDJ747" s="4"/>
      <c r="IDK747" s="4"/>
      <c r="IDL747" s="4"/>
      <c r="IDM747" s="4"/>
      <c r="IDN747" s="4"/>
      <c r="IDO747" s="4"/>
      <c r="IDP747" s="4"/>
      <c r="IDQ747" s="4"/>
      <c r="IDR747" s="4"/>
      <c r="IDS747" s="4"/>
      <c r="IDT747" s="4"/>
      <c r="IDU747" s="4"/>
      <c r="IDV747" s="4"/>
      <c r="IDW747" s="4"/>
      <c r="IDX747" s="4"/>
      <c r="IDY747" s="4"/>
      <c r="IDZ747" s="4"/>
      <c r="IEA747" s="4"/>
      <c r="IEB747" s="4"/>
      <c r="IEC747" s="4"/>
      <c r="IED747" s="4"/>
      <c r="IEE747" s="4"/>
      <c r="IEF747" s="4"/>
      <c r="IEG747" s="4"/>
      <c r="IEH747" s="4"/>
      <c r="IEI747" s="4"/>
      <c r="IEJ747" s="4"/>
      <c r="IEK747" s="4"/>
      <c r="IEL747" s="4"/>
      <c r="IEM747" s="4"/>
      <c r="IEN747" s="4"/>
      <c r="IEO747" s="4"/>
      <c r="IEP747" s="4"/>
      <c r="IEQ747" s="4"/>
      <c r="IER747" s="4"/>
      <c r="IES747" s="4"/>
      <c r="IET747" s="4"/>
      <c r="IEU747" s="4"/>
      <c r="IEV747" s="4"/>
      <c r="IEW747" s="4"/>
      <c r="IEX747" s="4"/>
      <c r="IEY747" s="4"/>
      <c r="IEZ747" s="4"/>
      <c r="IFA747" s="4"/>
      <c r="IFB747" s="4"/>
      <c r="IFC747" s="4"/>
      <c r="IFD747" s="4"/>
      <c r="IFE747" s="4"/>
      <c r="IFF747" s="4"/>
      <c r="IFG747" s="4"/>
      <c r="IFH747" s="4"/>
      <c r="IFI747" s="4"/>
      <c r="IFJ747" s="4"/>
      <c r="IFK747" s="4"/>
      <c r="IFL747" s="4"/>
      <c r="IFM747" s="4"/>
      <c r="IFN747" s="4"/>
      <c r="IFO747" s="4"/>
      <c r="IFP747" s="4"/>
      <c r="IFQ747" s="4"/>
      <c r="IFR747" s="4"/>
      <c r="IFS747" s="4"/>
      <c r="IFT747" s="4"/>
      <c r="IFU747" s="4"/>
      <c r="IFV747" s="4"/>
      <c r="IFW747" s="4"/>
      <c r="IFX747" s="4"/>
      <c r="IFY747" s="4"/>
      <c r="IFZ747" s="4"/>
      <c r="IGA747" s="4"/>
      <c r="IGB747" s="4"/>
      <c r="IGC747" s="4"/>
      <c r="IGD747" s="4"/>
      <c r="IGE747" s="4"/>
      <c r="IGF747" s="4"/>
      <c r="IGG747" s="4"/>
      <c r="IGH747" s="4"/>
      <c r="IGI747" s="4"/>
      <c r="IGJ747" s="4"/>
      <c r="IGK747" s="4"/>
      <c r="IGL747" s="4"/>
      <c r="IGM747" s="4"/>
      <c r="IGN747" s="4"/>
      <c r="IGO747" s="4"/>
      <c r="IGP747" s="4"/>
      <c r="IGQ747" s="4"/>
      <c r="IGR747" s="4"/>
      <c r="IGS747" s="4"/>
      <c r="IGT747" s="4"/>
      <c r="IGU747" s="4"/>
      <c r="IGV747" s="4"/>
      <c r="IGW747" s="4"/>
      <c r="IGX747" s="4"/>
      <c r="IGY747" s="4"/>
      <c r="IGZ747" s="4"/>
      <c r="IHA747" s="4"/>
      <c r="IHB747" s="4"/>
      <c r="IHC747" s="4"/>
      <c r="IHD747" s="4"/>
      <c r="IHE747" s="4"/>
      <c r="IHF747" s="4"/>
      <c r="IHG747" s="4"/>
      <c r="IHH747" s="4"/>
      <c r="IHI747" s="4"/>
      <c r="IHJ747" s="4"/>
      <c r="IHK747" s="4"/>
      <c r="IHL747" s="4"/>
      <c r="IHM747" s="4"/>
      <c r="IHN747" s="4"/>
      <c r="IHO747" s="4"/>
      <c r="IHP747" s="4"/>
      <c r="IHQ747" s="4"/>
      <c r="IHR747" s="4"/>
      <c r="IHS747" s="4"/>
      <c r="IHT747" s="4"/>
      <c r="IHU747" s="4"/>
      <c r="IHV747" s="4"/>
      <c r="IHW747" s="4"/>
      <c r="IHX747" s="4"/>
      <c r="IHY747" s="4"/>
      <c r="IHZ747" s="4"/>
      <c r="IIA747" s="4"/>
      <c r="IIB747" s="4"/>
      <c r="IIC747" s="4"/>
      <c r="IID747" s="4"/>
      <c r="IIE747" s="4"/>
      <c r="IIF747" s="4"/>
      <c r="IIG747" s="4"/>
      <c r="IIH747" s="4"/>
      <c r="III747" s="4"/>
      <c r="IIJ747" s="4"/>
      <c r="IIK747" s="4"/>
      <c r="IIL747" s="4"/>
      <c r="IIM747" s="4"/>
      <c r="IIN747" s="4"/>
      <c r="IIO747" s="4"/>
      <c r="IIP747" s="4"/>
      <c r="IIQ747" s="4"/>
      <c r="IIR747" s="4"/>
      <c r="IIS747" s="4"/>
      <c r="IIT747" s="4"/>
      <c r="IIU747" s="4"/>
      <c r="IIV747" s="4"/>
      <c r="IIW747" s="4"/>
      <c r="IIX747" s="4"/>
      <c r="IIY747" s="4"/>
      <c r="IIZ747" s="4"/>
      <c r="IJA747" s="4"/>
      <c r="IJB747" s="4"/>
      <c r="IJC747" s="4"/>
      <c r="IJD747" s="4"/>
      <c r="IJE747" s="4"/>
      <c r="IJF747" s="4"/>
      <c r="IJG747" s="4"/>
      <c r="IJH747" s="4"/>
      <c r="IJI747" s="4"/>
      <c r="IJJ747" s="4"/>
      <c r="IJK747" s="4"/>
      <c r="IJL747" s="4"/>
      <c r="IJM747" s="4"/>
      <c r="IJN747" s="4"/>
      <c r="IJO747" s="4"/>
      <c r="IJP747" s="4"/>
      <c r="IJQ747" s="4"/>
      <c r="IJR747" s="4"/>
      <c r="IJS747" s="4"/>
      <c r="IJT747" s="4"/>
      <c r="IJU747" s="4"/>
      <c r="IJV747" s="4"/>
      <c r="IJW747" s="4"/>
      <c r="IJX747" s="4"/>
      <c r="IJY747" s="4"/>
      <c r="IJZ747" s="4"/>
      <c r="IKA747" s="4"/>
      <c r="IKB747" s="4"/>
      <c r="IKC747" s="4"/>
      <c r="IKD747" s="4"/>
      <c r="IKE747" s="4"/>
      <c r="IKF747" s="4"/>
      <c r="IKG747" s="4"/>
      <c r="IKH747" s="4"/>
      <c r="IKI747" s="4"/>
      <c r="IKJ747" s="4"/>
      <c r="IKK747" s="4"/>
      <c r="IKL747" s="4"/>
      <c r="IKM747" s="4"/>
      <c r="IKN747" s="4"/>
      <c r="IKO747" s="4"/>
      <c r="IKP747" s="4"/>
      <c r="IKQ747" s="4"/>
      <c r="IKR747" s="4"/>
      <c r="IKS747" s="4"/>
      <c r="IKT747" s="4"/>
      <c r="IKU747" s="4"/>
      <c r="IKV747" s="4"/>
      <c r="IKW747" s="4"/>
      <c r="IKX747" s="4"/>
      <c r="IKY747" s="4"/>
      <c r="IKZ747" s="4"/>
      <c r="ILA747" s="4"/>
      <c r="ILB747" s="4"/>
      <c r="ILC747" s="4"/>
      <c r="ILD747" s="4"/>
      <c r="ILE747" s="4"/>
      <c r="ILF747" s="4"/>
      <c r="ILG747" s="4"/>
      <c r="ILH747" s="4"/>
      <c r="ILI747" s="4"/>
      <c r="ILJ747" s="4"/>
      <c r="ILK747" s="4"/>
      <c r="ILL747" s="4"/>
      <c r="ILM747" s="4"/>
      <c r="ILN747" s="4"/>
      <c r="ILO747" s="4"/>
      <c r="ILP747" s="4"/>
      <c r="ILQ747" s="4"/>
      <c r="ILR747" s="4"/>
      <c r="ILS747" s="4"/>
      <c r="ILT747" s="4"/>
      <c r="ILU747" s="4"/>
      <c r="ILV747" s="4"/>
      <c r="ILW747" s="4"/>
      <c r="ILX747" s="4"/>
      <c r="ILY747" s="4"/>
      <c r="ILZ747" s="4"/>
      <c r="IMA747" s="4"/>
      <c r="IMB747" s="4"/>
      <c r="IMC747" s="4"/>
      <c r="IMD747" s="4"/>
      <c r="IME747" s="4"/>
      <c r="IMF747" s="4"/>
      <c r="IMG747" s="4"/>
      <c r="IMH747" s="4"/>
      <c r="IMI747" s="4"/>
      <c r="IMJ747" s="4"/>
      <c r="IMK747" s="4"/>
      <c r="IML747" s="4"/>
      <c r="IMM747" s="4"/>
      <c r="IMN747" s="4"/>
      <c r="IMO747" s="4"/>
      <c r="IMP747" s="4"/>
      <c r="IMQ747" s="4"/>
      <c r="IMR747" s="4"/>
      <c r="IMS747" s="4"/>
      <c r="IMT747" s="4"/>
      <c r="IMU747" s="4"/>
      <c r="IMV747" s="4"/>
      <c r="IMW747" s="4"/>
      <c r="IMX747" s="4"/>
      <c r="IMY747" s="4"/>
      <c r="IMZ747" s="4"/>
      <c r="INA747" s="4"/>
      <c r="INB747" s="4"/>
      <c r="INC747" s="4"/>
      <c r="IND747" s="4"/>
      <c r="INE747" s="4"/>
      <c r="INF747" s="4"/>
      <c r="ING747" s="4"/>
      <c r="INH747" s="4"/>
      <c r="INI747" s="4"/>
      <c r="INJ747" s="4"/>
      <c r="INK747" s="4"/>
      <c r="INL747" s="4"/>
      <c r="INM747" s="4"/>
      <c r="INN747" s="4"/>
      <c r="INO747" s="4"/>
      <c r="INP747" s="4"/>
      <c r="INQ747" s="4"/>
      <c r="INR747" s="4"/>
      <c r="INS747" s="4"/>
      <c r="INT747" s="4"/>
      <c r="INU747" s="4"/>
      <c r="INV747" s="4"/>
      <c r="INW747" s="4"/>
      <c r="INX747" s="4"/>
      <c r="INY747" s="4"/>
      <c r="INZ747" s="4"/>
      <c r="IOA747" s="4"/>
      <c r="IOB747" s="4"/>
      <c r="IOC747" s="4"/>
      <c r="IOD747" s="4"/>
      <c r="IOE747" s="4"/>
      <c r="IOF747" s="4"/>
      <c r="IOG747" s="4"/>
      <c r="IOH747" s="4"/>
      <c r="IOI747" s="4"/>
      <c r="IOJ747" s="4"/>
      <c r="IOK747" s="4"/>
      <c r="IOL747" s="4"/>
      <c r="IOM747" s="4"/>
      <c r="ION747" s="4"/>
      <c r="IOO747" s="4"/>
      <c r="IOP747" s="4"/>
      <c r="IOQ747" s="4"/>
      <c r="IOR747" s="4"/>
      <c r="IOS747" s="4"/>
      <c r="IOT747" s="4"/>
      <c r="IOU747" s="4"/>
      <c r="IOV747" s="4"/>
      <c r="IOW747" s="4"/>
      <c r="IOX747" s="4"/>
      <c r="IOY747" s="4"/>
      <c r="IOZ747" s="4"/>
      <c r="IPA747" s="4"/>
      <c r="IPB747" s="4"/>
      <c r="IPC747" s="4"/>
      <c r="IPD747" s="4"/>
      <c r="IPE747" s="4"/>
      <c r="IPF747" s="4"/>
      <c r="IPG747" s="4"/>
      <c r="IPH747" s="4"/>
      <c r="IPI747" s="4"/>
      <c r="IPJ747" s="4"/>
      <c r="IPK747" s="4"/>
      <c r="IPL747" s="4"/>
      <c r="IPM747" s="4"/>
      <c r="IPN747" s="4"/>
      <c r="IPO747" s="4"/>
      <c r="IPP747" s="4"/>
      <c r="IPQ747" s="4"/>
      <c r="IPR747" s="4"/>
      <c r="IPS747" s="4"/>
      <c r="IPT747" s="4"/>
      <c r="IPU747" s="4"/>
      <c r="IPV747" s="4"/>
      <c r="IPW747" s="4"/>
      <c r="IPX747" s="4"/>
      <c r="IPY747" s="4"/>
      <c r="IPZ747" s="4"/>
      <c r="IQA747" s="4"/>
      <c r="IQB747" s="4"/>
      <c r="IQC747" s="4"/>
      <c r="IQD747" s="4"/>
      <c r="IQE747" s="4"/>
      <c r="IQF747" s="4"/>
      <c r="IQG747" s="4"/>
      <c r="IQH747" s="4"/>
      <c r="IQI747" s="4"/>
      <c r="IQJ747" s="4"/>
      <c r="IQK747" s="4"/>
      <c r="IQL747" s="4"/>
      <c r="IQM747" s="4"/>
      <c r="IQN747" s="4"/>
      <c r="IQO747" s="4"/>
      <c r="IQP747" s="4"/>
      <c r="IQQ747" s="4"/>
      <c r="IQR747" s="4"/>
      <c r="IQS747" s="4"/>
      <c r="IQT747" s="4"/>
      <c r="IQU747" s="4"/>
      <c r="IQV747" s="4"/>
      <c r="IQW747" s="4"/>
      <c r="IQX747" s="4"/>
      <c r="IQY747" s="4"/>
      <c r="IQZ747" s="4"/>
      <c r="IRA747" s="4"/>
      <c r="IRB747" s="4"/>
      <c r="IRC747" s="4"/>
      <c r="IRD747" s="4"/>
      <c r="IRE747" s="4"/>
      <c r="IRF747" s="4"/>
      <c r="IRG747" s="4"/>
      <c r="IRH747" s="4"/>
      <c r="IRI747" s="4"/>
      <c r="IRJ747" s="4"/>
      <c r="IRK747" s="4"/>
      <c r="IRL747" s="4"/>
      <c r="IRM747" s="4"/>
      <c r="IRN747" s="4"/>
      <c r="IRO747" s="4"/>
      <c r="IRP747" s="4"/>
      <c r="IRQ747" s="4"/>
      <c r="IRR747" s="4"/>
      <c r="IRS747" s="4"/>
      <c r="IRT747" s="4"/>
      <c r="IRU747" s="4"/>
      <c r="IRV747" s="4"/>
      <c r="IRW747" s="4"/>
      <c r="IRX747" s="4"/>
      <c r="IRY747" s="4"/>
      <c r="IRZ747" s="4"/>
      <c r="ISA747" s="4"/>
      <c r="ISB747" s="4"/>
      <c r="ISC747" s="4"/>
      <c r="ISD747" s="4"/>
      <c r="ISE747" s="4"/>
      <c r="ISF747" s="4"/>
      <c r="ISG747" s="4"/>
      <c r="ISH747" s="4"/>
      <c r="ISI747" s="4"/>
      <c r="ISJ747" s="4"/>
      <c r="ISK747" s="4"/>
      <c r="ISL747" s="4"/>
      <c r="ISM747" s="4"/>
      <c r="ISN747" s="4"/>
      <c r="ISO747" s="4"/>
      <c r="ISP747" s="4"/>
      <c r="ISQ747" s="4"/>
      <c r="ISR747" s="4"/>
      <c r="ISS747" s="4"/>
      <c r="IST747" s="4"/>
      <c r="ISU747" s="4"/>
      <c r="ISV747" s="4"/>
      <c r="ISW747" s="4"/>
      <c r="ISX747" s="4"/>
      <c r="ISY747" s="4"/>
      <c r="ISZ747" s="4"/>
      <c r="ITA747" s="4"/>
      <c r="ITB747" s="4"/>
      <c r="ITC747" s="4"/>
      <c r="ITD747" s="4"/>
      <c r="ITE747" s="4"/>
      <c r="ITF747" s="4"/>
      <c r="ITG747" s="4"/>
      <c r="ITH747" s="4"/>
      <c r="ITI747" s="4"/>
      <c r="ITJ747" s="4"/>
      <c r="ITK747" s="4"/>
      <c r="ITL747" s="4"/>
      <c r="ITM747" s="4"/>
      <c r="ITN747" s="4"/>
      <c r="ITO747" s="4"/>
      <c r="ITP747" s="4"/>
      <c r="ITQ747" s="4"/>
      <c r="ITR747" s="4"/>
      <c r="ITS747" s="4"/>
      <c r="ITT747" s="4"/>
      <c r="ITU747" s="4"/>
      <c r="ITV747" s="4"/>
      <c r="ITW747" s="4"/>
      <c r="ITX747" s="4"/>
      <c r="ITY747" s="4"/>
      <c r="ITZ747" s="4"/>
      <c r="IUA747" s="4"/>
      <c r="IUB747" s="4"/>
      <c r="IUC747" s="4"/>
      <c r="IUD747" s="4"/>
      <c r="IUE747" s="4"/>
      <c r="IUF747" s="4"/>
      <c r="IUG747" s="4"/>
      <c r="IUH747" s="4"/>
      <c r="IUI747" s="4"/>
      <c r="IUJ747" s="4"/>
      <c r="IUK747" s="4"/>
      <c r="IUL747" s="4"/>
      <c r="IUM747" s="4"/>
      <c r="IUN747" s="4"/>
      <c r="IUO747" s="4"/>
      <c r="IUP747" s="4"/>
      <c r="IUQ747" s="4"/>
      <c r="IUR747" s="4"/>
      <c r="IUS747" s="4"/>
      <c r="IUT747" s="4"/>
      <c r="IUU747" s="4"/>
      <c r="IUV747" s="4"/>
      <c r="IUW747" s="4"/>
      <c r="IUX747" s="4"/>
      <c r="IUY747" s="4"/>
      <c r="IUZ747" s="4"/>
      <c r="IVA747" s="4"/>
      <c r="IVB747" s="4"/>
      <c r="IVC747" s="4"/>
      <c r="IVD747" s="4"/>
      <c r="IVE747" s="4"/>
      <c r="IVF747" s="4"/>
      <c r="IVG747" s="4"/>
      <c r="IVH747" s="4"/>
      <c r="IVI747" s="4"/>
      <c r="IVJ747" s="4"/>
      <c r="IVK747" s="4"/>
      <c r="IVL747" s="4"/>
      <c r="IVM747" s="4"/>
      <c r="IVN747" s="4"/>
      <c r="IVO747" s="4"/>
      <c r="IVP747" s="4"/>
      <c r="IVQ747" s="4"/>
      <c r="IVR747" s="4"/>
      <c r="IVS747" s="4"/>
      <c r="IVT747" s="4"/>
      <c r="IVU747" s="4"/>
      <c r="IVV747" s="4"/>
      <c r="IVW747" s="4"/>
      <c r="IVX747" s="4"/>
      <c r="IVY747" s="4"/>
      <c r="IVZ747" s="4"/>
      <c r="IWA747" s="4"/>
      <c r="IWB747" s="4"/>
      <c r="IWC747" s="4"/>
      <c r="IWD747" s="4"/>
      <c r="IWE747" s="4"/>
      <c r="IWF747" s="4"/>
      <c r="IWG747" s="4"/>
      <c r="IWH747" s="4"/>
      <c r="IWI747" s="4"/>
      <c r="IWJ747" s="4"/>
      <c r="IWK747" s="4"/>
      <c r="IWL747" s="4"/>
      <c r="IWM747" s="4"/>
      <c r="IWN747" s="4"/>
      <c r="IWO747" s="4"/>
      <c r="IWP747" s="4"/>
      <c r="IWQ747" s="4"/>
      <c r="IWR747" s="4"/>
      <c r="IWS747" s="4"/>
      <c r="IWT747" s="4"/>
      <c r="IWU747" s="4"/>
      <c r="IWV747" s="4"/>
      <c r="IWW747" s="4"/>
      <c r="IWX747" s="4"/>
      <c r="IWY747" s="4"/>
      <c r="IWZ747" s="4"/>
      <c r="IXA747" s="4"/>
      <c r="IXB747" s="4"/>
      <c r="IXC747" s="4"/>
      <c r="IXD747" s="4"/>
      <c r="IXE747" s="4"/>
      <c r="IXF747" s="4"/>
      <c r="IXG747" s="4"/>
      <c r="IXH747" s="4"/>
      <c r="IXI747" s="4"/>
      <c r="IXJ747" s="4"/>
      <c r="IXK747" s="4"/>
      <c r="IXL747" s="4"/>
      <c r="IXM747" s="4"/>
      <c r="IXN747" s="4"/>
      <c r="IXO747" s="4"/>
      <c r="IXP747" s="4"/>
      <c r="IXQ747" s="4"/>
      <c r="IXR747" s="4"/>
      <c r="IXS747" s="4"/>
      <c r="IXT747" s="4"/>
      <c r="IXU747" s="4"/>
      <c r="IXV747" s="4"/>
      <c r="IXW747" s="4"/>
      <c r="IXX747" s="4"/>
      <c r="IXY747" s="4"/>
      <c r="IXZ747" s="4"/>
      <c r="IYA747" s="4"/>
      <c r="IYB747" s="4"/>
      <c r="IYC747" s="4"/>
      <c r="IYD747" s="4"/>
      <c r="IYE747" s="4"/>
      <c r="IYF747" s="4"/>
      <c r="IYG747" s="4"/>
      <c r="IYH747" s="4"/>
      <c r="IYI747" s="4"/>
      <c r="IYJ747" s="4"/>
      <c r="IYK747" s="4"/>
      <c r="IYL747" s="4"/>
      <c r="IYM747" s="4"/>
      <c r="IYN747" s="4"/>
      <c r="IYO747" s="4"/>
      <c r="IYP747" s="4"/>
      <c r="IYQ747" s="4"/>
      <c r="IYR747" s="4"/>
      <c r="IYS747" s="4"/>
      <c r="IYT747" s="4"/>
      <c r="IYU747" s="4"/>
      <c r="IYV747" s="4"/>
      <c r="IYW747" s="4"/>
      <c r="IYX747" s="4"/>
      <c r="IYY747" s="4"/>
      <c r="IYZ747" s="4"/>
      <c r="IZA747" s="4"/>
      <c r="IZB747" s="4"/>
      <c r="IZC747" s="4"/>
      <c r="IZD747" s="4"/>
      <c r="IZE747" s="4"/>
      <c r="IZF747" s="4"/>
      <c r="IZG747" s="4"/>
      <c r="IZH747" s="4"/>
      <c r="IZI747" s="4"/>
      <c r="IZJ747" s="4"/>
      <c r="IZK747" s="4"/>
      <c r="IZL747" s="4"/>
      <c r="IZM747" s="4"/>
      <c r="IZN747" s="4"/>
      <c r="IZO747" s="4"/>
      <c r="IZP747" s="4"/>
      <c r="IZQ747" s="4"/>
      <c r="IZR747" s="4"/>
      <c r="IZS747" s="4"/>
      <c r="IZT747" s="4"/>
      <c r="IZU747" s="4"/>
      <c r="IZV747" s="4"/>
      <c r="IZW747" s="4"/>
      <c r="IZX747" s="4"/>
      <c r="IZY747" s="4"/>
      <c r="IZZ747" s="4"/>
      <c r="JAA747" s="4"/>
      <c r="JAB747" s="4"/>
      <c r="JAC747" s="4"/>
      <c r="JAD747" s="4"/>
      <c r="JAE747" s="4"/>
      <c r="JAF747" s="4"/>
      <c r="JAG747" s="4"/>
      <c r="JAH747" s="4"/>
      <c r="JAI747" s="4"/>
      <c r="JAJ747" s="4"/>
      <c r="JAK747" s="4"/>
      <c r="JAL747" s="4"/>
      <c r="JAM747" s="4"/>
      <c r="JAN747" s="4"/>
      <c r="JAO747" s="4"/>
      <c r="JAP747" s="4"/>
      <c r="JAQ747" s="4"/>
      <c r="JAR747" s="4"/>
      <c r="JAS747" s="4"/>
      <c r="JAT747" s="4"/>
      <c r="JAU747" s="4"/>
      <c r="JAV747" s="4"/>
      <c r="JAW747" s="4"/>
      <c r="JAX747" s="4"/>
      <c r="JAY747" s="4"/>
      <c r="JAZ747" s="4"/>
      <c r="JBA747" s="4"/>
      <c r="JBB747" s="4"/>
      <c r="JBC747" s="4"/>
      <c r="JBD747" s="4"/>
      <c r="JBE747" s="4"/>
      <c r="JBF747" s="4"/>
      <c r="JBG747" s="4"/>
      <c r="JBH747" s="4"/>
      <c r="JBI747" s="4"/>
      <c r="JBJ747" s="4"/>
      <c r="JBK747" s="4"/>
      <c r="JBL747" s="4"/>
      <c r="JBM747" s="4"/>
      <c r="JBN747" s="4"/>
      <c r="JBO747" s="4"/>
      <c r="JBP747" s="4"/>
      <c r="JBQ747" s="4"/>
      <c r="JBR747" s="4"/>
      <c r="JBS747" s="4"/>
      <c r="JBT747" s="4"/>
      <c r="JBU747" s="4"/>
      <c r="JBV747" s="4"/>
      <c r="JBW747" s="4"/>
      <c r="JBX747" s="4"/>
      <c r="JBY747" s="4"/>
      <c r="JBZ747" s="4"/>
      <c r="JCA747" s="4"/>
      <c r="JCB747" s="4"/>
      <c r="JCC747" s="4"/>
      <c r="JCD747" s="4"/>
      <c r="JCE747" s="4"/>
      <c r="JCF747" s="4"/>
      <c r="JCG747" s="4"/>
      <c r="JCH747" s="4"/>
      <c r="JCI747" s="4"/>
      <c r="JCJ747" s="4"/>
      <c r="JCK747" s="4"/>
      <c r="JCL747" s="4"/>
      <c r="JCM747" s="4"/>
      <c r="JCN747" s="4"/>
      <c r="JCO747" s="4"/>
      <c r="JCP747" s="4"/>
      <c r="JCQ747" s="4"/>
      <c r="JCR747" s="4"/>
      <c r="JCS747" s="4"/>
      <c r="JCT747" s="4"/>
      <c r="JCU747" s="4"/>
      <c r="JCV747" s="4"/>
      <c r="JCW747" s="4"/>
      <c r="JCX747" s="4"/>
      <c r="JCY747" s="4"/>
      <c r="JCZ747" s="4"/>
      <c r="JDA747" s="4"/>
      <c r="JDB747" s="4"/>
      <c r="JDC747" s="4"/>
      <c r="JDD747" s="4"/>
      <c r="JDE747" s="4"/>
      <c r="JDF747" s="4"/>
      <c r="JDG747" s="4"/>
      <c r="JDH747" s="4"/>
      <c r="JDI747" s="4"/>
      <c r="JDJ747" s="4"/>
      <c r="JDK747" s="4"/>
      <c r="JDL747" s="4"/>
      <c r="JDM747" s="4"/>
      <c r="JDN747" s="4"/>
      <c r="JDO747" s="4"/>
      <c r="JDP747" s="4"/>
      <c r="JDQ747" s="4"/>
      <c r="JDR747" s="4"/>
      <c r="JDS747" s="4"/>
      <c r="JDT747" s="4"/>
      <c r="JDU747" s="4"/>
      <c r="JDV747" s="4"/>
      <c r="JDW747" s="4"/>
      <c r="JDX747" s="4"/>
      <c r="JDY747" s="4"/>
      <c r="JDZ747" s="4"/>
      <c r="JEA747" s="4"/>
      <c r="JEB747" s="4"/>
      <c r="JEC747" s="4"/>
      <c r="JED747" s="4"/>
      <c r="JEE747" s="4"/>
      <c r="JEF747" s="4"/>
      <c r="JEG747" s="4"/>
      <c r="JEH747" s="4"/>
      <c r="JEI747" s="4"/>
      <c r="JEJ747" s="4"/>
      <c r="JEK747" s="4"/>
      <c r="JEL747" s="4"/>
      <c r="JEM747" s="4"/>
      <c r="JEN747" s="4"/>
      <c r="JEO747" s="4"/>
      <c r="JEP747" s="4"/>
      <c r="JEQ747" s="4"/>
      <c r="JER747" s="4"/>
      <c r="JES747" s="4"/>
      <c r="JET747" s="4"/>
      <c r="JEU747" s="4"/>
      <c r="JEV747" s="4"/>
      <c r="JEW747" s="4"/>
      <c r="JEX747" s="4"/>
      <c r="JEY747" s="4"/>
      <c r="JEZ747" s="4"/>
      <c r="JFA747" s="4"/>
      <c r="JFB747" s="4"/>
      <c r="JFC747" s="4"/>
      <c r="JFD747" s="4"/>
      <c r="JFE747" s="4"/>
      <c r="JFF747" s="4"/>
      <c r="JFG747" s="4"/>
      <c r="JFH747" s="4"/>
      <c r="JFI747" s="4"/>
      <c r="JFJ747" s="4"/>
      <c r="JFK747" s="4"/>
      <c r="JFL747" s="4"/>
      <c r="JFM747" s="4"/>
      <c r="JFN747" s="4"/>
      <c r="JFO747" s="4"/>
      <c r="JFP747" s="4"/>
      <c r="JFQ747" s="4"/>
      <c r="JFR747" s="4"/>
      <c r="JFS747" s="4"/>
      <c r="JFT747" s="4"/>
      <c r="JFU747" s="4"/>
      <c r="JFV747" s="4"/>
      <c r="JFW747" s="4"/>
      <c r="JFX747" s="4"/>
      <c r="JFY747" s="4"/>
      <c r="JFZ747" s="4"/>
      <c r="JGA747" s="4"/>
      <c r="JGB747" s="4"/>
      <c r="JGC747" s="4"/>
      <c r="JGD747" s="4"/>
      <c r="JGE747" s="4"/>
      <c r="JGF747" s="4"/>
      <c r="JGG747" s="4"/>
      <c r="JGH747" s="4"/>
      <c r="JGI747" s="4"/>
      <c r="JGJ747" s="4"/>
      <c r="JGK747" s="4"/>
      <c r="JGL747" s="4"/>
      <c r="JGM747" s="4"/>
      <c r="JGN747" s="4"/>
      <c r="JGO747" s="4"/>
      <c r="JGP747" s="4"/>
      <c r="JGQ747" s="4"/>
      <c r="JGR747" s="4"/>
      <c r="JGS747" s="4"/>
      <c r="JGT747" s="4"/>
      <c r="JGU747" s="4"/>
      <c r="JGV747" s="4"/>
      <c r="JGW747" s="4"/>
      <c r="JGX747" s="4"/>
      <c r="JGY747" s="4"/>
      <c r="JGZ747" s="4"/>
      <c r="JHA747" s="4"/>
      <c r="JHB747" s="4"/>
      <c r="JHC747" s="4"/>
      <c r="JHD747" s="4"/>
      <c r="JHE747" s="4"/>
      <c r="JHF747" s="4"/>
      <c r="JHG747" s="4"/>
      <c r="JHH747" s="4"/>
      <c r="JHI747" s="4"/>
      <c r="JHJ747" s="4"/>
      <c r="JHK747" s="4"/>
      <c r="JHL747" s="4"/>
      <c r="JHM747" s="4"/>
      <c r="JHN747" s="4"/>
      <c r="JHO747" s="4"/>
      <c r="JHP747" s="4"/>
      <c r="JHQ747" s="4"/>
      <c r="JHR747" s="4"/>
      <c r="JHS747" s="4"/>
      <c r="JHT747" s="4"/>
      <c r="JHU747" s="4"/>
      <c r="JHV747" s="4"/>
      <c r="JHW747" s="4"/>
      <c r="JHX747" s="4"/>
      <c r="JHY747" s="4"/>
      <c r="JHZ747" s="4"/>
      <c r="JIA747" s="4"/>
      <c r="JIB747" s="4"/>
      <c r="JIC747" s="4"/>
      <c r="JID747" s="4"/>
      <c r="JIE747" s="4"/>
      <c r="JIF747" s="4"/>
      <c r="JIG747" s="4"/>
      <c r="JIH747" s="4"/>
      <c r="JII747" s="4"/>
      <c r="JIJ747" s="4"/>
      <c r="JIK747" s="4"/>
      <c r="JIL747" s="4"/>
      <c r="JIM747" s="4"/>
      <c r="JIN747" s="4"/>
      <c r="JIO747" s="4"/>
      <c r="JIP747" s="4"/>
      <c r="JIQ747" s="4"/>
      <c r="JIR747" s="4"/>
      <c r="JIS747" s="4"/>
      <c r="JIT747" s="4"/>
      <c r="JIU747" s="4"/>
      <c r="JIV747" s="4"/>
      <c r="JIW747" s="4"/>
      <c r="JIX747" s="4"/>
      <c r="JIY747" s="4"/>
      <c r="JIZ747" s="4"/>
      <c r="JJA747" s="4"/>
      <c r="JJB747" s="4"/>
      <c r="JJC747" s="4"/>
      <c r="JJD747" s="4"/>
      <c r="JJE747" s="4"/>
      <c r="JJF747" s="4"/>
      <c r="JJG747" s="4"/>
      <c r="JJH747" s="4"/>
      <c r="JJI747" s="4"/>
      <c r="JJJ747" s="4"/>
      <c r="JJK747" s="4"/>
      <c r="JJL747" s="4"/>
      <c r="JJM747" s="4"/>
      <c r="JJN747" s="4"/>
      <c r="JJO747" s="4"/>
      <c r="JJP747" s="4"/>
      <c r="JJQ747" s="4"/>
      <c r="JJR747" s="4"/>
      <c r="JJS747" s="4"/>
      <c r="JJT747" s="4"/>
      <c r="JJU747" s="4"/>
      <c r="JJV747" s="4"/>
      <c r="JJW747" s="4"/>
      <c r="JJX747" s="4"/>
      <c r="JJY747" s="4"/>
      <c r="JJZ747" s="4"/>
      <c r="JKA747" s="4"/>
      <c r="JKB747" s="4"/>
      <c r="JKC747" s="4"/>
      <c r="JKD747" s="4"/>
      <c r="JKE747" s="4"/>
      <c r="JKF747" s="4"/>
      <c r="JKG747" s="4"/>
      <c r="JKH747" s="4"/>
      <c r="JKI747" s="4"/>
      <c r="JKJ747" s="4"/>
      <c r="JKK747" s="4"/>
      <c r="JKL747" s="4"/>
      <c r="JKM747" s="4"/>
      <c r="JKN747" s="4"/>
      <c r="JKO747" s="4"/>
      <c r="JKP747" s="4"/>
      <c r="JKQ747" s="4"/>
      <c r="JKR747" s="4"/>
      <c r="JKS747" s="4"/>
      <c r="JKT747" s="4"/>
      <c r="JKU747" s="4"/>
      <c r="JKV747" s="4"/>
      <c r="JKW747" s="4"/>
      <c r="JKX747" s="4"/>
      <c r="JKY747" s="4"/>
      <c r="JKZ747" s="4"/>
      <c r="JLA747" s="4"/>
      <c r="JLB747" s="4"/>
      <c r="JLC747" s="4"/>
      <c r="JLD747" s="4"/>
      <c r="JLE747" s="4"/>
      <c r="JLF747" s="4"/>
      <c r="JLG747" s="4"/>
      <c r="JLH747" s="4"/>
      <c r="JLI747" s="4"/>
      <c r="JLJ747" s="4"/>
      <c r="JLK747" s="4"/>
      <c r="JLL747" s="4"/>
      <c r="JLM747" s="4"/>
      <c r="JLN747" s="4"/>
      <c r="JLO747" s="4"/>
      <c r="JLP747" s="4"/>
      <c r="JLQ747" s="4"/>
      <c r="JLR747" s="4"/>
      <c r="JLS747" s="4"/>
      <c r="JLT747" s="4"/>
      <c r="JLU747" s="4"/>
      <c r="JLV747" s="4"/>
      <c r="JLW747" s="4"/>
      <c r="JLX747" s="4"/>
      <c r="JLY747" s="4"/>
      <c r="JLZ747" s="4"/>
      <c r="JMA747" s="4"/>
      <c r="JMB747" s="4"/>
      <c r="JMC747" s="4"/>
      <c r="JMD747" s="4"/>
      <c r="JME747" s="4"/>
      <c r="JMF747" s="4"/>
      <c r="JMG747" s="4"/>
      <c r="JMH747" s="4"/>
      <c r="JMI747" s="4"/>
      <c r="JMJ747" s="4"/>
      <c r="JMK747" s="4"/>
      <c r="JML747" s="4"/>
      <c r="JMM747" s="4"/>
      <c r="JMN747" s="4"/>
      <c r="JMO747" s="4"/>
      <c r="JMP747" s="4"/>
      <c r="JMQ747" s="4"/>
      <c r="JMR747" s="4"/>
      <c r="JMS747" s="4"/>
      <c r="JMT747" s="4"/>
      <c r="JMU747" s="4"/>
      <c r="JMV747" s="4"/>
      <c r="JMW747" s="4"/>
      <c r="JMX747" s="4"/>
      <c r="JMY747" s="4"/>
      <c r="JMZ747" s="4"/>
      <c r="JNA747" s="4"/>
      <c r="JNB747" s="4"/>
      <c r="JNC747" s="4"/>
      <c r="JND747" s="4"/>
      <c r="JNE747" s="4"/>
      <c r="JNF747" s="4"/>
      <c r="JNG747" s="4"/>
      <c r="JNH747" s="4"/>
      <c r="JNI747" s="4"/>
      <c r="JNJ747" s="4"/>
      <c r="JNK747" s="4"/>
      <c r="JNL747" s="4"/>
      <c r="JNM747" s="4"/>
      <c r="JNN747" s="4"/>
      <c r="JNO747" s="4"/>
      <c r="JNP747" s="4"/>
      <c r="JNQ747" s="4"/>
      <c r="JNR747" s="4"/>
      <c r="JNS747" s="4"/>
      <c r="JNT747" s="4"/>
      <c r="JNU747" s="4"/>
      <c r="JNV747" s="4"/>
      <c r="JNW747" s="4"/>
      <c r="JNX747" s="4"/>
      <c r="JNY747" s="4"/>
      <c r="JNZ747" s="4"/>
      <c r="JOA747" s="4"/>
      <c r="JOB747" s="4"/>
      <c r="JOC747" s="4"/>
      <c r="JOD747" s="4"/>
      <c r="JOE747" s="4"/>
      <c r="JOF747" s="4"/>
      <c r="JOG747" s="4"/>
      <c r="JOH747" s="4"/>
      <c r="JOI747" s="4"/>
      <c r="JOJ747" s="4"/>
      <c r="JOK747" s="4"/>
      <c r="JOL747" s="4"/>
      <c r="JOM747" s="4"/>
      <c r="JON747" s="4"/>
      <c r="JOO747" s="4"/>
      <c r="JOP747" s="4"/>
      <c r="JOQ747" s="4"/>
      <c r="JOR747" s="4"/>
      <c r="JOS747" s="4"/>
      <c r="JOT747" s="4"/>
      <c r="JOU747" s="4"/>
      <c r="JOV747" s="4"/>
      <c r="JOW747" s="4"/>
      <c r="JOX747" s="4"/>
      <c r="JOY747" s="4"/>
      <c r="JOZ747" s="4"/>
      <c r="JPA747" s="4"/>
      <c r="JPB747" s="4"/>
      <c r="JPC747" s="4"/>
      <c r="JPD747" s="4"/>
      <c r="JPE747" s="4"/>
      <c r="JPF747" s="4"/>
      <c r="JPG747" s="4"/>
      <c r="JPH747" s="4"/>
      <c r="JPI747" s="4"/>
      <c r="JPJ747" s="4"/>
      <c r="JPK747" s="4"/>
      <c r="JPL747" s="4"/>
      <c r="JPM747" s="4"/>
      <c r="JPN747" s="4"/>
      <c r="JPO747" s="4"/>
      <c r="JPP747" s="4"/>
      <c r="JPQ747" s="4"/>
      <c r="JPR747" s="4"/>
      <c r="JPS747" s="4"/>
      <c r="JPT747" s="4"/>
      <c r="JPU747" s="4"/>
      <c r="JPV747" s="4"/>
      <c r="JPW747" s="4"/>
      <c r="JPX747" s="4"/>
      <c r="JPY747" s="4"/>
      <c r="JPZ747" s="4"/>
      <c r="JQA747" s="4"/>
      <c r="JQB747" s="4"/>
      <c r="JQC747" s="4"/>
      <c r="JQD747" s="4"/>
      <c r="JQE747" s="4"/>
      <c r="JQF747" s="4"/>
      <c r="JQG747" s="4"/>
      <c r="JQH747" s="4"/>
      <c r="JQI747" s="4"/>
      <c r="JQJ747" s="4"/>
      <c r="JQK747" s="4"/>
      <c r="JQL747" s="4"/>
      <c r="JQM747" s="4"/>
      <c r="JQN747" s="4"/>
      <c r="JQO747" s="4"/>
      <c r="JQP747" s="4"/>
      <c r="JQQ747" s="4"/>
      <c r="JQR747" s="4"/>
      <c r="JQS747" s="4"/>
      <c r="JQT747" s="4"/>
      <c r="JQU747" s="4"/>
      <c r="JQV747" s="4"/>
      <c r="JQW747" s="4"/>
      <c r="JQX747" s="4"/>
      <c r="JQY747" s="4"/>
      <c r="JQZ747" s="4"/>
      <c r="JRA747" s="4"/>
      <c r="JRB747" s="4"/>
      <c r="JRC747" s="4"/>
      <c r="JRD747" s="4"/>
      <c r="JRE747" s="4"/>
      <c r="JRF747" s="4"/>
      <c r="JRG747" s="4"/>
      <c r="JRH747" s="4"/>
      <c r="JRI747" s="4"/>
      <c r="JRJ747" s="4"/>
      <c r="JRK747" s="4"/>
      <c r="JRL747" s="4"/>
      <c r="JRM747" s="4"/>
      <c r="JRN747" s="4"/>
      <c r="JRO747" s="4"/>
      <c r="JRP747" s="4"/>
      <c r="JRQ747" s="4"/>
      <c r="JRR747" s="4"/>
      <c r="JRS747" s="4"/>
      <c r="JRT747" s="4"/>
      <c r="JRU747" s="4"/>
      <c r="JRV747" s="4"/>
      <c r="JRW747" s="4"/>
      <c r="JRX747" s="4"/>
      <c r="JRY747" s="4"/>
      <c r="JRZ747" s="4"/>
      <c r="JSA747" s="4"/>
      <c r="JSB747" s="4"/>
      <c r="JSC747" s="4"/>
      <c r="JSD747" s="4"/>
      <c r="JSE747" s="4"/>
      <c r="JSF747" s="4"/>
      <c r="JSG747" s="4"/>
      <c r="JSH747" s="4"/>
      <c r="JSI747" s="4"/>
      <c r="JSJ747" s="4"/>
      <c r="JSK747" s="4"/>
      <c r="JSL747" s="4"/>
      <c r="JSM747" s="4"/>
      <c r="JSN747" s="4"/>
      <c r="JSO747" s="4"/>
      <c r="JSP747" s="4"/>
      <c r="JSQ747" s="4"/>
      <c r="JSR747" s="4"/>
      <c r="JSS747" s="4"/>
      <c r="JST747" s="4"/>
      <c r="JSU747" s="4"/>
      <c r="JSV747" s="4"/>
      <c r="JSW747" s="4"/>
      <c r="JSX747" s="4"/>
      <c r="JSY747" s="4"/>
      <c r="JSZ747" s="4"/>
      <c r="JTA747" s="4"/>
      <c r="JTB747" s="4"/>
      <c r="JTC747" s="4"/>
      <c r="JTD747" s="4"/>
      <c r="JTE747" s="4"/>
      <c r="JTF747" s="4"/>
      <c r="JTG747" s="4"/>
      <c r="JTH747" s="4"/>
      <c r="JTI747" s="4"/>
      <c r="JTJ747" s="4"/>
      <c r="JTK747" s="4"/>
      <c r="JTL747" s="4"/>
      <c r="JTM747" s="4"/>
      <c r="JTN747" s="4"/>
      <c r="JTO747" s="4"/>
      <c r="JTP747" s="4"/>
      <c r="JTQ747" s="4"/>
      <c r="JTR747" s="4"/>
      <c r="JTS747" s="4"/>
      <c r="JTT747" s="4"/>
      <c r="JTU747" s="4"/>
      <c r="JTV747" s="4"/>
      <c r="JTW747" s="4"/>
      <c r="JTX747" s="4"/>
      <c r="JTY747" s="4"/>
      <c r="JTZ747" s="4"/>
      <c r="JUA747" s="4"/>
      <c r="JUB747" s="4"/>
      <c r="JUC747" s="4"/>
      <c r="JUD747" s="4"/>
      <c r="JUE747" s="4"/>
      <c r="JUF747" s="4"/>
      <c r="JUG747" s="4"/>
      <c r="JUH747" s="4"/>
      <c r="JUI747" s="4"/>
      <c r="JUJ747" s="4"/>
      <c r="JUK747" s="4"/>
      <c r="JUL747" s="4"/>
      <c r="JUM747" s="4"/>
      <c r="JUN747" s="4"/>
      <c r="JUO747" s="4"/>
      <c r="JUP747" s="4"/>
      <c r="JUQ747" s="4"/>
      <c r="JUR747" s="4"/>
      <c r="JUS747" s="4"/>
      <c r="JUT747" s="4"/>
      <c r="JUU747" s="4"/>
      <c r="JUV747" s="4"/>
      <c r="JUW747" s="4"/>
      <c r="JUX747" s="4"/>
      <c r="JUY747" s="4"/>
      <c r="JUZ747" s="4"/>
      <c r="JVA747" s="4"/>
      <c r="JVB747" s="4"/>
      <c r="JVC747" s="4"/>
      <c r="JVD747" s="4"/>
      <c r="JVE747" s="4"/>
      <c r="JVF747" s="4"/>
      <c r="JVG747" s="4"/>
      <c r="JVH747" s="4"/>
      <c r="JVI747" s="4"/>
      <c r="JVJ747" s="4"/>
      <c r="JVK747" s="4"/>
      <c r="JVL747" s="4"/>
      <c r="JVM747" s="4"/>
      <c r="JVN747" s="4"/>
      <c r="JVO747" s="4"/>
      <c r="JVP747" s="4"/>
      <c r="JVQ747" s="4"/>
      <c r="JVR747" s="4"/>
      <c r="JVS747" s="4"/>
      <c r="JVT747" s="4"/>
      <c r="JVU747" s="4"/>
      <c r="JVV747" s="4"/>
      <c r="JVW747" s="4"/>
      <c r="JVX747" s="4"/>
      <c r="JVY747" s="4"/>
      <c r="JVZ747" s="4"/>
      <c r="JWA747" s="4"/>
      <c r="JWB747" s="4"/>
      <c r="JWC747" s="4"/>
      <c r="JWD747" s="4"/>
      <c r="JWE747" s="4"/>
      <c r="JWF747" s="4"/>
      <c r="JWG747" s="4"/>
      <c r="JWH747" s="4"/>
      <c r="JWI747" s="4"/>
      <c r="JWJ747" s="4"/>
      <c r="JWK747" s="4"/>
      <c r="JWL747" s="4"/>
      <c r="JWM747" s="4"/>
      <c r="JWN747" s="4"/>
      <c r="JWO747" s="4"/>
      <c r="JWP747" s="4"/>
      <c r="JWQ747" s="4"/>
      <c r="JWR747" s="4"/>
      <c r="JWS747" s="4"/>
      <c r="JWT747" s="4"/>
      <c r="JWU747" s="4"/>
      <c r="JWV747" s="4"/>
      <c r="JWW747" s="4"/>
      <c r="JWX747" s="4"/>
      <c r="JWY747" s="4"/>
      <c r="JWZ747" s="4"/>
      <c r="JXA747" s="4"/>
      <c r="JXB747" s="4"/>
      <c r="JXC747" s="4"/>
      <c r="JXD747" s="4"/>
      <c r="JXE747" s="4"/>
      <c r="JXF747" s="4"/>
      <c r="JXG747" s="4"/>
      <c r="JXH747" s="4"/>
      <c r="JXI747" s="4"/>
      <c r="JXJ747" s="4"/>
      <c r="JXK747" s="4"/>
      <c r="JXL747" s="4"/>
      <c r="JXM747" s="4"/>
      <c r="JXN747" s="4"/>
      <c r="JXO747" s="4"/>
      <c r="JXP747" s="4"/>
      <c r="JXQ747" s="4"/>
      <c r="JXR747" s="4"/>
      <c r="JXS747" s="4"/>
      <c r="JXT747" s="4"/>
      <c r="JXU747" s="4"/>
      <c r="JXV747" s="4"/>
      <c r="JXW747" s="4"/>
      <c r="JXX747" s="4"/>
      <c r="JXY747" s="4"/>
      <c r="JXZ747" s="4"/>
      <c r="JYA747" s="4"/>
      <c r="JYB747" s="4"/>
      <c r="JYC747" s="4"/>
      <c r="JYD747" s="4"/>
      <c r="JYE747" s="4"/>
      <c r="JYF747" s="4"/>
      <c r="JYG747" s="4"/>
      <c r="JYH747" s="4"/>
      <c r="JYI747" s="4"/>
      <c r="JYJ747" s="4"/>
      <c r="JYK747" s="4"/>
      <c r="JYL747" s="4"/>
      <c r="JYM747" s="4"/>
      <c r="JYN747" s="4"/>
      <c r="JYO747" s="4"/>
      <c r="JYP747" s="4"/>
      <c r="JYQ747" s="4"/>
      <c r="JYR747" s="4"/>
      <c r="JYS747" s="4"/>
      <c r="JYT747" s="4"/>
      <c r="JYU747" s="4"/>
      <c r="JYV747" s="4"/>
      <c r="JYW747" s="4"/>
      <c r="JYX747" s="4"/>
      <c r="JYY747" s="4"/>
      <c r="JYZ747" s="4"/>
      <c r="JZA747" s="4"/>
      <c r="JZB747" s="4"/>
      <c r="JZC747" s="4"/>
      <c r="JZD747" s="4"/>
      <c r="JZE747" s="4"/>
      <c r="JZF747" s="4"/>
      <c r="JZG747" s="4"/>
      <c r="JZH747" s="4"/>
      <c r="JZI747" s="4"/>
      <c r="JZJ747" s="4"/>
      <c r="JZK747" s="4"/>
      <c r="JZL747" s="4"/>
      <c r="JZM747" s="4"/>
      <c r="JZN747" s="4"/>
      <c r="JZO747" s="4"/>
      <c r="JZP747" s="4"/>
      <c r="JZQ747" s="4"/>
      <c r="JZR747" s="4"/>
      <c r="JZS747" s="4"/>
      <c r="JZT747" s="4"/>
      <c r="JZU747" s="4"/>
      <c r="JZV747" s="4"/>
      <c r="JZW747" s="4"/>
      <c r="JZX747" s="4"/>
      <c r="JZY747" s="4"/>
      <c r="JZZ747" s="4"/>
      <c r="KAA747" s="4"/>
      <c r="KAB747" s="4"/>
      <c r="KAC747" s="4"/>
      <c r="KAD747" s="4"/>
      <c r="KAE747" s="4"/>
      <c r="KAF747" s="4"/>
      <c r="KAG747" s="4"/>
      <c r="KAH747" s="4"/>
      <c r="KAI747" s="4"/>
      <c r="KAJ747" s="4"/>
      <c r="KAK747" s="4"/>
      <c r="KAL747" s="4"/>
      <c r="KAM747" s="4"/>
      <c r="KAN747" s="4"/>
      <c r="KAO747" s="4"/>
      <c r="KAP747" s="4"/>
      <c r="KAQ747" s="4"/>
      <c r="KAR747" s="4"/>
      <c r="KAS747" s="4"/>
      <c r="KAT747" s="4"/>
      <c r="KAU747" s="4"/>
      <c r="KAV747" s="4"/>
      <c r="KAW747" s="4"/>
      <c r="KAX747" s="4"/>
      <c r="KAY747" s="4"/>
      <c r="KAZ747" s="4"/>
      <c r="KBA747" s="4"/>
      <c r="KBB747" s="4"/>
      <c r="KBC747" s="4"/>
      <c r="KBD747" s="4"/>
      <c r="KBE747" s="4"/>
      <c r="KBF747" s="4"/>
      <c r="KBG747" s="4"/>
      <c r="KBH747" s="4"/>
      <c r="KBI747" s="4"/>
      <c r="KBJ747" s="4"/>
      <c r="KBK747" s="4"/>
      <c r="KBL747" s="4"/>
      <c r="KBM747" s="4"/>
      <c r="KBN747" s="4"/>
      <c r="KBO747" s="4"/>
      <c r="KBP747" s="4"/>
      <c r="KBQ747" s="4"/>
      <c r="KBR747" s="4"/>
      <c r="KBS747" s="4"/>
      <c r="KBT747" s="4"/>
      <c r="KBU747" s="4"/>
      <c r="KBV747" s="4"/>
      <c r="KBW747" s="4"/>
      <c r="KBX747" s="4"/>
      <c r="KBY747" s="4"/>
      <c r="KBZ747" s="4"/>
      <c r="KCA747" s="4"/>
      <c r="KCB747" s="4"/>
      <c r="KCC747" s="4"/>
      <c r="KCD747" s="4"/>
      <c r="KCE747" s="4"/>
      <c r="KCF747" s="4"/>
      <c r="KCG747" s="4"/>
      <c r="KCH747" s="4"/>
      <c r="KCI747" s="4"/>
      <c r="KCJ747" s="4"/>
      <c r="KCK747" s="4"/>
      <c r="KCL747" s="4"/>
      <c r="KCM747" s="4"/>
      <c r="KCN747" s="4"/>
      <c r="KCO747" s="4"/>
      <c r="KCP747" s="4"/>
      <c r="KCQ747" s="4"/>
      <c r="KCR747" s="4"/>
      <c r="KCS747" s="4"/>
      <c r="KCT747" s="4"/>
      <c r="KCU747" s="4"/>
      <c r="KCV747" s="4"/>
      <c r="KCW747" s="4"/>
      <c r="KCX747" s="4"/>
      <c r="KCY747" s="4"/>
      <c r="KCZ747" s="4"/>
      <c r="KDA747" s="4"/>
      <c r="KDB747" s="4"/>
      <c r="KDC747" s="4"/>
      <c r="KDD747" s="4"/>
      <c r="KDE747" s="4"/>
      <c r="KDF747" s="4"/>
      <c r="KDG747" s="4"/>
      <c r="KDH747" s="4"/>
      <c r="KDI747" s="4"/>
      <c r="KDJ747" s="4"/>
      <c r="KDK747" s="4"/>
      <c r="KDL747" s="4"/>
      <c r="KDM747" s="4"/>
      <c r="KDN747" s="4"/>
      <c r="KDO747" s="4"/>
      <c r="KDP747" s="4"/>
      <c r="KDQ747" s="4"/>
      <c r="KDR747" s="4"/>
      <c r="KDS747" s="4"/>
      <c r="KDT747" s="4"/>
      <c r="KDU747" s="4"/>
      <c r="KDV747" s="4"/>
      <c r="KDW747" s="4"/>
      <c r="KDX747" s="4"/>
      <c r="KDY747" s="4"/>
      <c r="KDZ747" s="4"/>
      <c r="KEA747" s="4"/>
      <c r="KEB747" s="4"/>
      <c r="KEC747" s="4"/>
      <c r="KED747" s="4"/>
      <c r="KEE747" s="4"/>
      <c r="KEF747" s="4"/>
      <c r="KEG747" s="4"/>
      <c r="KEH747" s="4"/>
      <c r="KEI747" s="4"/>
      <c r="KEJ747" s="4"/>
      <c r="KEK747" s="4"/>
      <c r="KEL747" s="4"/>
      <c r="KEM747" s="4"/>
      <c r="KEN747" s="4"/>
      <c r="KEO747" s="4"/>
      <c r="KEP747" s="4"/>
      <c r="KEQ747" s="4"/>
      <c r="KER747" s="4"/>
      <c r="KES747" s="4"/>
      <c r="KET747" s="4"/>
      <c r="KEU747" s="4"/>
      <c r="KEV747" s="4"/>
      <c r="KEW747" s="4"/>
      <c r="KEX747" s="4"/>
      <c r="KEY747" s="4"/>
      <c r="KEZ747" s="4"/>
      <c r="KFA747" s="4"/>
      <c r="KFB747" s="4"/>
      <c r="KFC747" s="4"/>
      <c r="KFD747" s="4"/>
      <c r="KFE747" s="4"/>
      <c r="KFF747" s="4"/>
      <c r="KFG747" s="4"/>
      <c r="KFH747" s="4"/>
      <c r="KFI747" s="4"/>
      <c r="KFJ747" s="4"/>
      <c r="KFK747" s="4"/>
      <c r="KFL747" s="4"/>
      <c r="KFM747" s="4"/>
      <c r="KFN747" s="4"/>
      <c r="KFO747" s="4"/>
      <c r="KFP747" s="4"/>
      <c r="KFQ747" s="4"/>
      <c r="KFR747" s="4"/>
      <c r="KFS747" s="4"/>
      <c r="KFT747" s="4"/>
      <c r="KFU747" s="4"/>
      <c r="KFV747" s="4"/>
      <c r="KFW747" s="4"/>
      <c r="KFX747" s="4"/>
      <c r="KFY747" s="4"/>
      <c r="KFZ747" s="4"/>
      <c r="KGA747" s="4"/>
      <c r="KGB747" s="4"/>
      <c r="KGC747" s="4"/>
      <c r="KGD747" s="4"/>
      <c r="KGE747" s="4"/>
      <c r="KGF747" s="4"/>
      <c r="KGG747" s="4"/>
      <c r="KGH747" s="4"/>
      <c r="KGI747" s="4"/>
      <c r="KGJ747" s="4"/>
      <c r="KGK747" s="4"/>
      <c r="KGL747" s="4"/>
      <c r="KGM747" s="4"/>
      <c r="KGN747" s="4"/>
      <c r="KGO747" s="4"/>
      <c r="KGP747" s="4"/>
      <c r="KGQ747" s="4"/>
      <c r="KGR747" s="4"/>
      <c r="KGS747" s="4"/>
      <c r="KGT747" s="4"/>
      <c r="KGU747" s="4"/>
      <c r="KGV747" s="4"/>
      <c r="KGW747" s="4"/>
      <c r="KGX747" s="4"/>
      <c r="KGY747" s="4"/>
      <c r="KGZ747" s="4"/>
      <c r="KHA747" s="4"/>
      <c r="KHB747" s="4"/>
      <c r="KHC747" s="4"/>
      <c r="KHD747" s="4"/>
      <c r="KHE747" s="4"/>
      <c r="KHF747" s="4"/>
      <c r="KHG747" s="4"/>
      <c r="KHH747" s="4"/>
      <c r="KHI747" s="4"/>
      <c r="KHJ747" s="4"/>
      <c r="KHK747" s="4"/>
      <c r="KHL747" s="4"/>
      <c r="KHM747" s="4"/>
      <c r="KHN747" s="4"/>
      <c r="KHO747" s="4"/>
      <c r="KHP747" s="4"/>
      <c r="KHQ747" s="4"/>
      <c r="KHR747" s="4"/>
      <c r="KHS747" s="4"/>
      <c r="KHT747" s="4"/>
      <c r="KHU747" s="4"/>
      <c r="KHV747" s="4"/>
      <c r="KHW747" s="4"/>
      <c r="KHX747" s="4"/>
      <c r="KHY747" s="4"/>
      <c r="KHZ747" s="4"/>
      <c r="KIA747" s="4"/>
      <c r="KIB747" s="4"/>
      <c r="KIC747" s="4"/>
      <c r="KID747" s="4"/>
      <c r="KIE747" s="4"/>
      <c r="KIF747" s="4"/>
      <c r="KIG747" s="4"/>
      <c r="KIH747" s="4"/>
      <c r="KII747" s="4"/>
      <c r="KIJ747" s="4"/>
      <c r="KIK747" s="4"/>
      <c r="KIL747" s="4"/>
      <c r="KIM747" s="4"/>
      <c r="KIN747" s="4"/>
      <c r="KIO747" s="4"/>
      <c r="KIP747" s="4"/>
      <c r="KIQ747" s="4"/>
      <c r="KIR747" s="4"/>
      <c r="KIS747" s="4"/>
      <c r="KIT747" s="4"/>
      <c r="KIU747" s="4"/>
      <c r="KIV747" s="4"/>
      <c r="KIW747" s="4"/>
      <c r="KIX747" s="4"/>
      <c r="KIY747" s="4"/>
      <c r="KIZ747" s="4"/>
      <c r="KJA747" s="4"/>
      <c r="KJB747" s="4"/>
      <c r="KJC747" s="4"/>
      <c r="KJD747" s="4"/>
      <c r="KJE747" s="4"/>
      <c r="KJF747" s="4"/>
      <c r="KJG747" s="4"/>
      <c r="KJH747" s="4"/>
      <c r="KJI747" s="4"/>
      <c r="KJJ747" s="4"/>
      <c r="KJK747" s="4"/>
      <c r="KJL747" s="4"/>
      <c r="KJM747" s="4"/>
      <c r="KJN747" s="4"/>
      <c r="KJO747" s="4"/>
      <c r="KJP747" s="4"/>
      <c r="KJQ747" s="4"/>
      <c r="KJR747" s="4"/>
      <c r="KJS747" s="4"/>
      <c r="KJT747" s="4"/>
      <c r="KJU747" s="4"/>
      <c r="KJV747" s="4"/>
      <c r="KJW747" s="4"/>
      <c r="KJX747" s="4"/>
      <c r="KJY747" s="4"/>
      <c r="KJZ747" s="4"/>
      <c r="KKA747" s="4"/>
      <c r="KKB747" s="4"/>
      <c r="KKC747" s="4"/>
      <c r="KKD747" s="4"/>
      <c r="KKE747" s="4"/>
      <c r="KKF747" s="4"/>
      <c r="KKG747" s="4"/>
      <c r="KKH747" s="4"/>
      <c r="KKI747" s="4"/>
      <c r="KKJ747" s="4"/>
      <c r="KKK747" s="4"/>
      <c r="KKL747" s="4"/>
      <c r="KKM747" s="4"/>
      <c r="KKN747" s="4"/>
      <c r="KKO747" s="4"/>
      <c r="KKP747" s="4"/>
      <c r="KKQ747" s="4"/>
      <c r="KKR747" s="4"/>
      <c r="KKS747" s="4"/>
      <c r="KKT747" s="4"/>
      <c r="KKU747" s="4"/>
      <c r="KKV747" s="4"/>
      <c r="KKW747" s="4"/>
      <c r="KKX747" s="4"/>
      <c r="KKY747" s="4"/>
      <c r="KKZ747" s="4"/>
      <c r="KLA747" s="4"/>
      <c r="KLB747" s="4"/>
      <c r="KLC747" s="4"/>
      <c r="KLD747" s="4"/>
      <c r="KLE747" s="4"/>
      <c r="KLF747" s="4"/>
      <c r="KLG747" s="4"/>
      <c r="KLH747" s="4"/>
      <c r="KLI747" s="4"/>
      <c r="KLJ747" s="4"/>
      <c r="KLK747" s="4"/>
      <c r="KLL747" s="4"/>
      <c r="KLM747" s="4"/>
      <c r="KLN747" s="4"/>
      <c r="KLO747" s="4"/>
      <c r="KLP747" s="4"/>
      <c r="KLQ747" s="4"/>
      <c r="KLR747" s="4"/>
      <c r="KLS747" s="4"/>
      <c r="KLT747" s="4"/>
      <c r="KLU747" s="4"/>
      <c r="KLV747" s="4"/>
      <c r="KLW747" s="4"/>
      <c r="KLX747" s="4"/>
      <c r="KLY747" s="4"/>
      <c r="KLZ747" s="4"/>
      <c r="KMA747" s="4"/>
      <c r="KMB747" s="4"/>
      <c r="KMC747" s="4"/>
      <c r="KMD747" s="4"/>
      <c r="KME747" s="4"/>
      <c r="KMF747" s="4"/>
      <c r="KMG747" s="4"/>
      <c r="KMH747" s="4"/>
      <c r="KMI747" s="4"/>
      <c r="KMJ747" s="4"/>
      <c r="KMK747" s="4"/>
      <c r="KML747" s="4"/>
      <c r="KMM747" s="4"/>
      <c r="KMN747" s="4"/>
      <c r="KMO747" s="4"/>
      <c r="KMP747" s="4"/>
      <c r="KMQ747" s="4"/>
      <c r="KMR747" s="4"/>
      <c r="KMS747" s="4"/>
      <c r="KMT747" s="4"/>
      <c r="KMU747" s="4"/>
      <c r="KMV747" s="4"/>
      <c r="KMW747" s="4"/>
      <c r="KMX747" s="4"/>
      <c r="KMY747" s="4"/>
      <c r="KMZ747" s="4"/>
      <c r="KNA747" s="4"/>
      <c r="KNB747" s="4"/>
      <c r="KNC747" s="4"/>
      <c r="KND747" s="4"/>
      <c r="KNE747" s="4"/>
      <c r="KNF747" s="4"/>
      <c r="KNG747" s="4"/>
      <c r="KNH747" s="4"/>
      <c r="KNI747" s="4"/>
      <c r="KNJ747" s="4"/>
      <c r="KNK747" s="4"/>
      <c r="KNL747" s="4"/>
      <c r="KNM747" s="4"/>
      <c r="KNN747" s="4"/>
      <c r="KNO747" s="4"/>
      <c r="KNP747" s="4"/>
      <c r="KNQ747" s="4"/>
      <c r="KNR747" s="4"/>
      <c r="KNS747" s="4"/>
      <c r="KNT747" s="4"/>
      <c r="KNU747" s="4"/>
      <c r="KNV747" s="4"/>
      <c r="KNW747" s="4"/>
      <c r="KNX747" s="4"/>
      <c r="KNY747" s="4"/>
      <c r="KNZ747" s="4"/>
      <c r="KOA747" s="4"/>
      <c r="KOB747" s="4"/>
      <c r="KOC747" s="4"/>
      <c r="KOD747" s="4"/>
      <c r="KOE747" s="4"/>
      <c r="KOF747" s="4"/>
      <c r="KOG747" s="4"/>
      <c r="KOH747" s="4"/>
      <c r="KOI747" s="4"/>
      <c r="KOJ747" s="4"/>
      <c r="KOK747" s="4"/>
      <c r="KOL747" s="4"/>
      <c r="KOM747" s="4"/>
      <c r="KON747" s="4"/>
      <c r="KOO747" s="4"/>
      <c r="KOP747" s="4"/>
      <c r="KOQ747" s="4"/>
      <c r="KOR747" s="4"/>
      <c r="KOS747" s="4"/>
      <c r="KOT747" s="4"/>
      <c r="KOU747" s="4"/>
      <c r="KOV747" s="4"/>
      <c r="KOW747" s="4"/>
      <c r="KOX747" s="4"/>
      <c r="KOY747" s="4"/>
      <c r="KOZ747" s="4"/>
      <c r="KPA747" s="4"/>
      <c r="KPB747" s="4"/>
      <c r="KPC747" s="4"/>
      <c r="KPD747" s="4"/>
      <c r="KPE747" s="4"/>
      <c r="KPF747" s="4"/>
      <c r="KPG747" s="4"/>
      <c r="KPH747" s="4"/>
      <c r="KPI747" s="4"/>
      <c r="KPJ747" s="4"/>
      <c r="KPK747" s="4"/>
      <c r="KPL747" s="4"/>
      <c r="KPM747" s="4"/>
      <c r="KPN747" s="4"/>
      <c r="KPO747" s="4"/>
      <c r="KPP747" s="4"/>
      <c r="KPQ747" s="4"/>
      <c r="KPR747" s="4"/>
      <c r="KPS747" s="4"/>
      <c r="KPT747" s="4"/>
      <c r="KPU747" s="4"/>
      <c r="KPV747" s="4"/>
      <c r="KPW747" s="4"/>
      <c r="KPX747" s="4"/>
      <c r="KPY747" s="4"/>
      <c r="KPZ747" s="4"/>
      <c r="KQA747" s="4"/>
      <c r="KQB747" s="4"/>
      <c r="KQC747" s="4"/>
      <c r="KQD747" s="4"/>
      <c r="KQE747" s="4"/>
      <c r="KQF747" s="4"/>
      <c r="KQG747" s="4"/>
      <c r="KQH747" s="4"/>
      <c r="KQI747" s="4"/>
      <c r="KQJ747" s="4"/>
      <c r="KQK747" s="4"/>
      <c r="KQL747" s="4"/>
      <c r="KQM747" s="4"/>
      <c r="KQN747" s="4"/>
      <c r="KQO747" s="4"/>
      <c r="KQP747" s="4"/>
      <c r="KQQ747" s="4"/>
      <c r="KQR747" s="4"/>
      <c r="KQS747" s="4"/>
      <c r="KQT747" s="4"/>
      <c r="KQU747" s="4"/>
      <c r="KQV747" s="4"/>
      <c r="KQW747" s="4"/>
      <c r="KQX747" s="4"/>
      <c r="KQY747" s="4"/>
      <c r="KQZ747" s="4"/>
      <c r="KRA747" s="4"/>
      <c r="KRB747" s="4"/>
      <c r="KRC747" s="4"/>
      <c r="KRD747" s="4"/>
      <c r="KRE747" s="4"/>
      <c r="KRF747" s="4"/>
      <c r="KRG747" s="4"/>
      <c r="KRH747" s="4"/>
      <c r="KRI747" s="4"/>
      <c r="KRJ747" s="4"/>
      <c r="KRK747" s="4"/>
      <c r="KRL747" s="4"/>
      <c r="KRM747" s="4"/>
      <c r="KRN747" s="4"/>
      <c r="KRO747" s="4"/>
      <c r="KRP747" s="4"/>
      <c r="KRQ747" s="4"/>
      <c r="KRR747" s="4"/>
      <c r="KRS747" s="4"/>
      <c r="KRT747" s="4"/>
      <c r="KRU747" s="4"/>
      <c r="KRV747" s="4"/>
      <c r="KRW747" s="4"/>
      <c r="KRX747" s="4"/>
      <c r="KRY747" s="4"/>
      <c r="KRZ747" s="4"/>
      <c r="KSA747" s="4"/>
      <c r="KSB747" s="4"/>
      <c r="KSC747" s="4"/>
      <c r="KSD747" s="4"/>
      <c r="KSE747" s="4"/>
      <c r="KSF747" s="4"/>
      <c r="KSG747" s="4"/>
      <c r="KSH747" s="4"/>
      <c r="KSI747" s="4"/>
      <c r="KSJ747" s="4"/>
      <c r="KSK747" s="4"/>
      <c r="KSL747" s="4"/>
      <c r="KSM747" s="4"/>
      <c r="KSN747" s="4"/>
      <c r="KSO747" s="4"/>
      <c r="KSP747" s="4"/>
      <c r="KSQ747" s="4"/>
      <c r="KSR747" s="4"/>
      <c r="KSS747" s="4"/>
      <c r="KST747" s="4"/>
      <c r="KSU747" s="4"/>
      <c r="KSV747" s="4"/>
      <c r="KSW747" s="4"/>
      <c r="KSX747" s="4"/>
      <c r="KSY747" s="4"/>
      <c r="KSZ747" s="4"/>
      <c r="KTA747" s="4"/>
      <c r="KTB747" s="4"/>
      <c r="KTC747" s="4"/>
      <c r="KTD747" s="4"/>
      <c r="KTE747" s="4"/>
      <c r="KTF747" s="4"/>
      <c r="KTG747" s="4"/>
      <c r="KTH747" s="4"/>
      <c r="KTI747" s="4"/>
      <c r="KTJ747" s="4"/>
      <c r="KTK747" s="4"/>
      <c r="KTL747" s="4"/>
      <c r="KTM747" s="4"/>
      <c r="KTN747" s="4"/>
      <c r="KTO747" s="4"/>
      <c r="KTP747" s="4"/>
      <c r="KTQ747" s="4"/>
      <c r="KTR747" s="4"/>
      <c r="KTS747" s="4"/>
      <c r="KTT747" s="4"/>
      <c r="KTU747" s="4"/>
      <c r="KTV747" s="4"/>
      <c r="KTW747" s="4"/>
      <c r="KTX747" s="4"/>
      <c r="KTY747" s="4"/>
      <c r="KTZ747" s="4"/>
      <c r="KUA747" s="4"/>
      <c r="KUB747" s="4"/>
      <c r="KUC747" s="4"/>
      <c r="KUD747" s="4"/>
      <c r="KUE747" s="4"/>
      <c r="KUF747" s="4"/>
      <c r="KUG747" s="4"/>
      <c r="KUH747" s="4"/>
      <c r="KUI747" s="4"/>
      <c r="KUJ747" s="4"/>
      <c r="KUK747" s="4"/>
      <c r="KUL747" s="4"/>
      <c r="KUM747" s="4"/>
      <c r="KUN747" s="4"/>
      <c r="KUO747" s="4"/>
      <c r="KUP747" s="4"/>
      <c r="KUQ747" s="4"/>
      <c r="KUR747" s="4"/>
      <c r="KUS747" s="4"/>
      <c r="KUT747" s="4"/>
      <c r="KUU747" s="4"/>
      <c r="KUV747" s="4"/>
      <c r="KUW747" s="4"/>
      <c r="KUX747" s="4"/>
      <c r="KUY747" s="4"/>
      <c r="KUZ747" s="4"/>
      <c r="KVA747" s="4"/>
      <c r="KVB747" s="4"/>
      <c r="KVC747" s="4"/>
      <c r="KVD747" s="4"/>
      <c r="KVE747" s="4"/>
      <c r="KVF747" s="4"/>
      <c r="KVG747" s="4"/>
      <c r="KVH747" s="4"/>
      <c r="KVI747" s="4"/>
      <c r="KVJ747" s="4"/>
      <c r="KVK747" s="4"/>
      <c r="KVL747" s="4"/>
      <c r="KVM747" s="4"/>
      <c r="KVN747" s="4"/>
      <c r="KVO747" s="4"/>
      <c r="KVP747" s="4"/>
      <c r="KVQ747" s="4"/>
      <c r="KVR747" s="4"/>
      <c r="KVS747" s="4"/>
      <c r="KVT747" s="4"/>
      <c r="KVU747" s="4"/>
      <c r="KVV747" s="4"/>
      <c r="KVW747" s="4"/>
      <c r="KVX747" s="4"/>
      <c r="KVY747" s="4"/>
      <c r="KVZ747" s="4"/>
      <c r="KWA747" s="4"/>
      <c r="KWB747" s="4"/>
      <c r="KWC747" s="4"/>
      <c r="KWD747" s="4"/>
      <c r="KWE747" s="4"/>
      <c r="KWF747" s="4"/>
      <c r="KWG747" s="4"/>
      <c r="KWH747" s="4"/>
      <c r="KWI747" s="4"/>
      <c r="KWJ747" s="4"/>
      <c r="KWK747" s="4"/>
      <c r="KWL747" s="4"/>
      <c r="KWM747" s="4"/>
      <c r="KWN747" s="4"/>
      <c r="KWO747" s="4"/>
      <c r="KWP747" s="4"/>
      <c r="KWQ747" s="4"/>
      <c r="KWR747" s="4"/>
      <c r="KWS747" s="4"/>
      <c r="KWT747" s="4"/>
      <c r="KWU747" s="4"/>
      <c r="KWV747" s="4"/>
      <c r="KWW747" s="4"/>
      <c r="KWX747" s="4"/>
      <c r="KWY747" s="4"/>
      <c r="KWZ747" s="4"/>
      <c r="KXA747" s="4"/>
      <c r="KXB747" s="4"/>
      <c r="KXC747" s="4"/>
      <c r="KXD747" s="4"/>
      <c r="KXE747" s="4"/>
      <c r="KXF747" s="4"/>
      <c r="KXG747" s="4"/>
      <c r="KXH747" s="4"/>
      <c r="KXI747" s="4"/>
      <c r="KXJ747" s="4"/>
      <c r="KXK747" s="4"/>
      <c r="KXL747" s="4"/>
      <c r="KXM747" s="4"/>
      <c r="KXN747" s="4"/>
      <c r="KXO747" s="4"/>
      <c r="KXP747" s="4"/>
      <c r="KXQ747" s="4"/>
      <c r="KXR747" s="4"/>
      <c r="KXS747" s="4"/>
      <c r="KXT747" s="4"/>
      <c r="KXU747" s="4"/>
      <c r="KXV747" s="4"/>
      <c r="KXW747" s="4"/>
      <c r="KXX747" s="4"/>
      <c r="KXY747" s="4"/>
      <c r="KXZ747" s="4"/>
      <c r="KYA747" s="4"/>
      <c r="KYB747" s="4"/>
      <c r="KYC747" s="4"/>
      <c r="KYD747" s="4"/>
      <c r="KYE747" s="4"/>
      <c r="KYF747" s="4"/>
      <c r="KYG747" s="4"/>
      <c r="KYH747" s="4"/>
      <c r="KYI747" s="4"/>
      <c r="KYJ747" s="4"/>
      <c r="KYK747" s="4"/>
      <c r="KYL747" s="4"/>
      <c r="KYM747" s="4"/>
      <c r="KYN747" s="4"/>
      <c r="KYO747" s="4"/>
      <c r="KYP747" s="4"/>
      <c r="KYQ747" s="4"/>
      <c r="KYR747" s="4"/>
      <c r="KYS747" s="4"/>
      <c r="KYT747" s="4"/>
      <c r="KYU747" s="4"/>
      <c r="KYV747" s="4"/>
      <c r="KYW747" s="4"/>
      <c r="KYX747" s="4"/>
      <c r="KYY747" s="4"/>
      <c r="KYZ747" s="4"/>
      <c r="KZA747" s="4"/>
      <c r="KZB747" s="4"/>
      <c r="KZC747" s="4"/>
      <c r="KZD747" s="4"/>
      <c r="KZE747" s="4"/>
      <c r="KZF747" s="4"/>
      <c r="KZG747" s="4"/>
      <c r="KZH747" s="4"/>
      <c r="KZI747" s="4"/>
      <c r="KZJ747" s="4"/>
      <c r="KZK747" s="4"/>
      <c r="KZL747" s="4"/>
      <c r="KZM747" s="4"/>
      <c r="KZN747" s="4"/>
      <c r="KZO747" s="4"/>
      <c r="KZP747" s="4"/>
      <c r="KZQ747" s="4"/>
      <c r="KZR747" s="4"/>
      <c r="KZS747" s="4"/>
      <c r="KZT747" s="4"/>
      <c r="KZU747" s="4"/>
      <c r="KZV747" s="4"/>
      <c r="KZW747" s="4"/>
      <c r="KZX747" s="4"/>
      <c r="KZY747" s="4"/>
      <c r="KZZ747" s="4"/>
      <c r="LAA747" s="4"/>
      <c r="LAB747" s="4"/>
      <c r="LAC747" s="4"/>
      <c r="LAD747" s="4"/>
      <c r="LAE747" s="4"/>
      <c r="LAF747" s="4"/>
      <c r="LAG747" s="4"/>
      <c r="LAH747" s="4"/>
      <c r="LAI747" s="4"/>
      <c r="LAJ747" s="4"/>
      <c r="LAK747" s="4"/>
      <c r="LAL747" s="4"/>
      <c r="LAM747" s="4"/>
      <c r="LAN747" s="4"/>
      <c r="LAO747" s="4"/>
      <c r="LAP747" s="4"/>
      <c r="LAQ747" s="4"/>
      <c r="LAR747" s="4"/>
      <c r="LAS747" s="4"/>
      <c r="LAT747" s="4"/>
      <c r="LAU747" s="4"/>
      <c r="LAV747" s="4"/>
      <c r="LAW747" s="4"/>
      <c r="LAX747" s="4"/>
      <c r="LAY747" s="4"/>
      <c r="LAZ747" s="4"/>
      <c r="LBA747" s="4"/>
      <c r="LBB747" s="4"/>
      <c r="LBC747" s="4"/>
      <c r="LBD747" s="4"/>
      <c r="LBE747" s="4"/>
      <c r="LBF747" s="4"/>
      <c r="LBG747" s="4"/>
      <c r="LBH747" s="4"/>
      <c r="LBI747" s="4"/>
      <c r="LBJ747" s="4"/>
      <c r="LBK747" s="4"/>
      <c r="LBL747" s="4"/>
      <c r="LBM747" s="4"/>
      <c r="LBN747" s="4"/>
      <c r="LBO747" s="4"/>
      <c r="LBP747" s="4"/>
      <c r="LBQ747" s="4"/>
      <c r="LBR747" s="4"/>
      <c r="LBS747" s="4"/>
      <c r="LBT747" s="4"/>
      <c r="LBU747" s="4"/>
      <c r="LBV747" s="4"/>
      <c r="LBW747" s="4"/>
      <c r="LBX747" s="4"/>
      <c r="LBY747" s="4"/>
      <c r="LBZ747" s="4"/>
      <c r="LCA747" s="4"/>
      <c r="LCB747" s="4"/>
      <c r="LCC747" s="4"/>
      <c r="LCD747" s="4"/>
      <c r="LCE747" s="4"/>
      <c r="LCF747" s="4"/>
      <c r="LCG747" s="4"/>
      <c r="LCH747" s="4"/>
      <c r="LCI747" s="4"/>
      <c r="LCJ747" s="4"/>
      <c r="LCK747" s="4"/>
      <c r="LCL747" s="4"/>
      <c r="LCM747" s="4"/>
      <c r="LCN747" s="4"/>
      <c r="LCO747" s="4"/>
      <c r="LCP747" s="4"/>
      <c r="LCQ747" s="4"/>
      <c r="LCR747" s="4"/>
      <c r="LCS747" s="4"/>
      <c r="LCT747" s="4"/>
      <c r="LCU747" s="4"/>
      <c r="LCV747" s="4"/>
      <c r="LCW747" s="4"/>
      <c r="LCX747" s="4"/>
      <c r="LCY747" s="4"/>
      <c r="LCZ747" s="4"/>
      <c r="LDA747" s="4"/>
      <c r="LDB747" s="4"/>
      <c r="LDC747" s="4"/>
      <c r="LDD747" s="4"/>
      <c r="LDE747" s="4"/>
      <c r="LDF747" s="4"/>
      <c r="LDG747" s="4"/>
      <c r="LDH747" s="4"/>
      <c r="LDI747" s="4"/>
      <c r="LDJ747" s="4"/>
      <c r="LDK747" s="4"/>
      <c r="LDL747" s="4"/>
      <c r="LDM747" s="4"/>
      <c r="LDN747" s="4"/>
      <c r="LDO747" s="4"/>
      <c r="LDP747" s="4"/>
      <c r="LDQ747" s="4"/>
      <c r="LDR747" s="4"/>
      <c r="LDS747" s="4"/>
      <c r="LDT747" s="4"/>
      <c r="LDU747" s="4"/>
      <c r="LDV747" s="4"/>
      <c r="LDW747" s="4"/>
      <c r="LDX747" s="4"/>
      <c r="LDY747" s="4"/>
      <c r="LDZ747" s="4"/>
      <c r="LEA747" s="4"/>
      <c r="LEB747" s="4"/>
      <c r="LEC747" s="4"/>
      <c r="LED747" s="4"/>
      <c r="LEE747" s="4"/>
      <c r="LEF747" s="4"/>
      <c r="LEG747" s="4"/>
      <c r="LEH747" s="4"/>
      <c r="LEI747" s="4"/>
      <c r="LEJ747" s="4"/>
      <c r="LEK747" s="4"/>
      <c r="LEL747" s="4"/>
      <c r="LEM747" s="4"/>
      <c r="LEN747" s="4"/>
      <c r="LEO747" s="4"/>
      <c r="LEP747" s="4"/>
      <c r="LEQ747" s="4"/>
      <c r="LER747" s="4"/>
      <c r="LES747" s="4"/>
      <c r="LET747" s="4"/>
      <c r="LEU747" s="4"/>
      <c r="LEV747" s="4"/>
      <c r="LEW747" s="4"/>
      <c r="LEX747" s="4"/>
      <c r="LEY747" s="4"/>
      <c r="LEZ747" s="4"/>
      <c r="LFA747" s="4"/>
      <c r="LFB747" s="4"/>
      <c r="LFC747" s="4"/>
      <c r="LFD747" s="4"/>
      <c r="LFE747" s="4"/>
      <c r="LFF747" s="4"/>
      <c r="LFG747" s="4"/>
      <c r="LFH747" s="4"/>
      <c r="LFI747" s="4"/>
      <c r="LFJ747" s="4"/>
      <c r="LFK747" s="4"/>
      <c r="LFL747" s="4"/>
      <c r="LFM747" s="4"/>
      <c r="LFN747" s="4"/>
      <c r="LFO747" s="4"/>
      <c r="LFP747" s="4"/>
      <c r="LFQ747" s="4"/>
      <c r="LFR747" s="4"/>
      <c r="LFS747" s="4"/>
      <c r="LFT747" s="4"/>
      <c r="LFU747" s="4"/>
      <c r="LFV747" s="4"/>
      <c r="LFW747" s="4"/>
      <c r="LFX747" s="4"/>
      <c r="LFY747" s="4"/>
      <c r="LFZ747" s="4"/>
      <c r="LGA747" s="4"/>
      <c r="LGB747" s="4"/>
      <c r="LGC747" s="4"/>
      <c r="LGD747" s="4"/>
      <c r="LGE747" s="4"/>
      <c r="LGF747" s="4"/>
      <c r="LGG747" s="4"/>
      <c r="LGH747" s="4"/>
      <c r="LGI747" s="4"/>
      <c r="LGJ747" s="4"/>
      <c r="LGK747" s="4"/>
      <c r="LGL747" s="4"/>
      <c r="LGM747" s="4"/>
      <c r="LGN747" s="4"/>
      <c r="LGO747" s="4"/>
      <c r="LGP747" s="4"/>
      <c r="LGQ747" s="4"/>
      <c r="LGR747" s="4"/>
      <c r="LGS747" s="4"/>
      <c r="LGT747" s="4"/>
      <c r="LGU747" s="4"/>
      <c r="LGV747" s="4"/>
      <c r="LGW747" s="4"/>
      <c r="LGX747" s="4"/>
      <c r="LGY747" s="4"/>
      <c r="LGZ747" s="4"/>
      <c r="LHA747" s="4"/>
      <c r="LHB747" s="4"/>
      <c r="LHC747" s="4"/>
      <c r="LHD747" s="4"/>
      <c r="LHE747" s="4"/>
      <c r="LHF747" s="4"/>
      <c r="LHG747" s="4"/>
      <c r="LHH747" s="4"/>
      <c r="LHI747" s="4"/>
      <c r="LHJ747" s="4"/>
      <c r="LHK747" s="4"/>
      <c r="LHL747" s="4"/>
      <c r="LHM747" s="4"/>
      <c r="LHN747" s="4"/>
      <c r="LHO747" s="4"/>
      <c r="LHP747" s="4"/>
      <c r="LHQ747" s="4"/>
      <c r="LHR747" s="4"/>
      <c r="LHS747" s="4"/>
      <c r="LHT747" s="4"/>
      <c r="LHU747" s="4"/>
      <c r="LHV747" s="4"/>
      <c r="LHW747" s="4"/>
      <c r="LHX747" s="4"/>
      <c r="LHY747" s="4"/>
      <c r="LHZ747" s="4"/>
      <c r="LIA747" s="4"/>
      <c r="LIB747" s="4"/>
      <c r="LIC747" s="4"/>
      <c r="LID747" s="4"/>
      <c r="LIE747" s="4"/>
      <c r="LIF747" s="4"/>
      <c r="LIG747" s="4"/>
      <c r="LIH747" s="4"/>
      <c r="LII747" s="4"/>
      <c r="LIJ747" s="4"/>
      <c r="LIK747" s="4"/>
      <c r="LIL747" s="4"/>
      <c r="LIM747" s="4"/>
      <c r="LIN747" s="4"/>
      <c r="LIO747" s="4"/>
      <c r="LIP747" s="4"/>
      <c r="LIQ747" s="4"/>
      <c r="LIR747" s="4"/>
      <c r="LIS747" s="4"/>
      <c r="LIT747" s="4"/>
      <c r="LIU747" s="4"/>
      <c r="LIV747" s="4"/>
      <c r="LIW747" s="4"/>
      <c r="LIX747" s="4"/>
      <c r="LIY747" s="4"/>
      <c r="LIZ747" s="4"/>
      <c r="LJA747" s="4"/>
      <c r="LJB747" s="4"/>
      <c r="LJC747" s="4"/>
      <c r="LJD747" s="4"/>
      <c r="LJE747" s="4"/>
      <c r="LJF747" s="4"/>
      <c r="LJG747" s="4"/>
      <c r="LJH747" s="4"/>
      <c r="LJI747" s="4"/>
      <c r="LJJ747" s="4"/>
      <c r="LJK747" s="4"/>
      <c r="LJL747" s="4"/>
      <c r="LJM747" s="4"/>
      <c r="LJN747" s="4"/>
      <c r="LJO747" s="4"/>
      <c r="LJP747" s="4"/>
      <c r="LJQ747" s="4"/>
      <c r="LJR747" s="4"/>
      <c r="LJS747" s="4"/>
      <c r="LJT747" s="4"/>
      <c r="LJU747" s="4"/>
      <c r="LJV747" s="4"/>
      <c r="LJW747" s="4"/>
      <c r="LJX747" s="4"/>
      <c r="LJY747" s="4"/>
      <c r="LJZ747" s="4"/>
      <c r="LKA747" s="4"/>
      <c r="LKB747" s="4"/>
      <c r="LKC747" s="4"/>
      <c r="LKD747" s="4"/>
      <c r="LKE747" s="4"/>
      <c r="LKF747" s="4"/>
      <c r="LKG747" s="4"/>
      <c r="LKH747" s="4"/>
      <c r="LKI747" s="4"/>
      <c r="LKJ747" s="4"/>
      <c r="LKK747" s="4"/>
      <c r="LKL747" s="4"/>
      <c r="LKM747" s="4"/>
      <c r="LKN747" s="4"/>
      <c r="LKO747" s="4"/>
      <c r="LKP747" s="4"/>
      <c r="LKQ747" s="4"/>
      <c r="LKR747" s="4"/>
      <c r="LKS747" s="4"/>
      <c r="LKT747" s="4"/>
      <c r="LKU747" s="4"/>
      <c r="LKV747" s="4"/>
      <c r="LKW747" s="4"/>
      <c r="LKX747" s="4"/>
      <c r="LKY747" s="4"/>
      <c r="LKZ747" s="4"/>
      <c r="LLA747" s="4"/>
      <c r="LLB747" s="4"/>
      <c r="LLC747" s="4"/>
      <c r="LLD747" s="4"/>
      <c r="LLE747" s="4"/>
      <c r="LLF747" s="4"/>
      <c r="LLG747" s="4"/>
      <c r="LLH747" s="4"/>
      <c r="LLI747" s="4"/>
      <c r="LLJ747" s="4"/>
      <c r="LLK747" s="4"/>
      <c r="LLL747" s="4"/>
      <c r="LLM747" s="4"/>
      <c r="LLN747" s="4"/>
      <c r="LLO747" s="4"/>
      <c r="LLP747" s="4"/>
      <c r="LLQ747" s="4"/>
      <c r="LLR747" s="4"/>
      <c r="LLS747" s="4"/>
      <c r="LLT747" s="4"/>
      <c r="LLU747" s="4"/>
      <c r="LLV747" s="4"/>
      <c r="LLW747" s="4"/>
      <c r="LLX747" s="4"/>
      <c r="LLY747" s="4"/>
      <c r="LLZ747" s="4"/>
      <c r="LMA747" s="4"/>
      <c r="LMB747" s="4"/>
      <c r="LMC747" s="4"/>
      <c r="LMD747" s="4"/>
      <c r="LME747" s="4"/>
      <c r="LMF747" s="4"/>
      <c r="LMG747" s="4"/>
      <c r="LMH747" s="4"/>
      <c r="LMI747" s="4"/>
      <c r="LMJ747" s="4"/>
      <c r="LMK747" s="4"/>
      <c r="LML747" s="4"/>
      <c r="LMM747" s="4"/>
      <c r="LMN747" s="4"/>
      <c r="LMO747" s="4"/>
      <c r="LMP747" s="4"/>
      <c r="LMQ747" s="4"/>
      <c r="LMR747" s="4"/>
      <c r="LMS747" s="4"/>
      <c r="LMT747" s="4"/>
      <c r="LMU747" s="4"/>
      <c r="LMV747" s="4"/>
      <c r="LMW747" s="4"/>
      <c r="LMX747" s="4"/>
      <c r="LMY747" s="4"/>
      <c r="LMZ747" s="4"/>
      <c r="LNA747" s="4"/>
      <c r="LNB747" s="4"/>
      <c r="LNC747" s="4"/>
      <c r="LND747" s="4"/>
      <c r="LNE747" s="4"/>
      <c r="LNF747" s="4"/>
      <c r="LNG747" s="4"/>
      <c r="LNH747" s="4"/>
      <c r="LNI747" s="4"/>
      <c r="LNJ747" s="4"/>
      <c r="LNK747" s="4"/>
      <c r="LNL747" s="4"/>
      <c r="LNM747" s="4"/>
      <c r="LNN747" s="4"/>
      <c r="LNO747" s="4"/>
      <c r="LNP747" s="4"/>
      <c r="LNQ747" s="4"/>
      <c r="LNR747" s="4"/>
      <c r="LNS747" s="4"/>
      <c r="LNT747" s="4"/>
      <c r="LNU747" s="4"/>
      <c r="LNV747" s="4"/>
      <c r="LNW747" s="4"/>
      <c r="LNX747" s="4"/>
      <c r="LNY747" s="4"/>
      <c r="LNZ747" s="4"/>
      <c r="LOA747" s="4"/>
      <c r="LOB747" s="4"/>
      <c r="LOC747" s="4"/>
      <c r="LOD747" s="4"/>
      <c r="LOE747" s="4"/>
      <c r="LOF747" s="4"/>
      <c r="LOG747" s="4"/>
      <c r="LOH747" s="4"/>
      <c r="LOI747" s="4"/>
      <c r="LOJ747" s="4"/>
      <c r="LOK747" s="4"/>
      <c r="LOL747" s="4"/>
      <c r="LOM747" s="4"/>
      <c r="LON747" s="4"/>
      <c r="LOO747" s="4"/>
      <c r="LOP747" s="4"/>
      <c r="LOQ747" s="4"/>
      <c r="LOR747" s="4"/>
      <c r="LOS747" s="4"/>
      <c r="LOT747" s="4"/>
      <c r="LOU747" s="4"/>
      <c r="LOV747" s="4"/>
      <c r="LOW747" s="4"/>
      <c r="LOX747" s="4"/>
      <c r="LOY747" s="4"/>
      <c r="LOZ747" s="4"/>
      <c r="LPA747" s="4"/>
      <c r="LPB747" s="4"/>
      <c r="LPC747" s="4"/>
      <c r="LPD747" s="4"/>
      <c r="LPE747" s="4"/>
      <c r="LPF747" s="4"/>
      <c r="LPG747" s="4"/>
      <c r="LPH747" s="4"/>
      <c r="LPI747" s="4"/>
      <c r="LPJ747" s="4"/>
      <c r="LPK747" s="4"/>
      <c r="LPL747" s="4"/>
      <c r="LPM747" s="4"/>
      <c r="LPN747" s="4"/>
      <c r="LPO747" s="4"/>
      <c r="LPP747" s="4"/>
      <c r="LPQ747" s="4"/>
      <c r="LPR747" s="4"/>
      <c r="LPS747" s="4"/>
      <c r="LPT747" s="4"/>
      <c r="LPU747" s="4"/>
      <c r="LPV747" s="4"/>
      <c r="LPW747" s="4"/>
      <c r="LPX747" s="4"/>
      <c r="LPY747" s="4"/>
      <c r="LPZ747" s="4"/>
      <c r="LQA747" s="4"/>
      <c r="LQB747" s="4"/>
      <c r="LQC747" s="4"/>
      <c r="LQD747" s="4"/>
      <c r="LQE747" s="4"/>
      <c r="LQF747" s="4"/>
      <c r="LQG747" s="4"/>
      <c r="LQH747" s="4"/>
      <c r="LQI747" s="4"/>
      <c r="LQJ747" s="4"/>
      <c r="LQK747" s="4"/>
      <c r="LQL747" s="4"/>
      <c r="LQM747" s="4"/>
      <c r="LQN747" s="4"/>
      <c r="LQO747" s="4"/>
      <c r="LQP747" s="4"/>
      <c r="LQQ747" s="4"/>
      <c r="LQR747" s="4"/>
      <c r="LQS747" s="4"/>
      <c r="LQT747" s="4"/>
      <c r="LQU747" s="4"/>
      <c r="LQV747" s="4"/>
      <c r="LQW747" s="4"/>
      <c r="LQX747" s="4"/>
      <c r="LQY747" s="4"/>
      <c r="LQZ747" s="4"/>
      <c r="LRA747" s="4"/>
      <c r="LRB747" s="4"/>
      <c r="LRC747" s="4"/>
      <c r="LRD747" s="4"/>
      <c r="LRE747" s="4"/>
      <c r="LRF747" s="4"/>
      <c r="LRG747" s="4"/>
      <c r="LRH747" s="4"/>
      <c r="LRI747" s="4"/>
      <c r="LRJ747" s="4"/>
      <c r="LRK747" s="4"/>
      <c r="LRL747" s="4"/>
      <c r="LRM747" s="4"/>
      <c r="LRN747" s="4"/>
      <c r="LRO747" s="4"/>
      <c r="LRP747" s="4"/>
      <c r="LRQ747" s="4"/>
      <c r="LRR747" s="4"/>
      <c r="LRS747" s="4"/>
      <c r="LRT747" s="4"/>
      <c r="LRU747" s="4"/>
      <c r="LRV747" s="4"/>
      <c r="LRW747" s="4"/>
      <c r="LRX747" s="4"/>
      <c r="LRY747" s="4"/>
      <c r="LRZ747" s="4"/>
      <c r="LSA747" s="4"/>
      <c r="LSB747" s="4"/>
      <c r="LSC747" s="4"/>
      <c r="LSD747" s="4"/>
      <c r="LSE747" s="4"/>
      <c r="LSF747" s="4"/>
      <c r="LSG747" s="4"/>
      <c r="LSH747" s="4"/>
      <c r="LSI747" s="4"/>
      <c r="LSJ747" s="4"/>
      <c r="LSK747" s="4"/>
      <c r="LSL747" s="4"/>
      <c r="LSM747" s="4"/>
      <c r="LSN747" s="4"/>
      <c r="LSO747" s="4"/>
      <c r="LSP747" s="4"/>
      <c r="LSQ747" s="4"/>
      <c r="LSR747" s="4"/>
      <c r="LSS747" s="4"/>
      <c r="LST747" s="4"/>
      <c r="LSU747" s="4"/>
      <c r="LSV747" s="4"/>
      <c r="LSW747" s="4"/>
      <c r="LSX747" s="4"/>
      <c r="LSY747" s="4"/>
      <c r="LSZ747" s="4"/>
      <c r="LTA747" s="4"/>
      <c r="LTB747" s="4"/>
      <c r="LTC747" s="4"/>
      <c r="LTD747" s="4"/>
      <c r="LTE747" s="4"/>
      <c r="LTF747" s="4"/>
      <c r="LTG747" s="4"/>
      <c r="LTH747" s="4"/>
      <c r="LTI747" s="4"/>
      <c r="LTJ747" s="4"/>
      <c r="LTK747" s="4"/>
      <c r="LTL747" s="4"/>
      <c r="LTM747" s="4"/>
      <c r="LTN747" s="4"/>
      <c r="LTO747" s="4"/>
      <c r="LTP747" s="4"/>
      <c r="LTQ747" s="4"/>
      <c r="LTR747" s="4"/>
      <c r="LTS747" s="4"/>
      <c r="LTT747" s="4"/>
      <c r="LTU747" s="4"/>
      <c r="LTV747" s="4"/>
      <c r="LTW747" s="4"/>
      <c r="LTX747" s="4"/>
      <c r="LTY747" s="4"/>
      <c r="LTZ747" s="4"/>
      <c r="LUA747" s="4"/>
      <c r="LUB747" s="4"/>
      <c r="LUC747" s="4"/>
      <c r="LUD747" s="4"/>
      <c r="LUE747" s="4"/>
      <c r="LUF747" s="4"/>
      <c r="LUG747" s="4"/>
      <c r="LUH747" s="4"/>
      <c r="LUI747" s="4"/>
      <c r="LUJ747" s="4"/>
      <c r="LUK747" s="4"/>
      <c r="LUL747" s="4"/>
      <c r="LUM747" s="4"/>
      <c r="LUN747" s="4"/>
      <c r="LUO747" s="4"/>
      <c r="LUP747" s="4"/>
      <c r="LUQ747" s="4"/>
      <c r="LUR747" s="4"/>
      <c r="LUS747" s="4"/>
      <c r="LUT747" s="4"/>
      <c r="LUU747" s="4"/>
      <c r="LUV747" s="4"/>
      <c r="LUW747" s="4"/>
      <c r="LUX747" s="4"/>
      <c r="LUY747" s="4"/>
      <c r="LUZ747" s="4"/>
      <c r="LVA747" s="4"/>
      <c r="LVB747" s="4"/>
      <c r="LVC747" s="4"/>
      <c r="LVD747" s="4"/>
      <c r="LVE747" s="4"/>
      <c r="LVF747" s="4"/>
      <c r="LVG747" s="4"/>
      <c r="LVH747" s="4"/>
      <c r="LVI747" s="4"/>
      <c r="LVJ747" s="4"/>
      <c r="LVK747" s="4"/>
      <c r="LVL747" s="4"/>
      <c r="LVM747" s="4"/>
      <c r="LVN747" s="4"/>
      <c r="LVO747" s="4"/>
      <c r="LVP747" s="4"/>
      <c r="LVQ747" s="4"/>
      <c r="LVR747" s="4"/>
      <c r="LVS747" s="4"/>
      <c r="LVT747" s="4"/>
      <c r="LVU747" s="4"/>
      <c r="LVV747" s="4"/>
      <c r="LVW747" s="4"/>
      <c r="LVX747" s="4"/>
      <c r="LVY747" s="4"/>
      <c r="LVZ747" s="4"/>
      <c r="LWA747" s="4"/>
      <c r="LWB747" s="4"/>
      <c r="LWC747" s="4"/>
      <c r="LWD747" s="4"/>
      <c r="LWE747" s="4"/>
      <c r="LWF747" s="4"/>
      <c r="LWG747" s="4"/>
      <c r="LWH747" s="4"/>
      <c r="LWI747" s="4"/>
      <c r="LWJ747" s="4"/>
      <c r="LWK747" s="4"/>
      <c r="LWL747" s="4"/>
      <c r="LWM747" s="4"/>
      <c r="LWN747" s="4"/>
      <c r="LWO747" s="4"/>
      <c r="LWP747" s="4"/>
      <c r="LWQ747" s="4"/>
      <c r="LWR747" s="4"/>
      <c r="LWS747" s="4"/>
      <c r="LWT747" s="4"/>
      <c r="LWU747" s="4"/>
      <c r="LWV747" s="4"/>
      <c r="LWW747" s="4"/>
      <c r="LWX747" s="4"/>
      <c r="LWY747" s="4"/>
      <c r="LWZ747" s="4"/>
      <c r="LXA747" s="4"/>
      <c r="LXB747" s="4"/>
      <c r="LXC747" s="4"/>
      <c r="LXD747" s="4"/>
      <c r="LXE747" s="4"/>
      <c r="LXF747" s="4"/>
      <c r="LXG747" s="4"/>
      <c r="LXH747" s="4"/>
      <c r="LXI747" s="4"/>
      <c r="LXJ747" s="4"/>
      <c r="LXK747" s="4"/>
      <c r="LXL747" s="4"/>
      <c r="LXM747" s="4"/>
      <c r="LXN747" s="4"/>
      <c r="LXO747" s="4"/>
      <c r="LXP747" s="4"/>
      <c r="LXQ747" s="4"/>
      <c r="LXR747" s="4"/>
      <c r="LXS747" s="4"/>
      <c r="LXT747" s="4"/>
      <c r="LXU747" s="4"/>
      <c r="LXV747" s="4"/>
      <c r="LXW747" s="4"/>
      <c r="LXX747" s="4"/>
      <c r="LXY747" s="4"/>
      <c r="LXZ747" s="4"/>
      <c r="LYA747" s="4"/>
      <c r="LYB747" s="4"/>
      <c r="LYC747" s="4"/>
      <c r="LYD747" s="4"/>
      <c r="LYE747" s="4"/>
      <c r="LYF747" s="4"/>
      <c r="LYG747" s="4"/>
      <c r="LYH747" s="4"/>
      <c r="LYI747" s="4"/>
      <c r="LYJ747" s="4"/>
      <c r="LYK747" s="4"/>
      <c r="LYL747" s="4"/>
      <c r="LYM747" s="4"/>
      <c r="LYN747" s="4"/>
      <c r="LYO747" s="4"/>
      <c r="LYP747" s="4"/>
      <c r="LYQ747" s="4"/>
      <c r="LYR747" s="4"/>
      <c r="LYS747" s="4"/>
      <c r="LYT747" s="4"/>
      <c r="LYU747" s="4"/>
      <c r="LYV747" s="4"/>
      <c r="LYW747" s="4"/>
      <c r="LYX747" s="4"/>
      <c r="LYY747" s="4"/>
      <c r="LYZ747" s="4"/>
      <c r="LZA747" s="4"/>
      <c r="LZB747" s="4"/>
      <c r="LZC747" s="4"/>
      <c r="LZD747" s="4"/>
      <c r="LZE747" s="4"/>
      <c r="LZF747" s="4"/>
      <c r="LZG747" s="4"/>
      <c r="LZH747" s="4"/>
      <c r="LZI747" s="4"/>
      <c r="LZJ747" s="4"/>
      <c r="LZK747" s="4"/>
      <c r="LZL747" s="4"/>
      <c r="LZM747" s="4"/>
      <c r="LZN747" s="4"/>
      <c r="LZO747" s="4"/>
      <c r="LZP747" s="4"/>
      <c r="LZQ747" s="4"/>
      <c r="LZR747" s="4"/>
      <c r="LZS747" s="4"/>
      <c r="LZT747" s="4"/>
      <c r="LZU747" s="4"/>
      <c r="LZV747" s="4"/>
      <c r="LZW747" s="4"/>
      <c r="LZX747" s="4"/>
      <c r="LZY747" s="4"/>
      <c r="LZZ747" s="4"/>
      <c r="MAA747" s="4"/>
      <c r="MAB747" s="4"/>
      <c r="MAC747" s="4"/>
      <c r="MAD747" s="4"/>
      <c r="MAE747" s="4"/>
      <c r="MAF747" s="4"/>
      <c r="MAG747" s="4"/>
      <c r="MAH747" s="4"/>
      <c r="MAI747" s="4"/>
      <c r="MAJ747" s="4"/>
      <c r="MAK747" s="4"/>
      <c r="MAL747" s="4"/>
      <c r="MAM747" s="4"/>
      <c r="MAN747" s="4"/>
      <c r="MAO747" s="4"/>
      <c r="MAP747" s="4"/>
      <c r="MAQ747" s="4"/>
      <c r="MAR747" s="4"/>
      <c r="MAS747" s="4"/>
      <c r="MAT747" s="4"/>
      <c r="MAU747" s="4"/>
      <c r="MAV747" s="4"/>
      <c r="MAW747" s="4"/>
      <c r="MAX747" s="4"/>
      <c r="MAY747" s="4"/>
      <c r="MAZ747" s="4"/>
      <c r="MBA747" s="4"/>
      <c r="MBB747" s="4"/>
      <c r="MBC747" s="4"/>
      <c r="MBD747" s="4"/>
      <c r="MBE747" s="4"/>
      <c r="MBF747" s="4"/>
      <c r="MBG747" s="4"/>
      <c r="MBH747" s="4"/>
      <c r="MBI747" s="4"/>
      <c r="MBJ747" s="4"/>
      <c r="MBK747" s="4"/>
      <c r="MBL747" s="4"/>
      <c r="MBM747" s="4"/>
      <c r="MBN747" s="4"/>
      <c r="MBO747" s="4"/>
      <c r="MBP747" s="4"/>
      <c r="MBQ747" s="4"/>
      <c r="MBR747" s="4"/>
      <c r="MBS747" s="4"/>
      <c r="MBT747" s="4"/>
      <c r="MBU747" s="4"/>
      <c r="MBV747" s="4"/>
      <c r="MBW747" s="4"/>
      <c r="MBX747" s="4"/>
      <c r="MBY747" s="4"/>
      <c r="MBZ747" s="4"/>
      <c r="MCA747" s="4"/>
      <c r="MCB747" s="4"/>
      <c r="MCC747" s="4"/>
      <c r="MCD747" s="4"/>
      <c r="MCE747" s="4"/>
      <c r="MCF747" s="4"/>
      <c r="MCG747" s="4"/>
      <c r="MCH747" s="4"/>
      <c r="MCI747" s="4"/>
      <c r="MCJ747" s="4"/>
      <c r="MCK747" s="4"/>
      <c r="MCL747" s="4"/>
      <c r="MCM747" s="4"/>
      <c r="MCN747" s="4"/>
      <c r="MCO747" s="4"/>
      <c r="MCP747" s="4"/>
      <c r="MCQ747" s="4"/>
      <c r="MCR747" s="4"/>
      <c r="MCS747" s="4"/>
      <c r="MCT747" s="4"/>
      <c r="MCU747" s="4"/>
      <c r="MCV747" s="4"/>
      <c r="MCW747" s="4"/>
      <c r="MCX747" s="4"/>
      <c r="MCY747" s="4"/>
      <c r="MCZ747" s="4"/>
      <c r="MDA747" s="4"/>
      <c r="MDB747" s="4"/>
      <c r="MDC747" s="4"/>
      <c r="MDD747" s="4"/>
      <c r="MDE747" s="4"/>
      <c r="MDF747" s="4"/>
      <c r="MDG747" s="4"/>
      <c r="MDH747" s="4"/>
      <c r="MDI747" s="4"/>
      <c r="MDJ747" s="4"/>
      <c r="MDK747" s="4"/>
      <c r="MDL747" s="4"/>
      <c r="MDM747" s="4"/>
      <c r="MDN747" s="4"/>
      <c r="MDO747" s="4"/>
      <c r="MDP747" s="4"/>
      <c r="MDQ747" s="4"/>
      <c r="MDR747" s="4"/>
      <c r="MDS747" s="4"/>
      <c r="MDT747" s="4"/>
      <c r="MDU747" s="4"/>
      <c r="MDV747" s="4"/>
      <c r="MDW747" s="4"/>
      <c r="MDX747" s="4"/>
      <c r="MDY747" s="4"/>
      <c r="MDZ747" s="4"/>
      <c r="MEA747" s="4"/>
      <c r="MEB747" s="4"/>
      <c r="MEC747" s="4"/>
      <c r="MED747" s="4"/>
      <c r="MEE747" s="4"/>
      <c r="MEF747" s="4"/>
      <c r="MEG747" s="4"/>
      <c r="MEH747" s="4"/>
      <c r="MEI747" s="4"/>
      <c r="MEJ747" s="4"/>
      <c r="MEK747" s="4"/>
      <c r="MEL747" s="4"/>
      <c r="MEM747" s="4"/>
      <c r="MEN747" s="4"/>
      <c r="MEO747" s="4"/>
      <c r="MEP747" s="4"/>
      <c r="MEQ747" s="4"/>
      <c r="MER747" s="4"/>
      <c r="MES747" s="4"/>
      <c r="MET747" s="4"/>
      <c r="MEU747" s="4"/>
      <c r="MEV747" s="4"/>
      <c r="MEW747" s="4"/>
      <c r="MEX747" s="4"/>
      <c r="MEY747" s="4"/>
      <c r="MEZ747" s="4"/>
      <c r="MFA747" s="4"/>
      <c r="MFB747" s="4"/>
      <c r="MFC747" s="4"/>
      <c r="MFD747" s="4"/>
      <c r="MFE747" s="4"/>
      <c r="MFF747" s="4"/>
      <c r="MFG747" s="4"/>
      <c r="MFH747" s="4"/>
      <c r="MFI747" s="4"/>
      <c r="MFJ747" s="4"/>
      <c r="MFK747" s="4"/>
      <c r="MFL747" s="4"/>
      <c r="MFM747" s="4"/>
      <c r="MFN747" s="4"/>
      <c r="MFO747" s="4"/>
      <c r="MFP747" s="4"/>
      <c r="MFQ747" s="4"/>
      <c r="MFR747" s="4"/>
      <c r="MFS747" s="4"/>
      <c r="MFT747" s="4"/>
      <c r="MFU747" s="4"/>
      <c r="MFV747" s="4"/>
      <c r="MFW747" s="4"/>
      <c r="MFX747" s="4"/>
      <c r="MFY747" s="4"/>
      <c r="MFZ747" s="4"/>
      <c r="MGA747" s="4"/>
      <c r="MGB747" s="4"/>
      <c r="MGC747" s="4"/>
      <c r="MGD747" s="4"/>
      <c r="MGE747" s="4"/>
      <c r="MGF747" s="4"/>
      <c r="MGG747" s="4"/>
      <c r="MGH747" s="4"/>
      <c r="MGI747" s="4"/>
      <c r="MGJ747" s="4"/>
      <c r="MGK747" s="4"/>
      <c r="MGL747" s="4"/>
      <c r="MGM747" s="4"/>
      <c r="MGN747" s="4"/>
      <c r="MGO747" s="4"/>
      <c r="MGP747" s="4"/>
      <c r="MGQ747" s="4"/>
      <c r="MGR747" s="4"/>
      <c r="MGS747" s="4"/>
      <c r="MGT747" s="4"/>
      <c r="MGU747" s="4"/>
      <c r="MGV747" s="4"/>
      <c r="MGW747" s="4"/>
      <c r="MGX747" s="4"/>
      <c r="MGY747" s="4"/>
      <c r="MGZ747" s="4"/>
      <c r="MHA747" s="4"/>
      <c r="MHB747" s="4"/>
      <c r="MHC747" s="4"/>
      <c r="MHD747" s="4"/>
      <c r="MHE747" s="4"/>
      <c r="MHF747" s="4"/>
      <c r="MHG747" s="4"/>
      <c r="MHH747" s="4"/>
      <c r="MHI747" s="4"/>
      <c r="MHJ747" s="4"/>
      <c r="MHK747" s="4"/>
      <c r="MHL747" s="4"/>
      <c r="MHM747" s="4"/>
      <c r="MHN747" s="4"/>
      <c r="MHO747" s="4"/>
      <c r="MHP747" s="4"/>
      <c r="MHQ747" s="4"/>
      <c r="MHR747" s="4"/>
      <c r="MHS747" s="4"/>
      <c r="MHT747" s="4"/>
      <c r="MHU747" s="4"/>
      <c r="MHV747" s="4"/>
      <c r="MHW747" s="4"/>
      <c r="MHX747" s="4"/>
      <c r="MHY747" s="4"/>
      <c r="MHZ747" s="4"/>
      <c r="MIA747" s="4"/>
      <c r="MIB747" s="4"/>
      <c r="MIC747" s="4"/>
      <c r="MID747" s="4"/>
      <c r="MIE747" s="4"/>
      <c r="MIF747" s="4"/>
      <c r="MIG747" s="4"/>
      <c r="MIH747" s="4"/>
      <c r="MII747" s="4"/>
      <c r="MIJ747" s="4"/>
      <c r="MIK747" s="4"/>
      <c r="MIL747" s="4"/>
      <c r="MIM747" s="4"/>
      <c r="MIN747" s="4"/>
      <c r="MIO747" s="4"/>
      <c r="MIP747" s="4"/>
      <c r="MIQ747" s="4"/>
      <c r="MIR747" s="4"/>
      <c r="MIS747" s="4"/>
      <c r="MIT747" s="4"/>
      <c r="MIU747" s="4"/>
      <c r="MIV747" s="4"/>
      <c r="MIW747" s="4"/>
      <c r="MIX747" s="4"/>
      <c r="MIY747" s="4"/>
      <c r="MIZ747" s="4"/>
      <c r="MJA747" s="4"/>
      <c r="MJB747" s="4"/>
      <c r="MJC747" s="4"/>
      <c r="MJD747" s="4"/>
      <c r="MJE747" s="4"/>
      <c r="MJF747" s="4"/>
      <c r="MJG747" s="4"/>
      <c r="MJH747" s="4"/>
      <c r="MJI747" s="4"/>
      <c r="MJJ747" s="4"/>
      <c r="MJK747" s="4"/>
      <c r="MJL747" s="4"/>
      <c r="MJM747" s="4"/>
      <c r="MJN747" s="4"/>
      <c r="MJO747" s="4"/>
      <c r="MJP747" s="4"/>
      <c r="MJQ747" s="4"/>
      <c r="MJR747" s="4"/>
      <c r="MJS747" s="4"/>
      <c r="MJT747" s="4"/>
      <c r="MJU747" s="4"/>
      <c r="MJV747" s="4"/>
      <c r="MJW747" s="4"/>
      <c r="MJX747" s="4"/>
      <c r="MJY747" s="4"/>
      <c r="MJZ747" s="4"/>
      <c r="MKA747" s="4"/>
      <c r="MKB747" s="4"/>
      <c r="MKC747" s="4"/>
      <c r="MKD747" s="4"/>
      <c r="MKE747" s="4"/>
      <c r="MKF747" s="4"/>
      <c r="MKG747" s="4"/>
      <c r="MKH747" s="4"/>
      <c r="MKI747" s="4"/>
      <c r="MKJ747" s="4"/>
      <c r="MKK747" s="4"/>
      <c r="MKL747" s="4"/>
      <c r="MKM747" s="4"/>
      <c r="MKN747" s="4"/>
      <c r="MKO747" s="4"/>
      <c r="MKP747" s="4"/>
      <c r="MKQ747" s="4"/>
      <c r="MKR747" s="4"/>
      <c r="MKS747" s="4"/>
      <c r="MKT747" s="4"/>
      <c r="MKU747" s="4"/>
      <c r="MKV747" s="4"/>
      <c r="MKW747" s="4"/>
      <c r="MKX747" s="4"/>
      <c r="MKY747" s="4"/>
      <c r="MKZ747" s="4"/>
      <c r="MLA747" s="4"/>
      <c r="MLB747" s="4"/>
      <c r="MLC747" s="4"/>
      <c r="MLD747" s="4"/>
      <c r="MLE747" s="4"/>
      <c r="MLF747" s="4"/>
      <c r="MLG747" s="4"/>
      <c r="MLH747" s="4"/>
      <c r="MLI747" s="4"/>
      <c r="MLJ747" s="4"/>
      <c r="MLK747" s="4"/>
      <c r="MLL747" s="4"/>
      <c r="MLM747" s="4"/>
      <c r="MLN747" s="4"/>
      <c r="MLO747" s="4"/>
      <c r="MLP747" s="4"/>
      <c r="MLQ747" s="4"/>
      <c r="MLR747" s="4"/>
      <c r="MLS747" s="4"/>
      <c r="MLT747" s="4"/>
      <c r="MLU747" s="4"/>
      <c r="MLV747" s="4"/>
      <c r="MLW747" s="4"/>
      <c r="MLX747" s="4"/>
      <c r="MLY747" s="4"/>
      <c r="MLZ747" s="4"/>
      <c r="MMA747" s="4"/>
      <c r="MMB747" s="4"/>
      <c r="MMC747" s="4"/>
      <c r="MMD747" s="4"/>
      <c r="MME747" s="4"/>
      <c r="MMF747" s="4"/>
      <c r="MMG747" s="4"/>
      <c r="MMH747" s="4"/>
      <c r="MMI747" s="4"/>
      <c r="MMJ747" s="4"/>
      <c r="MMK747" s="4"/>
      <c r="MML747" s="4"/>
      <c r="MMM747" s="4"/>
      <c r="MMN747" s="4"/>
      <c r="MMO747" s="4"/>
      <c r="MMP747" s="4"/>
      <c r="MMQ747" s="4"/>
      <c r="MMR747" s="4"/>
      <c r="MMS747" s="4"/>
      <c r="MMT747" s="4"/>
      <c r="MMU747" s="4"/>
      <c r="MMV747" s="4"/>
      <c r="MMW747" s="4"/>
      <c r="MMX747" s="4"/>
      <c r="MMY747" s="4"/>
      <c r="MMZ747" s="4"/>
      <c r="MNA747" s="4"/>
      <c r="MNB747" s="4"/>
      <c r="MNC747" s="4"/>
      <c r="MND747" s="4"/>
      <c r="MNE747" s="4"/>
      <c r="MNF747" s="4"/>
      <c r="MNG747" s="4"/>
      <c r="MNH747" s="4"/>
      <c r="MNI747" s="4"/>
      <c r="MNJ747" s="4"/>
      <c r="MNK747" s="4"/>
      <c r="MNL747" s="4"/>
      <c r="MNM747" s="4"/>
      <c r="MNN747" s="4"/>
      <c r="MNO747" s="4"/>
      <c r="MNP747" s="4"/>
      <c r="MNQ747" s="4"/>
      <c r="MNR747" s="4"/>
      <c r="MNS747" s="4"/>
      <c r="MNT747" s="4"/>
      <c r="MNU747" s="4"/>
      <c r="MNV747" s="4"/>
      <c r="MNW747" s="4"/>
      <c r="MNX747" s="4"/>
      <c r="MNY747" s="4"/>
      <c r="MNZ747" s="4"/>
      <c r="MOA747" s="4"/>
      <c r="MOB747" s="4"/>
      <c r="MOC747" s="4"/>
      <c r="MOD747" s="4"/>
      <c r="MOE747" s="4"/>
      <c r="MOF747" s="4"/>
      <c r="MOG747" s="4"/>
      <c r="MOH747" s="4"/>
      <c r="MOI747" s="4"/>
      <c r="MOJ747" s="4"/>
      <c r="MOK747" s="4"/>
      <c r="MOL747" s="4"/>
      <c r="MOM747" s="4"/>
      <c r="MON747" s="4"/>
      <c r="MOO747" s="4"/>
      <c r="MOP747" s="4"/>
      <c r="MOQ747" s="4"/>
      <c r="MOR747" s="4"/>
      <c r="MOS747" s="4"/>
      <c r="MOT747" s="4"/>
      <c r="MOU747" s="4"/>
      <c r="MOV747" s="4"/>
      <c r="MOW747" s="4"/>
      <c r="MOX747" s="4"/>
      <c r="MOY747" s="4"/>
      <c r="MOZ747" s="4"/>
      <c r="MPA747" s="4"/>
      <c r="MPB747" s="4"/>
      <c r="MPC747" s="4"/>
      <c r="MPD747" s="4"/>
      <c r="MPE747" s="4"/>
      <c r="MPF747" s="4"/>
      <c r="MPG747" s="4"/>
      <c r="MPH747" s="4"/>
      <c r="MPI747" s="4"/>
      <c r="MPJ747" s="4"/>
      <c r="MPK747" s="4"/>
      <c r="MPL747" s="4"/>
      <c r="MPM747" s="4"/>
      <c r="MPN747" s="4"/>
      <c r="MPO747" s="4"/>
      <c r="MPP747" s="4"/>
      <c r="MPQ747" s="4"/>
      <c r="MPR747" s="4"/>
      <c r="MPS747" s="4"/>
      <c r="MPT747" s="4"/>
      <c r="MPU747" s="4"/>
      <c r="MPV747" s="4"/>
      <c r="MPW747" s="4"/>
      <c r="MPX747" s="4"/>
      <c r="MPY747" s="4"/>
      <c r="MPZ747" s="4"/>
      <c r="MQA747" s="4"/>
      <c r="MQB747" s="4"/>
      <c r="MQC747" s="4"/>
      <c r="MQD747" s="4"/>
      <c r="MQE747" s="4"/>
      <c r="MQF747" s="4"/>
      <c r="MQG747" s="4"/>
      <c r="MQH747" s="4"/>
      <c r="MQI747" s="4"/>
      <c r="MQJ747" s="4"/>
      <c r="MQK747" s="4"/>
      <c r="MQL747" s="4"/>
      <c r="MQM747" s="4"/>
      <c r="MQN747" s="4"/>
      <c r="MQO747" s="4"/>
      <c r="MQP747" s="4"/>
      <c r="MQQ747" s="4"/>
      <c r="MQR747" s="4"/>
      <c r="MQS747" s="4"/>
      <c r="MQT747" s="4"/>
      <c r="MQU747" s="4"/>
      <c r="MQV747" s="4"/>
      <c r="MQW747" s="4"/>
      <c r="MQX747" s="4"/>
      <c r="MQY747" s="4"/>
      <c r="MQZ747" s="4"/>
      <c r="MRA747" s="4"/>
      <c r="MRB747" s="4"/>
      <c r="MRC747" s="4"/>
      <c r="MRD747" s="4"/>
      <c r="MRE747" s="4"/>
      <c r="MRF747" s="4"/>
      <c r="MRG747" s="4"/>
      <c r="MRH747" s="4"/>
      <c r="MRI747" s="4"/>
      <c r="MRJ747" s="4"/>
      <c r="MRK747" s="4"/>
      <c r="MRL747" s="4"/>
      <c r="MRM747" s="4"/>
      <c r="MRN747" s="4"/>
      <c r="MRO747" s="4"/>
      <c r="MRP747" s="4"/>
      <c r="MRQ747" s="4"/>
      <c r="MRR747" s="4"/>
      <c r="MRS747" s="4"/>
      <c r="MRT747" s="4"/>
      <c r="MRU747" s="4"/>
      <c r="MRV747" s="4"/>
      <c r="MRW747" s="4"/>
      <c r="MRX747" s="4"/>
      <c r="MRY747" s="4"/>
      <c r="MRZ747" s="4"/>
      <c r="MSA747" s="4"/>
      <c r="MSB747" s="4"/>
      <c r="MSC747" s="4"/>
      <c r="MSD747" s="4"/>
      <c r="MSE747" s="4"/>
      <c r="MSF747" s="4"/>
      <c r="MSG747" s="4"/>
      <c r="MSH747" s="4"/>
      <c r="MSI747" s="4"/>
      <c r="MSJ747" s="4"/>
      <c r="MSK747" s="4"/>
      <c r="MSL747" s="4"/>
      <c r="MSM747" s="4"/>
      <c r="MSN747" s="4"/>
      <c r="MSO747" s="4"/>
      <c r="MSP747" s="4"/>
      <c r="MSQ747" s="4"/>
      <c r="MSR747" s="4"/>
      <c r="MSS747" s="4"/>
      <c r="MST747" s="4"/>
      <c r="MSU747" s="4"/>
      <c r="MSV747" s="4"/>
      <c r="MSW747" s="4"/>
      <c r="MSX747" s="4"/>
      <c r="MSY747" s="4"/>
      <c r="MSZ747" s="4"/>
      <c r="MTA747" s="4"/>
      <c r="MTB747" s="4"/>
      <c r="MTC747" s="4"/>
      <c r="MTD747" s="4"/>
      <c r="MTE747" s="4"/>
      <c r="MTF747" s="4"/>
      <c r="MTG747" s="4"/>
      <c r="MTH747" s="4"/>
      <c r="MTI747" s="4"/>
      <c r="MTJ747" s="4"/>
      <c r="MTK747" s="4"/>
      <c r="MTL747" s="4"/>
      <c r="MTM747" s="4"/>
      <c r="MTN747" s="4"/>
      <c r="MTO747" s="4"/>
      <c r="MTP747" s="4"/>
      <c r="MTQ747" s="4"/>
      <c r="MTR747" s="4"/>
      <c r="MTS747" s="4"/>
      <c r="MTT747" s="4"/>
      <c r="MTU747" s="4"/>
      <c r="MTV747" s="4"/>
      <c r="MTW747" s="4"/>
      <c r="MTX747" s="4"/>
      <c r="MTY747" s="4"/>
      <c r="MTZ747" s="4"/>
      <c r="MUA747" s="4"/>
      <c r="MUB747" s="4"/>
      <c r="MUC747" s="4"/>
      <c r="MUD747" s="4"/>
      <c r="MUE747" s="4"/>
      <c r="MUF747" s="4"/>
      <c r="MUG747" s="4"/>
      <c r="MUH747" s="4"/>
      <c r="MUI747" s="4"/>
      <c r="MUJ747" s="4"/>
      <c r="MUK747" s="4"/>
      <c r="MUL747" s="4"/>
      <c r="MUM747" s="4"/>
      <c r="MUN747" s="4"/>
      <c r="MUO747" s="4"/>
      <c r="MUP747" s="4"/>
      <c r="MUQ747" s="4"/>
      <c r="MUR747" s="4"/>
      <c r="MUS747" s="4"/>
      <c r="MUT747" s="4"/>
      <c r="MUU747" s="4"/>
      <c r="MUV747" s="4"/>
      <c r="MUW747" s="4"/>
      <c r="MUX747" s="4"/>
      <c r="MUY747" s="4"/>
      <c r="MUZ747" s="4"/>
      <c r="MVA747" s="4"/>
      <c r="MVB747" s="4"/>
      <c r="MVC747" s="4"/>
      <c r="MVD747" s="4"/>
      <c r="MVE747" s="4"/>
      <c r="MVF747" s="4"/>
      <c r="MVG747" s="4"/>
      <c r="MVH747" s="4"/>
      <c r="MVI747" s="4"/>
      <c r="MVJ747" s="4"/>
      <c r="MVK747" s="4"/>
      <c r="MVL747" s="4"/>
      <c r="MVM747" s="4"/>
      <c r="MVN747" s="4"/>
      <c r="MVO747" s="4"/>
      <c r="MVP747" s="4"/>
      <c r="MVQ747" s="4"/>
      <c r="MVR747" s="4"/>
      <c r="MVS747" s="4"/>
      <c r="MVT747" s="4"/>
      <c r="MVU747" s="4"/>
      <c r="MVV747" s="4"/>
      <c r="MVW747" s="4"/>
      <c r="MVX747" s="4"/>
      <c r="MVY747" s="4"/>
      <c r="MVZ747" s="4"/>
      <c r="MWA747" s="4"/>
      <c r="MWB747" s="4"/>
      <c r="MWC747" s="4"/>
      <c r="MWD747" s="4"/>
      <c r="MWE747" s="4"/>
      <c r="MWF747" s="4"/>
      <c r="MWG747" s="4"/>
      <c r="MWH747" s="4"/>
      <c r="MWI747" s="4"/>
      <c r="MWJ747" s="4"/>
      <c r="MWK747" s="4"/>
      <c r="MWL747" s="4"/>
      <c r="MWM747" s="4"/>
      <c r="MWN747" s="4"/>
      <c r="MWO747" s="4"/>
      <c r="MWP747" s="4"/>
      <c r="MWQ747" s="4"/>
      <c r="MWR747" s="4"/>
      <c r="MWS747" s="4"/>
      <c r="MWT747" s="4"/>
      <c r="MWU747" s="4"/>
      <c r="MWV747" s="4"/>
      <c r="MWW747" s="4"/>
      <c r="MWX747" s="4"/>
      <c r="MWY747" s="4"/>
      <c r="MWZ747" s="4"/>
      <c r="MXA747" s="4"/>
      <c r="MXB747" s="4"/>
      <c r="MXC747" s="4"/>
      <c r="MXD747" s="4"/>
      <c r="MXE747" s="4"/>
      <c r="MXF747" s="4"/>
      <c r="MXG747" s="4"/>
      <c r="MXH747" s="4"/>
      <c r="MXI747" s="4"/>
      <c r="MXJ747" s="4"/>
      <c r="MXK747" s="4"/>
      <c r="MXL747" s="4"/>
      <c r="MXM747" s="4"/>
      <c r="MXN747" s="4"/>
      <c r="MXO747" s="4"/>
      <c r="MXP747" s="4"/>
      <c r="MXQ747" s="4"/>
      <c r="MXR747" s="4"/>
      <c r="MXS747" s="4"/>
      <c r="MXT747" s="4"/>
      <c r="MXU747" s="4"/>
      <c r="MXV747" s="4"/>
      <c r="MXW747" s="4"/>
      <c r="MXX747" s="4"/>
      <c r="MXY747" s="4"/>
      <c r="MXZ747" s="4"/>
      <c r="MYA747" s="4"/>
      <c r="MYB747" s="4"/>
      <c r="MYC747" s="4"/>
      <c r="MYD747" s="4"/>
      <c r="MYE747" s="4"/>
      <c r="MYF747" s="4"/>
      <c r="MYG747" s="4"/>
      <c r="MYH747" s="4"/>
      <c r="MYI747" s="4"/>
      <c r="MYJ747" s="4"/>
      <c r="MYK747" s="4"/>
      <c r="MYL747" s="4"/>
      <c r="MYM747" s="4"/>
      <c r="MYN747" s="4"/>
      <c r="MYO747" s="4"/>
      <c r="MYP747" s="4"/>
      <c r="MYQ747" s="4"/>
      <c r="MYR747" s="4"/>
      <c r="MYS747" s="4"/>
      <c r="MYT747" s="4"/>
      <c r="MYU747" s="4"/>
      <c r="MYV747" s="4"/>
      <c r="MYW747" s="4"/>
      <c r="MYX747" s="4"/>
      <c r="MYY747" s="4"/>
      <c r="MYZ747" s="4"/>
      <c r="MZA747" s="4"/>
      <c r="MZB747" s="4"/>
      <c r="MZC747" s="4"/>
      <c r="MZD747" s="4"/>
      <c r="MZE747" s="4"/>
      <c r="MZF747" s="4"/>
      <c r="MZG747" s="4"/>
      <c r="MZH747" s="4"/>
      <c r="MZI747" s="4"/>
      <c r="MZJ747" s="4"/>
      <c r="MZK747" s="4"/>
      <c r="MZL747" s="4"/>
      <c r="MZM747" s="4"/>
      <c r="MZN747" s="4"/>
      <c r="MZO747" s="4"/>
      <c r="MZP747" s="4"/>
      <c r="MZQ747" s="4"/>
      <c r="MZR747" s="4"/>
      <c r="MZS747" s="4"/>
      <c r="MZT747" s="4"/>
      <c r="MZU747" s="4"/>
      <c r="MZV747" s="4"/>
      <c r="MZW747" s="4"/>
      <c r="MZX747" s="4"/>
      <c r="MZY747" s="4"/>
      <c r="MZZ747" s="4"/>
      <c r="NAA747" s="4"/>
      <c r="NAB747" s="4"/>
      <c r="NAC747" s="4"/>
      <c r="NAD747" s="4"/>
      <c r="NAE747" s="4"/>
      <c r="NAF747" s="4"/>
      <c r="NAG747" s="4"/>
      <c r="NAH747" s="4"/>
      <c r="NAI747" s="4"/>
      <c r="NAJ747" s="4"/>
      <c r="NAK747" s="4"/>
      <c r="NAL747" s="4"/>
      <c r="NAM747" s="4"/>
      <c r="NAN747" s="4"/>
      <c r="NAO747" s="4"/>
      <c r="NAP747" s="4"/>
      <c r="NAQ747" s="4"/>
      <c r="NAR747" s="4"/>
      <c r="NAS747" s="4"/>
      <c r="NAT747" s="4"/>
      <c r="NAU747" s="4"/>
      <c r="NAV747" s="4"/>
      <c r="NAW747" s="4"/>
      <c r="NAX747" s="4"/>
      <c r="NAY747" s="4"/>
      <c r="NAZ747" s="4"/>
      <c r="NBA747" s="4"/>
      <c r="NBB747" s="4"/>
      <c r="NBC747" s="4"/>
      <c r="NBD747" s="4"/>
      <c r="NBE747" s="4"/>
      <c r="NBF747" s="4"/>
      <c r="NBG747" s="4"/>
      <c r="NBH747" s="4"/>
      <c r="NBI747" s="4"/>
      <c r="NBJ747" s="4"/>
      <c r="NBK747" s="4"/>
      <c r="NBL747" s="4"/>
      <c r="NBM747" s="4"/>
      <c r="NBN747" s="4"/>
      <c r="NBO747" s="4"/>
      <c r="NBP747" s="4"/>
      <c r="NBQ747" s="4"/>
      <c r="NBR747" s="4"/>
      <c r="NBS747" s="4"/>
      <c r="NBT747" s="4"/>
      <c r="NBU747" s="4"/>
      <c r="NBV747" s="4"/>
      <c r="NBW747" s="4"/>
      <c r="NBX747" s="4"/>
      <c r="NBY747" s="4"/>
      <c r="NBZ747" s="4"/>
      <c r="NCA747" s="4"/>
      <c r="NCB747" s="4"/>
      <c r="NCC747" s="4"/>
      <c r="NCD747" s="4"/>
      <c r="NCE747" s="4"/>
      <c r="NCF747" s="4"/>
      <c r="NCG747" s="4"/>
      <c r="NCH747" s="4"/>
      <c r="NCI747" s="4"/>
      <c r="NCJ747" s="4"/>
      <c r="NCK747" s="4"/>
      <c r="NCL747" s="4"/>
      <c r="NCM747" s="4"/>
      <c r="NCN747" s="4"/>
      <c r="NCO747" s="4"/>
      <c r="NCP747" s="4"/>
      <c r="NCQ747" s="4"/>
      <c r="NCR747" s="4"/>
      <c r="NCS747" s="4"/>
      <c r="NCT747" s="4"/>
      <c r="NCU747" s="4"/>
      <c r="NCV747" s="4"/>
      <c r="NCW747" s="4"/>
      <c r="NCX747" s="4"/>
      <c r="NCY747" s="4"/>
      <c r="NCZ747" s="4"/>
      <c r="NDA747" s="4"/>
      <c r="NDB747" s="4"/>
      <c r="NDC747" s="4"/>
      <c r="NDD747" s="4"/>
      <c r="NDE747" s="4"/>
      <c r="NDF747" s="4"/>
      <c r="NDG747" s="4"/>
      <c r="NDH747" s="4"/>
      <c r="NDI747" s="4"/>
      <c r="NDJ747" s="4"/>
      <c r="NDK747" s="4"/>
      <c r="NDL747" s="4"/>
      <c r="NDM747" s="4"/>
      <c r="NDN747" s="4"/>
      <c r="NDO747" s="4"/>
      <c r="NDP747" s="4"/>
      <c r="NDQ747" s="4"/>
      <c r="NDR747" s="4"/>
      <c r="NDS747" s="4"/>
      <c r="NDT747" s="4"/>
      <c r="NDU747" s="4"/>
      <c r="NDV747" s="4"/>
      <c r="NDW747" s="4"/>
      <c r="NDX747" s="4"/>
      <c r="NDY747" s="4"/>
      <c r="NDZ747" s="4"/>
      <c r="NEA747" s="4"/>
      <c r="NEB747" s="4"/>
      <c r="NEC747" s="4"/>
      <c r="NED747" s="4"/>
      <c r="NEE747" s="4"/>
      <c r="NEF747" s="4"/>
      <c r="NEG747" s="4"/>
      <c r="NEH747" s="4"/>
      <c r="NEI747" s="4"/>
      <c r="NEJ747" s="4"/>
      <c r="NEK747" s="4"/>
      <c r="NEL747" s="4"/>
      <c r="NEM747" s="4"/>
      <c r="NEN747" s="4"/>
      <c r="NEO747" s="4"/>
      <c r="NEP747" s="4"/>
      <c r="NEQ747" s="4"/>
      <c r="NER747" s="4"/>
      <c r="NES747" s="4"/>
      <c r="NET747" s="4"/>
      <c r="NEU747" s="4"/>
      <c r="NEV747" s="4"/>
      <c r="NEW747" s="4"/>
      <c r="NEX747" s="4"/>
      <c r="NEY747" s="4"/>
      <c r="NEZ747" s="4"/>
      <c r="NFA747" s="4"/>
      <c r="NFB747" s="4"/>
      <c r="NFC747" s="4"/>
      <c r="NFD747" s="4"/>
      <c r="NFE747" s="4"/>
      <c r="NFF747" s="4"/>
      <c r="NFG747" s="4"/>
      <c r="NFH747" s="4"/>
      <c r="NFI747" s="4"/>
      <c r="NFJ747" s="4"/>
      <c r="NFK747" s="4"/>
      <c r="NFL747" s="4"/>
      <c r="NFM747" s="4"/>
      <c r="NFN747" s="4"/>
      <c r="NFO747" s="4"/>
      <c r="NFP747" s="4"/>
      <c r="NFQ747" s="4"/>
      <c r="NFR747" s="4"/>
      <c r="NFS747" s="4"/>
      <c r="NFT747" s="4"/>
      <c r="NFU747" s="4"/>
      <c r="NFV747" s="4"/>
      <c r="NFW747" s="4"/>
      <c r="NFX747" s="4"/>
      <c r="NFY747" s="4"/>
      <c r="NFZ747" s="4"/>
      <c r="NGA747" s="4"/>
      <c r="NGB747" s="4"/>
      <c r="NGC747" s="4"/>
      <c r="NGD747" s="4"/>
      <c r="NGE747" s="4"/>
      <c r="NGF747" s="4"/>
      <c r="NGG747" s="4"/>
      <c r="NGH747" s="4"/>
      <c r="NGI747" s="4"/>
      <c r="NGJ747" s="4"/>
      <c r="NGK747" s="4"/>
      <c r="NGL747" s="4"/>
      <c r="NGM747" s="4"/>
      <c r="NGN747" s="4"/>
      <c r="NGO747" s="4"/>
      <c r="NGP747" s="4"/>
      <c r="NGQ747" s="4"/>
      <c r="NGR747" s="4"/>
      <c r="NGS747" s="4"/>
      <c r="NGT747" s="4"/>
      <c r="NGU747" s="4"/>
      <c r="NGV747" s="4"/>
      <c r="NGW747" s="4"/>
      <c r="NGX747" s="4"/>
      <c r="NGY747" s="4"/>
      <c r="NGZ747" s="4"/>
      <c r="NHA747" s="4"/>
      <c r="NHB747" s="4"/>
      <c r="NHC747" s="4"/>
      <c r="NHD747" s="4"/>
      <c r="NHE747" s="4"/>
      <c r="NHF747" s="4"/>
      <c r="NHG747" s="4"/>
      <c r="NHH747" s="4"/>
      <c r="NHI747" s="4"/>
      <c r="NHJ747" s="4"/>
      <c r="NHK747" s="4"/>
      <c r="NHL747" s="4"/>
      <c r="NHM747" s="4"/>
      <c r="NHN747" s="4"/>
      <c r="NHO747" s="4"/>
      <c r="NHP747" s="4"/>
      <c r="NHQ747" s="4"/>
      <c r="NHR747" s="4"/>
      <c r="NHS747" s="4"/>
      <c r="NHT747" s="4"/>
      <c r="NHU747" s="4"/>
      <c r="NHV747" s="4"/>
      <c r="NHW747" s="4"/>
      <c r="NHX747" s="4"/>
      <c r="NHY747" s="4"/>
      <c r="NHZ747" s="4"/>
      <c r="NIA747" s="4"/>
      <c r="NIB747" s="4"/>
      <c r="NIC747" s="4"/>
      <c r="NID747" s="4"/>
      <c r="NIE747" s="4"/>
      <c r="NIF747" s="4"/>
      <c r="NIG747" s="4"/>
      <c r="NIH747" s="4"/>
      <c r="NII747" s="4"/>
      <c r="NIJ747" s="4"/>
      <c r="NIK747" s="4"/>
      <c r="NIL747" s="4"/>
      <c r="NIM747" s="4"/>
      <c r="NIN747" s="4"/>
      <c r="NIO747" s="4"/>
      <c r="NIP747" s="4"/>
      <c r="NIQ747" s="4"/>
      <c r="NIR747" s="4"/>
      <c r="NIS747" s="4"/>
      <c r="NIT747" s="4"/>
      <c r="NIU747" s="4"/>
      <c r="NIV747" s="4"/>
      <c r="NIW747" s="4"/>
      <c r="NIX747" s="4"/>
      <c r="NIY747" s="4"/>
      <c r="NIZ747" s="4"/>
      <c r="NJA747" s="4"/>
      <c r="NJB747" s="4"/>
      <c r="NJC747" s="4"/>
      <c r="NJD747" s="4"/>
      <c r="NJE747" s="4"/>
      <c r="NJF747" s="4"/>
      <c r="NJG747" s="4"/>
      <c r="NJH747" s="4"/>
      <c r="NJI747" s="4"/>
      <c r="NJJ747" s="4"/>
      <c r="NJK747" s="4"/>
      <c r="NJL747" s="4"/>
      <c r="NJM747" s="4"/>
      <c r="NJN747" s="4"/>
      <c r="NJO747" s="4"/>
      <c r="NJP747" s="4"/>
      <c r="NJQ747" s="4"/>
      <c r="NJR747" s="4"/>
      <c r="NJS747" s="4"/>
      <c r="NJT747" s="4"/>
      <c r="NJU747" s="4"/>
      <c r="NJV747" s="4"/>
      <c r="NJW747" s="4"/>
      <c r="NJX747" s="4"/>
      <c r="NJY747" s="4"/>
      <c r="NJZ747" s="4"/>
      <c r="NKA747" s="4"/>
      <c r="NKB747" s="4"/>
      <c r="NKC747" s="4"/>
      <c r="NKD747" s="4"/>
      <c r="NKE747" s="4"/>
      <c r="NKF747" s="4"/>
      <c r="NKG747" s="4"/>
      <c r="NKH747" s="4"/>
      <c r="NKI747" s="4"/>
      <c r="NKJ747" s="4"/>
      <c r="NKK747" s="4"/>
      <c r="NKL747" s="4"/>
      <c r="NKM747" s="4"/>
      <c r="NKN747" s="4"/>
      <c r="NKO747" s="4"/>
      <c r="NKP747" s="4"/>
      <c r="NKQ747" s="4"/>
      <c r="NKR747" s="4"/>
      <c r="NKS747" s="4"/>
      <c r="NKT747" s="4"/>
      <c r="NKU747" s="4"/>
      <c r="NKV747" s="4"/>
      <c r="NKW747" s="4"/>
      <c r="NKX747" s="4"/>
      <c r="NKY747" s="4"/>
      <c r="NKZ747" s="4"/>
      <c r="NLA747" s="4"/>
      <c r="NLB747" s="4"/>
      <c r="NLC747" s="4"/>
      <c r="NLD747" s="4"/>
      <c r="NLE747" s="4"/>
      <c r="NLF747" s="4"/>
      <c r="NLG747" s="4"/>
      <c r="NLH747" s="4"/>
      <c r="NLI747" s="4"/>
      <c r="NLJ747" s="4"/>
      <c r="NLK747" s="4"/>
      <c r="NLL747" s="4"/>
      <c r="NLM747" s="4"/>
      <c r="NLN747" s="4"/>
      <c r="NLO747" s="4"/>
      <c r="NLP747" s="4"/>
      <c r="NLQ747" s="4"/>
      <c r="NLR747" s="4"/>
      <c r="NLS747" s="4"/>
      <c r="NLT747" s="4"/>
      <c r="NLU747" s="4"/>
      <c r="NLV747" s="4"/>
      <c r="NLW747" s="4"/>
      <c r="NLX747" s="4"/>
      <c r="NLY747" s="4"/>
      <c r="NLZ747" s="4"/>
      <c r="NMA747" s="4"/>
      <c r="NMB747" s="4"/>
      <c r="NMC747" s="4"/>
      <c r="NMD747" s="4"/>
      <c r="NME747" s="4"/>
      <c r="NMF747" s="4"/>
      <c r="NMG747" s="4"/>
      <c r="NMH747" s="4"/>
      <c r="NMI747" s="4"/>
      <c r="NMJ747" s="4"/>
      <c r="NMK747" s="4"/>
      <c r="NML747" s="4"/>
      <c r="NMM747" s="4"/>
      <c r="NMN747" s="4"/>
      <c r="NMO747" s="4"/>
      <c r="NMP747" s="4"/>
      <c r="NMQ747" s="4"/>
      <c r="NMR747" s="4"/>
      <c r="NMS747" s="4"/>
      <c r="NMT747" s="4"/>
      <c r="NMU747" s="4"/>
      <c r="NMV747" s="4"/>
      <c r="NMW747" s="4"/>
      <c r="NMX747" s="4"/>
      <c r="NMY747" s="4"/>
      <c r="NMZ747" s="4"/>
      <c r="NNA747" s="4"/>
      <c r="NNB747" s="4"/>
      <c r="NNC747" s="4"/>
      <c r="NND747" s="4"/>
      <c r="NNE747" s="4"/>
      <c r="NNF747" s="4"/>
      <c r="NNG747" s="4"/>
      <c r="NNH747" s="4"/>
      <c r="NNI747" s="4"/>
      <c r="NNJ747" s="4"/>
      <c r="NNK747" s="4"/>
      <c r="NNL747" s="4"/>
      <c r="NNM747" s="4"/>
      <c r="NNN747" s="4"/>
      <c r="NNO747" s="4"/>
      <c r="NNP747" s="4"/>
      <c r="NNQ747" s="4"/>
      <c r="NNR747" s="4"/>
      <c r="NNS747" s="4"/>
      <c r="NNT747" s="4"/>
      <c r="NNU747" s="4"/>
      <c r="NNV747" s="4"/>
      <c r="NNW747" s="4"/>
      <c r="NNX747" s="4"/>
      <c r="NNY747" s="4"/>
      <c r="NNZ747" s="4"/>
      <c r="NOA747" s="4"/>
      <c r="NOB747" s="4"/>
      <c r="NOC747" s="4"/>
      <c r="NOD747" s="4"/>
      <c r="NOE747" s="4"/>
      <c r="NOF747" s="4"/>
      <c r="NOG747" s="4"/>
      <c r="NOH747" s="4"/>
      <c r="NOI747" s="4"/>
      <c r="NOJ747" s="4"/>
      <c r="NOK747" s="4"/>
      <c r="NOL747" s="4"/>
      <c r="NOM747" s="4"/>
      <c r="NON747" s="4"/>
      <c r="NOO747" s="4"/>
      <c r="NOP747" s="4"/>
      <c r="NOQ747" s="4"/>
      <c r="NOR747" s="4"/>
      <c r="NOS747" s="4"/>
      <c r="NOT747" s="4"/>
      <c r="NOU747" s="4"/>
      <c r="NOV747" s="4"/>
      <c r="NOW747" s="4"/>
      <c r="NOX747" s="4"/>
      <c r="NOY747" s="4"/>
      <c r="NOZ747" s="4"/>
      <c r="NPA747" s="4"/>
      <c r="NPB747" s="4"/>
      <c r="NPC747" s="4"/>
      <c r="NPD747" s="4"/>
      <c r="NPE747" s="4"/>
      <c r="NPF747" s="4"/>
      <c r="NPG747" s="4"/>
      <c r="NPH747" s="4"/>
      <c r="NPI747" s="4"/>
      <c r="NPJ747" s="4"/>
      <c r="NPK747" s="4"/>
      <c r="NPL747" s="4"/>
      <c r="NPM747" s="4"/>
      <c r="NPN747" s="4"/>
      <c r="NPO747" s="4"/>
      <c r="NPP747" s="4"/>
      <c r="NPQ747" s="4"/>
      <c r="NPR747" s="4"/>
      <c r="NPS747" s="4"/>
      <c r="NPT747" s="4"/>
      <c r="NPU747" s="4"/>
      <c r="NPV747" s="4"/>
      <c r="NPW747" s="4"/>
      <c r="NPX747" s="4"/>
      <c r="NPY747" s="4"/>
      <c r="NPZ747" s="4"/>
      <c r="NQA747" s="4"/>
      <c r="NQB747" s="4"/>
      <c r="NQC747" s="4"/>
      <c r="NQD747" s="4"/>
      <c r="NQE747" s="4"/>
      <c r="NQF747" s="4"/>
      <c r="NQG747" s="4"/>
      <c r="NQH747" s="4"/>
      <c r="NQI747" s="4"/>
      <c r="NQJ747" s="4"/>
      <c r="NQK747" s="4"/>
      <c r="NQL747" s="4"/>
      <c r="NQM747" s="4"/>
      <c r="NQN747" s="4"/>
      <c r="NQO747" s="4"/>
      <c r="NQP747" s="4"/>
      <c r="NQQ747" s="4"/>
      <c r="NQR747" s="4"/>
      <c r="NQS747" s="4"/>
      <c r="NQT747" s="4"/>
      <c r="NQU747" s="4"/>
      <c r="NQV747" s="4"/>
      <c r="NQW747" s="4"/>
      <c r="NQX747" s="4"/>
      <c r="NQY747" s="4"/>
      <c r="NQZ747" s="4"/>
      <c r="NRA747" s="4"/>
      <c r="NRB747" s="4"/>
      <c r="NRC747" s="4"/>
      <c r="NRD747" s="4"/>
      <c r="NRE747" s="4"/>
      <c r="NRF747" s="4"/>
      <c r="NRG747" s="4"/>
      <c r="NRH747" s="4"/>
      <c r="NRI747" s="4"/>
      <c r="NRJ747" s="4"/>
      <c r="NRK747" s="4"/>
      <c r="NRL747" s="4"/>
      <c r="NRM747" s="4"/>
      <c r="NRN747" s="4"/>
      <c r="NRO747" s="4"/>
      <c r="NRP747" s="4"/>
      <c r="NRQ747" s="4"/>
      <c r="NRR747" s="4"/>
      <c r="NRS747" s="4"/>
      <c r="NRT747" s="4"/>
      <c r="NRU747" s="4"/>
      <c r="NRV747" s="4"/>
      <c r="NRW747" s="4"/>
      <c r="NRX747" s="4"/>
      <c r="NRY747" s="4"/>
      <c r="NRZ747" s="4"/>
      <c r="NSA747" s="4"/>
      <c r="NSB747" s="4"/>
      <c r="NSC747" s="4"/>
      <c r="NSD747" s="4"/>
      <c r="NSE747" s="4"/>
      <c r="NSF747" s="4"/>
      <c r="NSG747" s="4"/>
      <c r="NSH747" s="4"/>
      <c r="NSI747" s="4"/>
      <c r="NSJ747" s="4"/>
      <c r="NSK747" s="4"/>
      <c r="NSL747" s="4"/>
      <c r="NSM747" s="4"/>
      <c r="NSN747" s="4"/>
      <c r="NSO747" s="4"/>
      <c r="NSP747" s="4"/>
      <c r="NSQ747" s="4"/>
      <c r="NSR747" s="4"/>
      <c r="NSS747" s="4"/>
      <c r="NST747" s="4"/>
      <c r="NSU747" s="4"/>
      <c r="NSV747" s="4"/>
      <c r="NSW747" s="4"/>
      <c r="NSX747" s="4"/>
      <c r="NSY747" s="4"/>
      <c r="NSZ747" s="4"/>
      <c r="NTA747" s="4"/>
      <c r="NTB747" s="4"/>
      <c r="NTC747" s="4"/>
      <c r="NTD747" s="4"/>
      <c r="NTE747" s="4"/>
      <c r="NTF747" s="4"/>
      <c r="NTG747" s="4"/>
      <c r="NTH747" s="4"/>
      <c r="NTI747" s="4"/>
      <c r="NTJ747" s="4"/>
      <c r="NTK747" s="4"/>
      <c r="NTL747" s="4"/>
      <c r="NTM747" s="4"/>
      <c r="NTN747" s="4"/>
      <c r="NTO747" s="4"/>
      <c r="NTP747" s="4"/>
      <c r="NTQ747" s="4"/>
      <c r="NTR747" s="4"/>
      <c r="NTS747" s="4"/>
      <c r="NTT747" s="4"/>
      <c r="NTU747" s="4"/>
      <c r="NTV747" s="4"/>
      <c r="NTW747" s="4"/>
      <c r="NTX747" s="4"/>
      <c r="NTY747" s="4"/>
      <c r="NTZ747" s="4"/>
      <c r="NUA747" s="4"/>
      <c r="NUB747" s="4"/>
      <c r="NUC747" s="4"/>
      <c r="NUD747" s="4"/>
      <c r="NUE747" s="4"/>
      <c r="NUF747" s="4"/>
      <c r="NUG747" s="4"/>
      <c r="NUH747" s="4"/>
      <c r="NUI747" s="4"/>
      <c r="NUJ747" s="4"/>
      <c r="NUK747" s="4"/>
      <c r="NUL747" s="4"/>
      <c r="NUM747" s="4"/>
      <c r="NUN747" s="4"/>
      <c r="NUO747" s="4"/>
      <c r="NUP747" s="4"/>
      <c r="NUQ747" s="4"/>
      <c r="NUR747" s="4"/>
      <c r="NUS747" s="4"/>
      <c r="NUT747" s="4"/>
      <c r="NUU747" s="4"/>
      <c r="NUV747" s="4"/>
      <c r="NUW747" s="4"/>
      <c r="NUX747" s="4"/>
      <c r="NUY747" s="4"/>
      <c r="NUZ747" s="4"/>
      <c r="NVA747" s="4"/>
      <c r="NVB747" s="4"/>
      <c r="NVC747" s="4"/>
      <c r="NVD747" s="4"/>
      <c r="NVE747" s="4"/>
      <c r="NVF747" s="4"/>
      <c r="NVG747" s="4"/>
      <c r="NVH747" s="4"/>
      <c r="NVI747" s="4"/>
      <c r="NVJ747" s="4"/>
      <c r="NVK747" s="4"/>
      <c r="NVL747" s="4"/>
      <c r="NVM747" s="4"/>
      <c r="NVN747" s="4"/>
      <c r="NVO747" s="4"/>
      <c r="NVP747" s="4"/>
      <c r="NVQ747" s="4"/>
      <c r="NVR747" s="4"/>
      <c r="NVS747" s="4"/>
      <c r="NVT747" s="4"/>
      <c r="NVU747" s="4"/>
      <c r="NVV747" s="4"/>
      <c r="NVW747" s="4"/>
      <c r="NVX747" s="4"/>
      <c r="NVY747" s="4"/>
      <c r="NVZ747" s="4"/>
      <c r="NWA747" s="4"/>
      <c r="NWB747" s="4"/>
      <c r="NWC747" s="4"/>
      <c r="NWD747" s="4"/>
      <c r="NWE747" s="4"/>
      <c r="NWF747" s="4"/>
      <c r="NWG747" s="4"/>
      <c r="NWH747" s="4"/>
      <c r="NWI747" s="4"/>
      <c r="NWJ747" s="4"/>
      <c r="NWK747" s="4"/>
      <c r="NWL747" s="4"/>
      <c r="NWM747" s="4"/>
      <c r="NWN747" s="4"/>
      <c r="NWO747" s="4"/>
      <c r="NWP747" s="4"/>
      <c r="NWQ747" s="4"/>
      <c r="NWR747" s="4"/>
      <c r="NWS747" s="4"/>
      <c r="NWT747" s="4"/>
      <c r="NWU747" s="4"/>
      <c r="NWV747" s="4"/>
      <c r="NWW747" s="4"/>
      <c r="NWX747" s="4"/>
      <c r="NWY747" s="4"/>
      <c r="NWZ747" s="4"/>
      <c r="NXA747" s="4"/>
      <c r="NXB747" s="4"/>
      <c r="NXC747" s="4"/>
      <c r="NXD747" s="4"/>
      <c r="NXE747" s="4"/>
      <c r="NXF747" s="4"/>
      <c r="NXG747" s="4"/>
      <c r="NXH747" s="4"/>
      <c r="NXI747" s="4"/>
      <c r="NXJ747" s="4"/>
      <c r="NXK747" s="4"/>
      <c r="NXL747" s="4"/>
      <c r="NXM747" s="4"/>
      <c r="NXN747" s="4"/>
      <c r="NXO747" s="4"/>
      <c r="NXP747" s="4"/>
      <c r="NXQ747" s="4"/>
      <c r="NXR747" s="4"/>
      <c r="NXS747" s="4"/>
      <c r="NXT747" s="4"/>
      <c r="NXU747" s="4"/>
      <c r="NXV747" s="4"/>
      <c r="NXW747" s="4"/>
      <c r="NXX747" s="4"/>
      <c r="NXY747" s="4"/>
      <c r="NXZ747" s="4"/>
      <c r="NYA747" s="4"/>
      <c r="NYB747" s="4"/>
      <c r="NYC747" s="4"/>
      <c r="NYD747" s="4"/>
      <c r="NYE747" s="4"/>
      <c r="NYF747" s="4"/>
      <c r="NYG747" s="4"/>
      <c r="NYH747" s="4"/>
      <c r="NYI747" s="4"/>
      <c r="NYJ747" s="4"/>
      <c r="NYK747" s="4"/>
      <c r="NYL747" s="4"/>
      <c r="NYM747" s="4"/>
      <c r="NYN747" s="4"/>
      <c r="NYO747" s="4"/>
      <c r="NYP747" s="4"/>
      <c r="NYQ747" s="4"/>
      <c r="NYR747" s="4"/>
      <c r="NYS747" s="4"/>
      <c r="NYT747" s="4"/>
      <c r="NYU747" s="4"/>
      <c r="NYV747" s="4"/>
      <c r="NYW747" s="4"/>
      <c r="NYX747" s="4"/>
      <c r="NYY747" s="4"/>
      <c r="NYZ747" s="4"/>
      <c r="NZA747" s="4"/>
      <c r="NZB747" s="4"/>
      <c r="NZC747" s="4"/>
      <c r="NZD747" s="4"/>
      <c r="NZE747" s="4"/>
      <c r="NZF747" s="4"/>
      <c r="NZG747" s="4"/>
      <c r="NZH747" s="4"/>
      <c r="NZI747" s="4"/>
      <c r="NZJ747" s="4"/>
      <c r="NZK747" s="4"/>
      <c r="NZL747" s="4"/>
      <c r="NZM747" s="4"/>
      <c r="NZN747" s="4"/>
      <c r="NZO747" s="4"/>
      <c r="NZP747" s="4"/>
      <c r="NZQ747" s="4"/>
      <c r="NZR747" s="4"/>
      <c r="NZS747" s="4"/>
      <c r="NZT747" s="4"/>
      <c r="NZU747" s="4"/>
      <c r="NZV747" s="4"/>
      <c r="NZW747" s="4"/>
      <c r="NZX747" s="4"/>
      <c r="NZY747" s="4"/>
      <c r="NZZ747" s="4"/>
      <c r="OAA747" s="4"/>
      <c r="OAB747" s="4"/>
      <c r="OAC747" s="4"/>
      <c r="OAD747" s="4"/>
      <c r="OAE747" s="4"/>
      <c r="OAF747" s="4"/>
      <c r="OAG747" s="4"/>
      <c r="OAH747" s="4"/>
      <c r="OAI747" s="4"/>
      <c r="OAJ747" s="4"/>
      <c r="OAK747" s="4"/>
      <c r="OAL747" s="4"/>
      <c r="OAM747" s="4"/>
      <c r="OAN747" s="4"/>
      <c r="OAO747" s="4"/>
      <c r="OAP747" s="4"/>
      <c r="OAQ747" s="4"/>
      <c r="OAR747" s="4"/>
      <c r="OAS747" s="4"/>
      <c r="OAT747" s="4"/>
      <c r="OAU747" s="4"/>
      <c r="OAV747" s="4"/>
      <c r="OAW747" s="4"/>
      <c r="OAX747" s="4"/>
      <c r="OAY747" s="4"/>
      <c r="OAZ747" s="4"/>
      <c r="OBA747" s="4"/>
      <c r="OBB747" s="4"/>
      <c r="OBC747" s="4"/>
      <c r="OBD747" s="4"/>
      <c r="OBE747" s="4"/>
      <c r="OBF747" s="4"/>
      <c r="OBG747" s="4"/>
      <c r="OBH747" s="4"/>
      <c r="OBI747" s="4"/>
      <c r="OBJ747" s="4"/>
      <c r="OBK747" s="4"/>
      <c r="OBL747" s="4"/>
      <c r="OBM747" s="4"/>
      <c r="OBN747" s="4"/>
      <c r="OBO747" s="4"/>
      <c r="OBP747" s="4"/>
      <c r="OBQ747" s="4"/>
      <c r="OBR747" s="4"/>
      <c r="OBS747" s="4"/>
      <c r="OBT747" s="4"/>
      <c r="OBU747" s="4"/>
      <c r="OBV747" s="4"/>
      <c r="OBW747" s="4"/>
      <c r="OBX747" s="4"/>
      <c r="OBY747" s="4"/>
      <c r="OBZ747" s="4"/>
      <c r="OCA747" s="4"/>
      <c r="OCB747" s="4"/>
      <c r="OCC747" s="4"/>
      <c r="OCD747" s="4"/>
      <c r="OCE747" s="4"/>
      <c r="OCF747" s="4"/>
      <c r="OCG747" s="4"/>
      <c r="OCH747" s="4"/>
      <c r="OCI747" s="4"/>
      <c r="OCJ747" s="4"/>
      <c r="OCK747" s="4"/>
      <c r="OCL747" s="4"/>
      <c r="OCM747" s="4"/>
      <c r="OCN747" s="4"/>
      <c r="OCO747" s="4"/>
      <c r="OCP747" s="4"/>
      <c r="OCQ747" s="4"/>
      <c r="OCR747" s="4"/>
      <c r="OCS747" s="4"/>
      <c r="OCT747" s="4"/>
      <c r="OCU747" s="4"/>
      <c r="OCV747" s="4"/>
      <c r="OCW747" s="4"/>
      <c r="OCX747" s="4"/>
      <c r="OCY747" s="4"/>
      <c r="OCZ747" s="4"/>
      <c r="ODA747" s="4"/>
      <c r="ODB747" s="4"/>
      <c r="ODC747" s="4"/>
      <c r="ODD747" s="4"/>
      <c r="ODE747" s="4"/>
      <c r="ODF747" s="4"/>
      <c r="ODG747" s="4"/>
      <c r="ODH747" s="4"/>
      <c r="ODI747" s="4"/>
      <c r="ODJ747" s="4"/>
      <c r="ODK747" s="4"/>
      <c r="ODL747" s="4"/>
      <c r="ODM747" s="4"/>
      <c r="ODN747" s="4"/>
      <c r="ODO747" s="4"/>
      <c r="ODP747" s="4"/>
      <c r="ODQ747" s="4"/>
      <c r="ODR747" s="4"/>
      <c r="ODS747" s="4"/>
      <c r="ODT747" s="4"/>
      <c r="ODU747" s="4"/>
      <c r="ODV747" s="4"/>
      <c r="ODW747" s="4"/>
      <c r="ODX747" s="4"/>
      <c r="ODY747" s="4"/>
      <c r="ODZ747" s="4"/>
      <c r="OEA747" s="4"/>
      <c r="OEB747" s="4"/>
      <c r="OEC747" s="4"/>
      <c r="OED747" s="4"/>
      <c r="OEE747" s="4"/>
      <c r="OEF747" s="4"/>
      <c r="OEG747" s="4"/>
      <c r="OEH747" s="4"/>
      <c r="OEI747" s="4"/>
      <c r="OEJ747" s="4"/>
      <c r="OEK747" s="4"/>
      <c r="OEL747" s="4"/>
      <c r="OEM747" s="4"/>
      <c r="OEN747" s="4"/>
      <c r="OEO747" s="4"/>
      <c r="OEP747" s="4"/>
      <c r="OEQ747" s="4"/>
      <c r="OER747" s="4"/>
      <c r="OES747" s="4"/>
      <c r="OET747" s="4"/>
      <c r="OEU747" s="4"/>
      <c r="OEV747" s="4"/>
      <c r="OEW747" s="4"/>
      <c r="OEX747" s="4"/>
      <c r="OEY747" s="4"/>
      <c r="OEZ747" s="4"/>
      <c r="OFA747" s="4"/>
      <c r="OFB747" s="4"/>
      <c r="OFC747" s="4"/>
      <c r="OFD747" s="4"/>
      <c r="OFE747" s="4"/>
      <c r="OFF747" s="4"/>
      <c r="OFG747" s="4"/>
      <c r="OFH747" s="4"/>
      <c r="OFI747" s="4"/>
      <c r="OFJ747" s="4"/>
      <c r="OFK747" s="4"/>
      <c r="OFL747" s="4"/>
      <c r="OFM747" s="4"/>
      <c r="OFN747" s="4"/>
      <c r="OFO747" s="4"/>
      <c r="OFP747" s="4"/>
      <c r="OFQ747" s="4"/>
      <c r="OFR747" s="4"/>
      <c r="OFS747" s="4"/>
      <c r="OFT747" s="4"/>
      <c r="OFU747" s="4"/>
      <c r="OFV747" s="4"/>
      <c r="OFW747" s="4"/>
      <c r="OFX747" s="4"/>
      <c r="OFY747" s="4"/>
      <c r="OFZ747" s="4"/>
      <c r="OGA747" s="4"/>
      <c r="OGB747" s="4"/>
      <c r="OGC747" s="4"/>
      <c r="OGD747" s="4"/>
      <c r="OGE747" s="4"/>
      <c r="OGF747" s="4"/>
      <c r="OGG747" s="4"/>
      <c r="OGH747" s="4"/>
      <c r="OGI747" s="4"/>
      <c r="OGJ747" s="4"/>
      <c r="OGK747" s="4"/>
      <c r="OGL747" s="4"/>
      <c r="OGM747" s="4"/>
      <c r="OGN747" s="4"/>
      <c r="OGO747" s="4"/>
      <c r="OGP747" s="4"/>
      <c r="OGQ747" s="4"/>
      <c r="OGR747" s="4"/>
      <c r="OGS747" s="4"/>
      <c r="OGT747" s="4"/>
      <c r="OGU747" s="4"/>
      <c r="OGV747" s="4"/>
      <c r="OGW747" s="4"/>
      <c r="OGX747" s="4"/>
      <c r="OGY747" s="4"/>
      <c r="OGZ747" s="4"/>
      <c r="OHA747" s="4"/>
      <c r="OHB747" s="4"/>
      <c r="OHC747" s="4"/>
      <c r="OHD747" s="4"/>
      <c r="OHE747" s="4"/>
      <c r="OHF747" s="4"/>
      <c r="OHG747" s="4"/>
      <c r="OHH747" s="4"/>
      <c r="OHI747" s="4"/>
      <c r="OHJ747" s="4"/>
      <c r="OHK747" s="4"/>
      <c r="OHL747" s="4"/>
      <c r="OHM747" s="4"/>
      <c r="OHN747" s="4"/>
      <c r="OHO747" s="4"/>
      <c r="OHP747" s="4"/>
      <c r="OHQ747" s="4"/>
      <c r="OHR747" s="4"/>
      <c r="OHS747" s="4"/>
      <c r="OHT747" s="4"/>
      <c r="OHU747" s="4"/>
      <c r="OHV747" s="4"/>
      <c r="OHW747" s="4"/>
      <c r="OHX747" s="4"/>
      <c r="OHY747" s="4"/>
      <c r="OHZ747" s="4"/>
      <c r="OIA747" s="4"/>
      <c r="OIB747" s="4"/>
      <c r="OIC747" s="4"/>
      <c r="OID747" s="4"/>
      <c r="OIE747" s="4"/>
      <c r="OIF747" s="4"/>
      <c r="OIG747" s="4"/>
      <c r="OIH747" s="4"/>
      <c r="OII747" s="4"/>
      <c r="OIJ747" s="4"/>
      <c r="OIK747" s="4"/>
      <c r="OIL747" s="4"/>
      <c r="OIM747" s="4"/>
      <c r="OIN747" s="4"/>
      <c r="OIO747" s="4"/>
      <c r="OIP747" s="4"/>
      <c r="OIQ747" s="4"/>
      <c r="OIR747" s="4"/>
      <c r="OIS747" s="4"/>
      <c r="OIT747" s="4"/>
      <c r="OIU747" s="4"/>
      <c r="OIV747" s="4"/>
      <c r="OIW747" s="4"/>
      <c r="OIX747" s="4"/>
      <c r="OIY747" s="4"/>
      <c r="OIZ747" s="4"/>
      <c r="OJA747" s="4"/>
      <c r="OJB747" s="4"/>
      <c r="OJC747" s="4"/>
      <c r="OJD747" s="4"/>
      <c r="OJE747" s="4"/>
      <c r="OJF747" s="4"/>
      <c r="OJG747" s="4"/>
      <c r="OJH747" s="4"/>
      <c r="OJI747" s="4"/>
      <c r="OJJ747" s="4"/>
      <c r="OJK747" s="4"/>
      <c r="OJL747" s="4"/>
      <c r="OJM747" s="4"/>
      <c r="OJN747" s="4"/>
      <c r="OJO747" s="4"/>
      <c r="OJP747" s="4"/>
      <c r="OJQ747" s="4"/>
      <c r="OJR747" s="4"/>
      <c r="OJS747" s="4"/>
      <c r="OJT747" s="4"/>
      <c r="OJU747" s="4"/>
      <c r="OJV747" s="4"/>
      <c r="OJW747" s="4"/>
      <c r="OJX747" s="4"/>
      <c r="OJY747" s="4"/>
      <c r="OJZ747" s="4"/>
      <c r="OKA747" s="4"/>
      <c r="OKB747" s="4"/>
      <c r="OKC747" s="4"/>
      <c r="OKD747" s="4"/>
      <c r="OKE747" s="4"/>
      <c r="OKF747" s="4"/>
      <c r="OKG747" s="4"/>
      <c r="OKH747" s="4"/>
      <c r="OKI747" s="4"/>
      <c r="OKJ747" s="4"/>
      <c r="OKK747" s="4"/>
      <c r="OKL747" s="4"/>
      <c r="OKM747" s="4"/>
      <c r="OKN747" s="4"/>
      <c r="OKO747" s="4"/>
      <c r="OKP747" s="4"/>
      <c r="OKQ747" s="4"/>
      <c r="OKR747" s="4"/>
      <c r="OKS747" s="4"/>
      <c r="OKT747" s="4"/>
      <c r="OKU747" s="4"/>
      <c r="OKV747" s="4"/>
      <c r="OKW747" s="4"/>
      <c r="OKX747" s="4"/>
      <c r="OKY747" s="4"/>
      <c r="OKZ747" s="4"/>
      <c r="OLA747" s="4"/>
      <c r="OLB747" s="4"/>
      <c r="OLC747" s="4"/>
      <c r="OLD747" s="4"/>
      <c r="OLE747" s="4"/>
      <c r="OLF747" s="4"/>
      <c r="OLG747" s="4"/>
      <c r="OLH747" s="4"/>
      <c r="OLI747" s="4"/>
      <c r="OLJ747" s="4"/>
      <c r="OLK747" s="4"/>
      <c r="OLL747" s="4"/>
      <c r="OLM747" s="4"/>
      <c r="OLN747" s="4"/>
      <c r="OLO747" s="4"/>
      <c r="OLP747" s="4"/>
      <c r="OLQ747" s="4"/>
      <c r="OLR747" s="4"/>
      <c r="OLS747" s="4"/>
      <c r="OLT747" s="4"/>
      <c r="OLU747" s="4"/>
      <c r="OLV747" s="4"/>
      <c r="OLW747" s="4"/>
      <c r="OLX747" s="4"/>
      <c r="OLY747" s="4"/>
      <c r="OLZ747" s="4"/>
      <c r="OMA747" s="4"/>
      <c r="OMB747" s="4"/>
      <c r="OMC747" s="4"/>
      <c r="OMD747" s="4"/>
      <c r="OME747" s="4"/>
      <c r="OMF747" s="4"/>
      <c r="OMG747" s="4"/>
      <c r="OMH747" s="4"/>
      <c r="OMI747" s="4"/>
      <c r="OMJ747" s="4"/>
      <c r="OMK747" s="4"/>
      <c r="OML747" s="4"/>
      <c r="OMM747" s="4"/>
      <c r="OMN747" s="4"/>
      <c r="OMO747" s="4"/>
      <c r="OMP747" s="4"/>
      <c r="OMQ747" s="4"/>
      <c r="OMR747" s="4"/>
      <c r="OMS747" s="4"/>
      <c r="OMT747" s="4"/>
      <c r="OMU747" s="4"/>
      <c r="OMV747" s="4"/>
      <c r="OMW747" s="4"/>
      <c r="OMX747" s="4"/>
      <c r="OMY747" s="4"/>
      <c r="OMZ747" s="4"/>
      <c r="ONA747" s="4"/>
      <c r="ONB747" s="4"/>
      <c r="ONC747" s="4"/>
      <c r="OND747" s="4"/>
      <c r="ONE747" s="4"/>
      <c r="ONF747" s="4"/>
      <c r="ONG747" s="4"/>
      <c r="ONH747" s="4"/>
      <c r="ONI747" s="4"/>
      <c r="ONJ747" s="4"/>
      <c r="ONK747" s="4"/>
      <c r="ONL747" s="4"/>
      <c r="ONM747" s="4"/>
      <c r="ONN747" s="4"/>
      <c r="ONO747" s="4"/>
      <c r="ONP747" s="4"/>
      <c r="ONQ747" s="4"/>
      <c r="ONR747" s="4"/>
      <c r="ONS747" s="4"/>
      <c r="ONT747" s="4"/>
      <c r="ONU747" s="4"/>
      <c r="ONV747" s="4"/>
      <c r="ONW747" s="4"/>
      <c r="ONX747" s="4"/>
      <c r="ONY747" s="4"/>
      <c r="ONZ747" s="4"/>
      <c r="OOA747" s="4"/>
      <c r="OOB747" s="4"/>
      <c r="OOC747" s="4"/>
      <c r="OOD747" s="4"/>
      <c r="OOE747" s="4"/>
      <c r="OOF747" s="4"/>
      <c r="OOG747" s="4"/>
      <c r="OOH747" s="4"/>
      <c r="OOI747" s="4"/>
      <c r="OOJ747" s="4"/>
      <c r="OOK747" s="4"/>
      <c r="OOL747" s="4"/>
      <c r="OOM747" s="4"/>
      <c r="OON747" s="4"/>
      <c r="OOO747" s="4"/>
      <c r="OOP747" s="4"/>
      <c r="OOQ747" s="4"/>
      <c r="OOR747" s="4"/>
      <c r="OOS747" s="4"/>
      <c r="OOT747" s="4"/>
      <c r="OOU747" s="4"/>
      <c r="OOV747" s="4"/>
      <c r="OOW747" s="4"/>
      <c r="OOX747" s="4"/>
      <c r="OOY747" s="4"/>
      <c r="OOZ747" s="4"/>
      <c r="OPA747" s="4"/>
      <c r="OPB747" s="4"/>
      <c r="OPC747" s="4"/>
      <c r="OPD747" s="4"/>
      <c r="OPE747" s="4"/>
      <c r="OPF747" s="4"/>
      <c r="OPG747" s="4"/>
      <c r="OPH747" s="4"/>
      <c r="OPI747" s="4"/>
      <c r="OPJ747" s="4"/>
      <c r="OPK747" s="4"/>
      <c r="OPL747" s="4"/>
      <c r="OPM747" s="4"/>
      <c r="OPN747" s="4"/>
      <c r="OPO747" s="4"/>
      <c r="OPP747" s="4"/>
      <c r="OPQ747" s="4"/>
      <c r="OPR747" s="4"/>
      <c r="OPS747" s="4"/>
      <c r="OPT747" s="4"/>
      <c r="OPU747" s="4"/>
      <c r="OPV747" s="4"/>
      <c r="OPW747" s="4"/>
      <c r="OPX747" s="4"/>
      <c r="OPY747" s="4"/>
      <c r="OPZ747" s="4"/>
      <c r="OQA747" s="4"/>
      <c r="OQB747" s="4"/>
      <c r="OQC747" s="4"/>
      <c r="OQD747" s="4"/>
      <c r="OQE747" s="4"/>
      <c r="OQF747" s="4"/>
      <c r="OQG747" s="4"/>
      <c r="OQH747" s="4"/>
      <c r="OQI747" s="4"/>
      <c r="OQJ747" s="4"/>
      <c r="OQK747" s="4"/>
      <c r="OQL747" s="4"/>
      <c r="OQM747" s="4"/>
      <c r="OQN747" s="4"/>
      <c r="OQO747" s="4"/>
      <c r="OQP747" s="4"/>
      <c r="OQQ747" s="4"/>
      <c r="OQR747" s="4"/>
      <c r="OQS747" s="4"/>
      <c r="OQT747" s="4"/>
      <c r="OQU747" s="4"/>
      <c r="OQV747" s="4"/>
      <c r="OQW747" s="4"/>
      <c r="OQX747" s="4"/>
      <c r="OQY747" s="4"/>
      <c r="OQZ747" s="4"/>
      <c r="ORA747" s="4"/>
      <c r="ORB747" s="4"/>
      <c r="ORC747" s="4"/>
      <c r="ORD747" s="4"/>
      <c r="ORE747" s="4"/>
      <c r="ORF747" s="4"/>
      <c r="ORG747" s="4"/>
      <c r="ORH747" s="4"/>
      <c r="ORI747" s="4"/>
      <c r="ORJ747" s="4"/>
      <c r="ORK747" s="4"/>
      <c r="ORL747" s="4"/>
      <c r="ORM747" s="4"/>
      <c r="ORN747" s="4"/>
      <c r="ORO747" s="4"/>
      <c r="ORP747" s="4"/>
      <c r="ORQ747" s="4"/>
      <c r="ORR747" s="4"/>
      <c r="ORS747" s="4"/>
      <c r="ORT747" s="4"/>
      <c r="ORU747" s="4"/>
      <c r="ORV747" s="4"/>
      <c r="ORW747" s="4"/>
      <c r="ORX747" s="4"/>
      <c r="ORY747" s="4"/>
      <c r="ORZ747" s="4"/>
      <c r="OSA747" s="4"/>
      <c r="OSB747" s="4"/>
      <c r="OSC747" s="4"/>
      <c r="OSD747" s="4"/>
      <c r="OSE747" s="4"/>
      <c r="OSF747" s="4"/>
      <c r="OSG747" s="4"/>
      <c r="OSH747" s="4"/>
      <c r="OSI747" s="4"/>
      <c r="OSJ747" s="4"/>
      <c r="OSK747" s="4"/>
      <c r="OSL747" s="4"/>
      <c r="OSM747" s="4"/>
      <c r="OSN747" s="4"/>
      <c r="OSO747" s="4"/>
      <c r="OSP747" s="4"/>
      <c r="OSQ747" s="4"/>
      <c r="OSR747" s="4"/>
      <c r="OSS747" s="4"/>
      <c r="OST747" s="4"/>
      <c r="OSU747" s="4"/>
      <c r="OSV747" s="4"/>
      <c r="OSW747" s="4"/>
      <c r="OSX747" s="4"/>
      <c r="OSY747" s="4"/>
      <c r="OSZ747" s="4"/>
      <c r="OTA747" s="4"/>
      <c r="OTB747" s="4"/>
      <c r="OTC747" s="4"/>
      <c r="OTD747" s="4"/>
      <c r="OTE747" s="4"/>
      <c r="OTF747" s="4"/>
      <c r="OTG747" s="4"/>
      <c r="OTH747" s="4"/>
      <c r="OTI747" s="4"/>
      <c r="OTJ747" s="4"/>
      <c r="OTK747" s="4"/>
      <c r="OTL747" s="4"/>
      <c r="OTM747" s="4"/>
      <c r="OTN747" s="4"/>
      <c r="OTO747" s="4"/>
      <c r="OTP747" s="4"/>
      <c r="OTQ747" s="4"/>
      <c r="OTR747" s="4"/>
      <c r="OTS747" s="4"/>
      <c r="OTT747" s="4"/>
      <c r="OTU747" s="4"/>
      <c r="OTV747" s="4"/>
      <c r="OTW747" s="4"/>
      <c r="OTX747" s="4"/>
      <c r="OTY747" s="4"/>
      <c r="OTZ747" s="4"/>
      <c r="OUA747" s="4"/>
      <c r="OUB747" s="4"/>
      <c r="OUC747" s="4"/>
      <c r="OUD747" s="4"/>
      <c r="OUE747" s="4"/>
      <c r="OUF747" s="4"/>
      <c r="OUG747" s="4"/>
      <c r="OUH747" s="4"/>
      <c r="OUI747" s="4"/>
      <c r="OUJ747" s="4"/>
      <c r="OUK747" s="4"/>
      <c r="OUL747" s="4"/>
      <c r="OUM747" s="4"/>
      <c r="OUN747" s="4"/>
      <c r="OUO747" s="4"/>
      <c r="OUP747" s="4"/>
      <c r="OUQ747" s="4"/>
      <c r="OUR747" s="4"/>
      <c r="OUS747" s="4"/>
      <c r="OUT747" s="4"/>
      <c r="OUU747" s="4"/>
      <c r="OUV747" s="4"/>
      <c r="OUW747" s="4"/>
      <c r="OUX747" s="4"/>
      <c r="OUY747" s="4"/>
      <c r="OUZ747" s="4"/>
      <c r="OVA747" s="4"/>
      <c r="OVB747" s="4"/>
      <c r="OVC747" s="4"/>
      <c r="OVD747" s="4"/>
      <c r="OVE747" s="4"/>
      <c r="OVF747" s="4"/>
      <c r="OVG747" s="4"/>
      <c r="OVH747" s="4"/>
      <c r="OVI747" s="4"/>
      <c r="OVJ747" s="4"/>
      <c r="OVK747" s="4"/>
      <c r="OVL747" s="4"/>
      <c r="OVM747" s="4"/>
      <c r="OVN747" s="4"/>
      <c r="OVO747" s="4"/>
      <c r="OVP747" s="4"/>
      <c r="OVQ747" s="4"/>
      <c r="OVR747" s="4"/>
      <c r="OVS747" s="4"/>
      <c r="OVT747" s="4"/>
      <c r="OVU747" s="4"/>
      <c r="OVV747" s="4"/>
      <c r="OVW747" s="4"/>
      <c r="OVX747" s="4"/>
      <c r="OVY747" s="4"/>
      <c r="OVZ747" s="4"/>
      <c r="OWA747" s="4"/>
      <c r="OWB747" s="4"/>
      <c r="OWC747" s="4"/>
      <c r="OWD747" s="4"/>
      <c r="OWE747" s="4"/>
      <c r="OWF747" s="4"/>
      <c r="OWG747" s="4"/>
      <c r="OWH747" s="4"/>
      <c r="OWI747" s="4"/>
      <c r="OWJ747" s="4"/>
      <c r="OWK747" s="4"/>
      <c r="OWL747" s="4"/>
      <c r="OWM747" s="4"/>
      <c r="OWN747" s="4"/>
      <c r="OWO747" s="4"/>
      <c r="OWP747" s="4"/>
      <c r="OWQ747" s="4"/>
      <c r="OWR747" s="4"/>
      <c r="OWS747" s="4"/>
      <c r="OWT747" s="4"/>
      <c r="OWU747" s="4"/>
      <c r="OWV747" s="4"/>
      <c r="OWW747" s="4"/>
      <c r="OWX747" s="4"/>
      <c r="OWY747" s="4"/>
      <c r="OWZ747" s="4"/>
      <c r="OXA747" s="4"/>
      <c r="OXB747" s="4"/>
      <c r="OXC747" s="4"/>
      <c r="OXD747" s="4"/>
      <c r="OXE747" s="4"/>
      <c r="OXF747" s="4"/>
      <c r="OXG747" s="4"/>
      <c r="OXH747" s="4"/>
      <c r="OXI747" s="4"/>
      <c r="OXJ747" s="4"/>
      <c r="OXK747" s="4"/>
      <c r="OXL747" s="4"/>
      <c r="OXM747" s="4"/>
      <c r="OXN747" s="4"/>
      <c r="OXO747" s="4"/>
      <c r="OXP747" s="4"/>
      <c r="OXQ747" s="4"/>
      <c r="OXR747" s="4"/>
      <c r="OXS747" s="4"/>
      <c r="OXT747" s="4"/>
      <c r="OXU747" s="4"/>
      <c r="OXV747" s="4"/>
      <c r="OXW747" s="4"/>
      <c r="OXX747" s="4"/>
      <c r="OXY747" s="4"/>
      <c r="OXZ747" s="4"/>
      <c r="OYA747" s="4"/>
      <c r="OYB747" s="4"/>
      <c r="OYC747" s="4"/>
      <c r="OYD747" s="4"/>
      <c r="OYE747" s="4"/>
      <c r="OYF747" s="4"/>
      <c r="OYG747" s="4"/>
      <c r="OYH747" s="4"/>
      <c r="OYI747" s="4"/>
      <c r="OYJ747" s="4"/>
      <c r="OYK747" s="4"/>
      <c r="OYL747" s="4"/>
      <c r="OYM747" s="4"/>
      <c r="OYN747" s="4"/>
      <c r="OYO747" s="4"/>
      <c r="OYP747" s="4"/>
      <c r="OYQ747" s="4"/>
      <c r="OYR747" s="4"/>
      <c r="OYS747" s="4"/>
      <c r="OYT747" s="4"/>
      <c r="OYU747" s="4"/>
      <c r="OYV747" s="4"/>
      <c r="OYW747" s="4"/>
      <c r="OYX747" s="4"/>
      <c r="OYY747" s="4"/>
      <c r="OYZ747" s="4"/>
      <c r="OZA747" s="4"/>
      <c r="OZB747" s="4"/>
      <c r="OZC747" s="4"/>
      <c r="OZD747" s="4"/>
      <c r="OZE747" s="4"/>
      <c r="OZF747" s="4"/>
      <c r="OZG747" s="4"/>
      <c r="OZH747" s="4"/>
      <c r="OZI747" s="4"/>
      <c r="OZJ747" s="4"/>
      <c r="OZK747" s="4"/>
      <c r="OZL747" s="4"/>
      <c r="OZM747" s="4"/>
      <c r="OZN747" s="4"/>
      <c r="OZO747" s="4"/>
      <c r="OZP747" s="4"/>
      <c r="OZQ747" s="4"/>
      <c r="OZR747" s="4"/>
      <c r="OZS747" s="4"/>
      <c r="OZT747" s="4"/>
      <c r="OZU747" s="4"/>
      <c r="OZV747" s="4"/>
      <c r="OZW747" s="4"/>
      <c r="OZX747" s="4"/>
      <c r="OZY747" s="4"/>
      <c r="OZZ747" s="4"/>
      <c r="PAA747" s="4"/>
      <c r="PAB747" s="4"/>
      <c r="PAC747" s="4"/>
      <c r="PAD747" s="4"/>
      <c r="PAE747" s="4"/>
      <c r="PAF747" s="4"/>
      <c r="PAG747" s="4"/>
      <c r="PAH747" s="4"/>
      <c r="PAI747" s="4"/>
      <c r="PAJ747" s="4"/>
      <c r="PAK747" s="4"/>
      <c r="PAL747" s="4"/>
      <c r="PAM747" s="4"/>
      <c r="PAN747" s="4"/>
      <c r="PAO747" s="4"/>
      <c r="PAP747" s="4"/>
      <c r="PAQ747" s="4"/>
      <c r="PAR747" s="4"/>
      <c r="PAS747" s="4"/>
      <c r="PAT747" s="4"/>
      <c r="PAU747" s="4"/>
      <c r="PAV747" s="4"/>
      <c r="PAW747" s="4"/>
      <c r="PAX747" s="4"/>
      <c r="PAY747" s="4"/>
      <c r="PAZ747" s="4"/>
      <c r="PBA747" s="4"/>
      <c r="PBB747" s="4"/>
      <c r="PBC747" s="4"/>
      <c r="PBD747" s="4"/>
      <c r="PBE747" s="4"/>
      <c r="PBF747" s="4"/>
      <c r="PBG747" s="4"/>
      <c r="PBH747" s="4"/>
      <c r="PBI747" s="4"/>
      <c r="PBJ747" s="4"/>
      <c r="PBK747" s="4"/>
      <c r="PBL747" s="4"/>
      <c r="PBM747" s="4"/>
      <c r="PBN747" s="4"/>
      <c r="PBO747" s="4"/>
      <c r="PBP747" s="4"/>
      <c r="PBQ747" s="4"/>
      <c r="PBR747" s="4"/>
      <c r="PBS747" s="4"/>
      <c r="PBT747" s="4"/>
      <c r="PBU747" s="4"/>
      <c r="PBV747" s="4"/>
      <c r="PBW747" s="4"/>
      <c r="PBX747" s="4"/>
      <c r="PBY747" s="4"/>
      <c r="PBZ747" s="4"/>
      <c r="PCA747" s="4"/>
      <c r="PCB747" s="4"/>
      <c r="PCC747" s="4"/>
      <c r="PCD747" s="4"/>
      <c r="PCE747" s="4"/>
      <c r="PCF747" s="4"/>
      <c r="PCG747" s="4"/>
      <c r="PCH747" s="4"/>
      <c r="PCI747" s="4"/>
      <c r="PCJ747" s="4"/>
      <c r="PCK747" s="4"/>
      <c r="PCL747" s="4"/>
      <c r="PCM747" s="4"/>
      <c r="PCN747" s="4"/>
      <c r="PCO747" s="4"/>
      <c r="PCP747" s="4"/>
      <c r="PCQ747" s="4"/>
      <c r="PCR747" s="4"/>
      <c r="PCS747" s="4"/>
      <c r="PCT747" s="4"/>
      <c r="PCU747" s="4"/>
      <c r="PCV747" s="4"/>
      <c r="PCW747" s="4"/>
      <c r="PCX747" s="4"/>
      <c r="PCY747" s="4"/>
      <c r="PCZ747" s="4"/>
      <c r="PDA747" s="4"/>
      <c r="PDB747" s="4"/>
      <c r="PDC747" s="4"/>
      <c r="PDD747" s="4"/>
      <c r="PDE747" s="4"/>
      <c r="PDF747" s="4"/>
      <c r="PDG747" s="4"/>
      <c r="PDH747" s="4"/>
      <c r="PDI747" s="4"/>
      <c r="PDJ747" s="4"/>
      <c r="PDK747" s="4"/>
      <c r="PDL747" s="4"/>
      <c r="PDM747" s="4"/>
      <c r="PDN747" s="4"/>
      <c r="PDO747" s="4"/>
      <c r="PDP747" s="4"/>
      <c r="PDQ747" s="4"/>
      <c r="PDR747" s="4"/>
      <c r="PDS747" s="4"/>
      <c r="PDT747" s="4"/>
      <c r="PDU747" s="4"/>
      <c r="PDV747" s="4"/>
      <c r="PDW747" s="4"/>
      <c r="PDX747" s="4"/>
      <c r="PDY747" s="4"/>
      <c r="PDZ747" s="4"/>
      <c r="PEA747" s="4"/>
      <c r="PEB747" s="4"/>
      <c r="PEC747" s="4"/>
      <c r="PED747" s="4"/>
      <c r="PEE747" s="4"/>
      <c r="PEF747" s="4"/>
      <c r="PEG747" s="4"/>
      <c r="PEH747" s="4"/>
      <c r="PEI747" s="4"/>
      <c r="PEJ747" s="4"/>
      <c r="PEK747" s="4"/>
      <c r="PEL747" s="4"/>
      <c r="PEM747" s="4"/>
      <c r="PEN747" s="4"/>
      <c r="PEO747" s="4"/>
      <c r="PEP747" s="4"/>
      <c r="PEQ747" s="4"/>
      <c r="PER747" s="4"/>
      <c r="PES747" s="4"/>
      <c r="PET747" s="4"/>
      <c r="PEU747" s="4"/>
      <c r="PEV747" s="4"/>
      <c r="PEW747" s="4"/>
      <c r="PEX747" s="4"/>
      <c r="PEY747" s="4"/>
      <c r="PEZ747" s="4"/>
      <c r="PFA747" s="4"/>
      <c r="PFB747" s="4"/>
      <c r="PFC747" s="4"/>
      <c r="PFD747" s="4"/>
      <c r="PFE747" s="4"/>
      <c r="PFF747" s="4"/>
      <c r="PFG747" s="4"/>
      <c r="PFH747" s="4"/>
      <c r="PFI747" s="4"/>
      <c r="PFJ747" s="4"/>
      <c r="PFK747" s="4"/>
      <c r="PFL747" s="4"/>
      <c r="PFM747" s="4"/>
      <c r="PFN747" s="4"/>
      <c r="PFO747" s="4"/>
      <c r="PFP747" s="4"/>
      <c r="PFQ747" s="4"/>
      <c r="PFR747" s="4"/>
      <c r="PFS747" s="4"/>
      <c r="PFT747" s="4"/>
      <c r="PFU747" s="4"/>
      <c r="PFV747" s="4"/>
      <c r="PFW747" s="4"/>
      <c r="PFX747" s="4"/>
      <c r="PFY747" s="4"/>
      <c r="PFZ747" s="4"/>
      <c r="PGA747" s="4"/>
      <c r="PGB747" s="4"/>
      <c r="PGC747" s="4"/>
      <c r="PGD747" s="4"/>
      <c r="PGE747" s="4"/>
      <c r="PGF747" s="4"/>
      <c r="PGG747" s="4"/>
      <c r="PGH747" s="4"/>
      <c r="PGI747" s="4"/>
      <c r="PGJ747" s="4"/>
      <c r="PGK747" s="4"/>
      <c r="PGL747" s="4"/>
      <c r="PGM747" s="4"/>
      <c r="PGN747" s="4"/>
      <c r="PGO747" s="4"/>
      <c r="PGP747" s="4"/>
      <c r="PGQ747" s="4"/>
      <c r="PGR747" s="4"/>
      <c r="PGS747" s="4"/>
      <c r="PGT747" s="4"/>
      <c r="PGU747" s="4"/>
      <c r="PGV747" s="4"/>
      <c r="PGW747" s="4"/>
      <c r="PGX747" s="4"/>
      <c r="PGY747" s="4"/>
      <c r="PGZ747" s="4"/>
      <c r="PHA747" s="4"/>
      <c r="PHB747" s="4"/>
      <c r="PHC747" s="4"/>
      <c r="PHD747" s="4"/>
      <c r="PHE747" s="4"/>
      <c r="PHF747" s="4"/>
      <c r="PHG747" s="4"/>
      <c r="PHH747" s="4"/>
      <c r="PHI747" s="4"/>
      <c r="PHJ747" s="4"/>
      <c r="PHK747" s="4"/>
      <c r="PHL747" s="4"/>
      <c r="PHM747" s="4"/>
      <c r="PHN747" s="4"/>
      <c r="PHO747" s="4"/>
      <c r="PHP747" s="4"/>
      <c r="PHQ747" s="4"/>
      <c r="PHR747" s="4"/>
      <c r="PHS747" s="4"/>
      <c r="PHT747" s="4"/>
      <c r="PHU747" s="4"/>
      <c r="PHV747" s="4"/>
      <c r="PHW747" s="4"/>
      <c r="PHX747" s="4"/>
      <c r="PHY747" s="4"/>
      <c r="PHZ747" s="4"/>
      <c r="PIA747" s="4"/>
      <c r="PIB747" s="4"/>
      <c r="PIC747" s="4"/>
      <c r="PID747" s="4"/>
      <c r="PIE747" s="4"/>
      <c r="PIF747" s="4"/>
      <c r="PIG747" s="4"/>
      <c r="PIH747" s="4"/>
      <c r="PII747" s="4"/>
      <c r="PIJ747" s="4"/>
      <c r="PIK747" s="4"/>
      <c r="PIL747" s="4"/>
      <c r="PIM747" s="4"/>
      <c r="PIN747" s="4"/>
      <c r="PIO747" s="4"/>
      <c r="PIP747" s="4"/>
      <c r="PIQ747" s="4"/>
      <c r="PIR747" s="4"/>
      <c r="PIS747" s="4"/>
      <c r="PIT747" s="4"/>
      <c r="PIU747" s="4"/>
      <c r="PIV747" s="4"/>
      <c r="PIW747" s="4"/>
      <c r="PIX747" s="4"/>
      <c r="PIY747" s="4"/>
      <c r="PIZ747" s="4"/>
      <c r="PJA747" s="4"/>
      <c r="PJB747" s="4"/>
      <c r="PJC747" s="4"/>
      <c r="PJD747" s="4"/>
      <c r="PJE747" s="4"/>
      <c r="PJF747" s="4"/>
      <c r="PJG747" s="4"/>
      <c r="PJH747" s="4"/>
      <c r="PJI747" s="4"/>
      <c r="PJJ747" s="4"/>
      <c r="PJK747" s="4"/>
      <c r="PJL747" s="4"/>
      <c r="PJM747" s="4"/>
      <c r="PJN747" s="4"/>
      <c r="PJO747" s="4"/>
      <c r="PJP747" s="4"/>
      <c r="PJQ747" s="4"/>
      <c r="PJR747" s="4"/>
      <c r="PJS747" s="4"/>
      <c r="PJT747" s="4"/>
      <c r="PJU747" s="4"/>
      <c r="PJV747" s="4"/>
      <c r="PJW747" s="4"/>
      <c r="PJX747" s="4"/>
      <c r="PJY747" s="4"/>
      <c r="PJZ747" s="4"/>
      <c r="PKA747" s="4"/>
      <c r="PKB747" s="4"/>
      <c r="PKC747" s="4"/>
      <c r="PKD747" s="4"/>
      <c r="PKE747" s="4"/>
      <c r="PKF747" s="4"/>
      <c r="PKG747" s="4"/>
      <c r="PKH747" s="4"/>
      <c r="PKI747" s="4"/>
      <c r="PKJ747" s="4"/>
      <c r="PKK747" s="4"/>
      <c r="PKL747" s="4"/>
      <c r="PKM747" s="4"/>
      <c r="PKN747" s="4"/>
      <c r="PKO747" s="4"/>
      <c r="PKP747" s="4"/>
      <c r="PKQ747" s="4"/>
      <c r="PKR747" s="4"/>
      <c r="PKS747" s="4"/>
      <c r="PKT747" s="4"/>
      <c r="PKU747" s="4"/>
      <c r="PKV747" s="4"/>
      <c r="PKW747" s="4"/>
      <c r="PKX747" s="4"/>
      <c r="PKY747" s="4"/>
      <c r="PKZ747" s="4"/>
      <c r="PLA747" s="4"/>
      <c r="PLB747" s="4"/>
      <c r="PLC747" s="4"/>
      <c r="PLD747" s="4"/>
      <c r="PLE747" s="4"/>
      <c r="PLF747" s="4"/>
      <c r="PLG747" s="4"/>
      <c r="PLH747" s="4"/>
      <c r="PLI747" s="4"/>
      <c r="PLJ747" s="4"/>
      <c r="PLK747" s="4"/>
      <c r="PLL747" s="4"/>
      <c r="PLM747" s="4"/>
      <c r="PLN747" s="4"/>
      <c r="PLO747" s="4"/>
      <c r="PLP747" s="4"/>
      <c r="PLQ747" s="4"/>
      <c r="PLR747" s="4"/>
      <c r="PLS747" s="4"/>
      <c r="PLT747" s="4"/>
      <c r="PLU747" s="4"/>
      <c r="PLV747" s="4"/>
      <c r="PLW747" s="4"/>
      <c r="PLX747" s="4"/>
      <c r="PLY747" s="4"/>
      <c r="PLZ747" s="4"/>
      <c r="PMA747" s="4"/>
      <c r="PMB747" s="4"/>
      <c r="PMC747" s="4"/>
      <c r="PMD747" s="4"/>
      <c r="PME747" s="4"/>
      <c r="PMF747" s="4"/>
      <c r="PMG747" s="4"/>
      <c r="PMH747" s="4"/>
      <c r="PMI747" s="4"/>
      <c r="PMJ747" s="4"/>
      <c r="PMK747" s="4"/>
      <c r="PML747" s="4"/>
      <c r="PMM747" s="4"/>
      <c r="PMN747" s="4"/>
      <c r="PMO747" s="4"/>
      <c r="PMP747" s="4"/>
      <c r="PMQ747" s="4"/>
      <c r="PMR747" s="4"/>
      <c r="PMS747" s="4"/>
      <c r="PMT747" s="4"/>
      <c r="PMU747" s="4"/>
      <c r="PMV747" s="4"/>
      <c r="PMW747" s="4"/>
      <c r="PMX747" s="4"/>
      <c r="PMY747" s="4"/>
      <c r="PMZ747" s="4"/>
      <c r="PNA747" s="4"/>
      <c r="PNB747" s="4"/>
      <c r="PNC747" s="4"/>
      <c r="PND747" s="4"/>
      <c r="PNE747" s="4"/>
      <c r="PNF747" s="4"/>
      <c r="PNG747" s="4"/>
      <c r="PNH747" s="4"/>
      <c r="PNI747" s="4"/>
      <c r="PNJ747" s="4"/>
      <c r="PNK747" s="4"/>
      <c r="PNL747" s="4"/>
      <c r="PNM747" s="4"/>
      <c r="PNN747" s="4"/>
      <c r="PNO747" s="4"/>
      <c r="PNP747" s="4"/>
      <c r="PNQ747" s="4"/>
      <c r="PNR747" s="4"/>
      <c r="PNS747" s="4"/>
      <c r="PNT747" s="4"/>
      <c r="PNU747" s="4"/>
      <c r="PNV747" s="4"/>
      <c r="PNW747" s="4"/>
      <c r="PNX747" s="4"/>
      <c r="PNY747" s="4"/>
      <c r="PNZ747" s="4"/>
      <c r="POA747" s="4"/>
      <c r="POB747" s="4"/>
      <c r="POC747" s="4"/>
      <c r="POD747" s="4"/>
      <c r="POE747" s="4"/>
      <c r="POF747" s="4"/>
      <c r="POG747" s="4"/>
      <c r="POH747" s="4"/>
      <c r="POI747" s="4"/>
      <c r="POJ747" s="4"/>
      <c r="POK747" s="4"/>
      <c r="POL747" s="4"/>
      <c r="POM747" s="4"/>
      <c r="PON747" s="4"/>
      <c r="POO747" s="4"/>
      <c r="POP747" s="4"/>
      <c r="POQ747" s="4"/>
      <c r="POR747" s="4"/>
      <c r="POS747" s="4"/>
      <c r="POT747" s="4"/>
      <c r="POU747" s="4"/>
      <c r="POV747" s="4"/>
      <c r="POW747" s="4"/>
      <c r="POX747" s="4"/>
      <c r="POY747" s="4"/>
      <c r="POZ747" s="4"/>
      <c r="PPA747" s="4"/>
      <c r="PPB747" s="4"/>
      <c r="PPC747" s="4"/>
      <c r="PPD747" s="4"/>
      <c r="PPE747" s="4"/>
      <c r="PPF747" s="4"/>
      <c r="PPG747" s="4"/>
      <c r="PPH747" s="4"/>
      <c r="PPI747" s="4"/>
      <c r="PPJ747" s="4"/>
      <c r="PPK747" s="4"/>
      <c r="PPL747" s="4"/>
      <c r="PPM747" s="4"/>
      <c r="PPN747" s="4"/>
      <c r="PPO747" s="4"/>
      <c r="PPP747" s="4"/>
      <c r="PPQ747" s="4"/>
      <c r="PPR747" s="4"/>
      <c r="PPS747" s="4"/>
      <c r="PPT747" s="4"/>
      <c r="PPU747" s="4"/>
      <c r="PPV747" s="4"/>
      <c r="PPW747" s="4"/>
      <c r="PPX747" s="4"/>
      <c r="PPY747" s="4"/>
      <c r="PPZ747" s="4"/>
      <c r="PQA747" s="4"/>
      <c r="PQB747" s="4"/>
      <c r="PQC747" s="4"/>
      <c r="PQD747" s="4"/>
      <c r="PQE747" s="4"/>
      <c r="PQF747" s="4"/>
      <c r="PQG747" s="4"/>
      <c r="PQH747" s="4"/>
      <c r="PQI747" s="4"/>
      <c r="PQJ747" s="4"/>
      <c r="PQK747" s="4"/>
      <c r="PQL747" s="4"/>
      <c r="PQM747" s="4"/>
      <c r="PQN747" s="4"/>
      <c r="PQO747" s="4"/>
      <c r="PQP747" s="4"/>
      <c r="PQQ747" s="4"/>
      <c r="PQR747" s="4"/>
      <c r="PQS747" s="4"/>
      <c r="PQT747" s="4"/>
      <c r="PQU747" s="4"/>
      <c r="PQV747" s="4"/>
      <c r="PQW747" s="4"/>
      <c r="PQX747" s="4"/>
      <c r="PQY747" s="4"/>
      <c r="PQZ747" s="4"/>
      <c r="PRA747" s="4"/>
      <c r="PRB747" s="4"/>
      <c r="PRC747" s="4"/>
      <c r="PRD747" s="4"/>
      <c r="PRE747" s="4"/>
      <c r="PRF747" s="4"/>
      <c r="PRG747" s="4"/>
      <c r="PRH747" s="4"/>
      <c r="PRI747" s="4"/>
      <c r="PRJ747" s="4"/>
      <c r="PRK747" s="4"/>
      <c r="PRL747" s="4"/>
      <c r="PRM747" s="4"/>
      <c r="PRN747" s="4"/>
      <c r="PRO747" s="4"/>
      <c r="PRP747" s="4"/>
      <c r="PRQ747" s="4"/>
      <c r="PRR747" s="4"/>
      <c r="PRS747" s="4"/>
      <c r="PRT747" s="4"/>
      <c r="PRU747" s="4"/>
      <c r="PRV747" s="4"/>
      <c r="PRW747" s="4"/>
      <c r="PRX747" s="4"/>
      <c r="PRY747" s="4"/>
      <c r="PRZ747" s="4"/>
      <c r="PSA747" s="4"/>
      <c r="PSB747" s="4"/>
      <c r="PSC747" s="4"/>
      <c r="PSD747" s="4"/>
      <c r="PSE747" s="4"/>
      <c r="PSF747" s="4"/>
      <c r="PSG747" s="4"/>
      <c r="PSH747" s="4"/>
      <c r="PSI747" s="4"/>
      <c r="PSJ747" s="4"/>
      <c r="PSK747" s="4"/>
      <c r="PSL747" s="4"/>
      <c r="PSM747" s="4"/>
      <c r="PSN747" s="4"/>
      <c r="PSO747" s="4"/>
      <c r="PSP747" s="4"/>
      <c r="PSQ747" s="4"/>
      <c r="PSR747" s="4"/>
      <c r="PSS747" s="4"/>
      <c r="PST747" s="4"/>
      <c r="PSU747" s="4"/>
      <c r="PSV747" s="4"/>
      <c r="PSW747" s="4"/>
      <c r="PSX747" s="4"/>
      <c r="PSY747" s="4"/>
      <c r="PSZ747" s="4"/>
      <c r="PTA747" s="4"/>
      <c r="PTB747" s="4"/>
      <c r="PTC747" s="4"/>
      <c r="PTD747" s="4"/>
      <c r="PTE747" s="4"/>
      <c r="PTF747" s="4"/>
      <c r="PTG747" s="4"/>
      <c r="PTH747" s="4"/>
      <c r="PTI747" s="4"/>
      <c r="PTJ747" s="4"/>
      <c r="PTK747" s="4"/>
      <c r="PTL747" s="4"/>
      <c r="PTM747" s="4"/>
      <c r="PTN747" s="4"/>
      <c r="PTO747" s="4"/>
      <c r="PTP747" s="4"/>
      <c r="PTQ747" s="4"/>
      <c r="PTR747" s="4"/>
      <c r="PTS747" s="4"/>
      <c r="PTT747" s="4"/>
      <c r="PTU747" s="4"/>
      <c r="PTV747" s="4"/>
      <c r="PTW747" s="4"/>
      <c r="PTX747" s="4"/>
      <c r="PTY747" s="4"/>
      <c r="PTZ747" s="4"/>
      <c r="PUA747" s="4"/>
      <c r="PUB747" s="4"/>
      <c r="PUC747" s="4"/>
      <c r="PUD747" s="4"/>
      <c r="PUE747" s="4"/>
      <c r="PUF747" s="4"/>
      <c r="PUG747" s="4"/>
      <c r="PUH747" s="4"/>
      <c r="PUI747" s="4"/>
      <c r="PUJ747" s="4"/>
      <c r="PUK747" s="4"/>
      <c r="PUL747" s="4"/>
      <c r="PUM747" s="4"/>
      <c r="PUN747" s="4"/>
      <c r="PUO747" s="4"/>
      <c r="PUP747" s="4"/>
      <c r="PUQ747" s="4"/>
      <c r="PUR747" s="4"/>
      <c r="PUS747" s="4"/>
      <c r="PUT747" s="4"/>
      <c r="PUU747" s="4"/>
      <c r="PUV747" s="4"/>
      <c r="PUW747" s="4"/>
      <c r="PUX747" s="4"/>
      <c r="PUY747" s="4"/>
      <c r="PUZ747" s="4"/>
      <c r="PVA747" s="4"/>
      <c r="PVB747" s="4"/>
      <c r="PVC747" s="4"/>
      <c r="PVD747" s="4"/>
      <c r="PVE747" s="4"/>
      <c r="PVF747" s="4"/>
      <c r="PVG747" s="4"/>
      <c r="PVH747" s="4"/>
      <c r="PVI747" s="4"/>
      <c r="PVJ747" s="4"/>
      <c r="PVK747" s="4"/>
      <c r="PVL747" s="4"/>
      <c r="PVM747" s="4"/>
      <c r="PVN747" s="4"/>
      <c r="PVO747" s="4"/>
      <c r="PVP747" s="4"/>
      <c r="PVQ747" s="4"/>
      <c r="PVR747" s="4"/>
      <c r="PVS747" s="4"/>
      <c r="PVT747" s="4"/>
      <c r="PVU747" s="4"/>
      <c r="PVV747" s="4"/>
      <c r="PVW747" s="4"/>
      <c r="PVX747" s="4"/>
      <c r="PVY747" s="4"/>
      <c r="PVZ747" s="4"/>
      <c r="PWA747" s="4"/>
      <c r="PWB747" s="4"/>
      <c r="PWC747" s="4"/>
      <c r="PWD747" s="4"/>
      <c r="PWE747" s="4"/>
      <c r="PWF747" s="4"/>
      <c r="PWG747" s="4"/>
      <c r="PWH747" s="4"/>
      <c r="PWI747" s="4"/>
      <c r="PWJ747" s="4"/>
      <c r="PWK747" s="4"/>
      <c r="PWL747" s="4"/>
      <c r="PWM747" s="4"/>
      <c r="PWN747" s="4"/>
      <c r="PWO747" s="4"/>
      <c r="PWP747" s="4"/>
      <c r="PWQ747" s="4"/>
      <c r="PWR747" s="4"/>
      <c r="PWS747" s="4"/>
      <c r="PWT747" s="4"/>
      <c r="PWU747" s="4"/>
      <c r="PWV747" s="4"/>
      <c r="PWW747" s="4"/>
      <c r="PWX747" s="4"/>
      <c r="PWY747" s="4"/>
      <c r="PWZ747" s="4"/>
      <c r="PXA747" s="4"/>
      <c r="PXB747" s="4"/>
      <c r="PXC747" s="4"/>
      <c r="PXD747" s="4"/>
      <c r="PXE747" s="4"/>
      <c r="PXF747" s="4"/>
      <c r="PXG747" s="4"/>
      <c r="PXH747" s="4"/>
      <c r="PXI747" s="4"/>
      <c r="PXJ747" s="4"/>
      <c r="PXK747" s="4"/>
      <c r="PXL747" s="4"/>
      <c r="PXM747" s="4"/>
      <c r="PXN747" s="4"/>
      <c r="PXO747" s="4"/>
      <c r="PXP747" s="4"/>
      <c r="PXQ747" s="4"/>
      <c r="PXR747" s="4"/>
      <c r="PXS747" s="4"/>
      <c r="PXT747" s="4"/>
      <c r="PXU747" s="4"/>
      <c r="PXV747" s="4"/>
      <c r="PXW747" s="4"/>
      <c r="PXX747" s="4"/>
      <c r="PXY747" s="4"/>
      <c r="PXZ747" s="4"/>
      <c r="PYA747" s="4"/>
      <c r="PYB747" s="4"/>
      <c r="PYC747" s="4"/>
      <c r="PYD747" s="4"/>
      <c r="PYE747" s="4"/>
      <c r="PYF747" s="4"/>
      <c r="PYG747" s="4"/>
      <c r="PYH747" s="4"/>
      <c r="PYI747" s="4"/>
      <c r="PYJ747" s="4"/>
      <c r="PYK747" s="4"/>
      <c r="PYL747" s="4"/>
      <c r="PYM747" s="4"/>
      <c r="PYN747" s="4"/>
      <c r="PYO747" s="4"/>
      <c r="PYP747" s="4"/>
      <c r="PYQ747" s="4"/>
      <c r="PYR747" s="4"/>
      <c r="PYS747" s="4"/>
      <c r="PYT747" s="4"/>
      <c r="PYU747" s="4"/>
      <c r="PYV747" s="4"/>
      <c r="PYW747" s="4"/>
      <c r="PYX747" s="4"/>
      <c r="PYY747" s="4"/>
      <c r="PYZ747" s="4"/>
      <c r="PZA747" s="4"/>
      <c r="PZB747" s="4"/>
      <c r="PZC747" s="4"/>
      <c r="PZD747" s="4"/>
      <c r="PZE747" s="4"/>
      <c r="PZF747" s="4"/>
      <c r="PZG747" s="4"/>
      <c r="PZH747" s="4"/>
      <c r="PZI747" s="4"/>
      <c r="PZJ747" s="4"/>
      <c r="PZK747" s="4"/>
      <c r="PZL747" s="4"/>
      <c r="PZM747" s="4"/>
      <c r="PZN747" s="4"/>
      <c r="PZO747" s="4"/>
      <c r="PZP747" s="4"/>
      <c r="PZQ747" s="4"/>
      <c r="PZR747" s="4"/>
      <c r="PZS747" s="4"/>
      <c r="PZT747" s="4"/>
      <c r="PZU747" s="4"/>
      <c r="PZV747" s="4"/>
      <c r="PZW747" s="4"/>
      <c r="PZX747" s="4"/>
      <c r="PZY747" s="4"/>
      <c r="PZZ747" s="4"/>
      <c r="QAA747" s="4"/>
      <c r="QAB747" s="4"/>
      <c r="QAC747" s="4"/>
      <c r="QAD747" s="4"/>
      <c r="QAE747" s="4"/>
      <c r="QAF747" s="4"/>
      <c r="QAG747" s="4"/>
      <c r="QAH747" s="4"/>
      <c r="QAI747" s="4"/>
      <c r="QAJ747" s="4"/>
      <c r="QAK747" s="4"/>
      <c r="QAL747" s="4"/>
      <c r="QAM747" s="4"/>
      <c r="QAN747" s="4"/>
      <c r="QAO747" s="4"/>
      <c r="QAP747" s="4"/>
      <c r="QAQ747" s="4"/>
      <c r="QAR747" s="4"/>
      <c r="QAS747" s="4"/>
      <c r="QAT747" s="4"/>
      <c r="QAU747" s="4"/>
      <c r="QAV747" s="4"/>
      <c r="QAW747" s="4"/>
      <c r="QAX747" s="4"/>
      <c r="QAY747" s="4"/>
      <c r="QAZ747" s="4"/>
      <c r="QBA747" s="4"/>
      <c r="QBB747" s="4"/>
      <c r="QBC747" s="4"/>
      <c r="QBD747" s="4"/>
      <c r="QBE747" s="4"/>
      <c r="QBF747" s="4"/>
      <c r="QBG747" s="4"/>
      <c r="QBH747" s="4"/>
      <c r="QBI747" s="4"/>
      <c r="QBJ747" s="4"/>
      <c r="QBK747" s="4"/>
      <c r="QBL747" s="4"/>
      <c r="QBM747" s="4"/>
      <c r="QBN747" s="4"/>
      <c r="QBO747" s="4"/>
      <c r="QBP747" s="4"/>
      <c r="QBQ747" s="4"/>
      <c r="QBR747" s="4"/>
      <c r="QBS747" s="4"/>
      <c r="QBT747" s="4"/>
      <c r="QBU747" s="4"/>
      <c r="QBV747" s="4"/>
      <c r="QBW747" s="4"/>
      <c r="QBX747" s="4"/>
      <c r="QBY747" s="4"/>
      <c r="QBZ747" s="4"/>
      <c r="QCA747" s="4"/>
      <c r="QCB747" s="4"/>
      <c r="QCC747" s="4"/>
      <c r="QCD747" s="4"/>
      <c r="QCE747" s="4"/>
      <c r="QCF747" s="4"/>
      <c r="QCG747" s="4"/>
      <c r="QCH747" s="4"/>
      <c r="QCI747" s="4"/>
      <c r="QCJ747" s="4"/>
      <c r="QCK747" s="4"/>
      <c r="QCL747" s="4"/>
      <c r="QCM747" s="4"/>
      <c r="QCN747" s="4"/>
      <c r="QCO747" s="4"/>
      <c r="QCP747" s="4"/>
      <c r="QCQ747" s="4"/>
      <c r="QCR747" s="4"/>
      <c r="QCS747" s="4"/>
      <c r="QCT747" s="4"/>
      <c r="QCU747" s="4"/>
      <c r="QCV747" s="4"/>
      <c r="QCW747" s="4"/>
      <c r="QCX747" s="4"/>
      <c r="QCY747" s="4"/>
      <c r="QCZ747" s="4"/>
      <c r="QDA747" s="4"/>
      <c r="QDB747" s="4"/>
      <c r="QDC747" s="4"/>
      <c r="QDD747" s="4"/>
      <c r="QDE747" s="4"/>
      <c r="QDF747" s="4"/>
      <c r="QDG747" s="4"/>
      <c r="QDH747" s="4"/>
      <c r="QDI747" s="4"/>
      <c r="QDJ747" s="4"/>
      <c r="QDK747" s="4"/>
      <c r="QDL747" s="4"/>
      <c r="QDM747" s="4"/>
      <c r="QDN747" s="4"/>
      <c r="QDO747" s="4"/>
      <c r="QDP747" s="4"/>
      <c r="QDQ747" s="4"/>
      <c r="QDR747" s="4"/>
      <c r="QDS747" s="4"/>
      <c r="QDT747" s="4"/>
      <c r="QDU747" s="4"/>
      <c r="QDV747" s="4"/>
      <c r="QDW747" s="4"/>
      <c r="QDX747" s="4"/>
      <c r="QDY747" s="4"/>
      <c r="QDZ747" s="4"/>
      <c r="QEA747" s="4"/>
      <c r="QEB747" s="4"/>
      <c r="QEC747" s="4"/>
      <c r="QED747" s="4"/>
      <c r="QEE747" s="4"/>
      <c r="QEF747" s="4"/>
      <c r="QEG747" s="4"/>
      <c r="QEH747" s="4"/>
      <c r="QEI747" s="4"/>
      <c r="QEJ747" s="4"/>
      <c r="QEK747" s="4"/>
      <c r="QEL747" s="4"/>
      <c r="QEM747" s="4"/>
      <c r="QEN747" s="4"/>
      <c r="QEO747" s="4"/>
      <c r="QEP747" s="4"/>
      <c r="QEQ747" s="4"/>
      <c r="QER747" s="4"/>
      <c r="QES747" s="4"/>
      <c r="QET747" s="4"/>
      <c r="QEU747" s="4"/>
      <c r="QEV747" s="4"/>
      <c r="QEW747" s="4"/>
      <c r="QEX747" s="4"/>
      <c r="QEY747" s="4"/>
      <c r="QEZ747" s="4"/>
      <c r="QFA747" s="4"/>
      <c r="QFB747" s="4"/>
      <c r="QFC747" s="4"/>
      <c r="QFD747" s="4"/>
      <c r="QFE747" s="4"/>
      <c r="QFF747" s="4"/>
      <c r="QFG747" s="4"/>
      <c r="QFH747" s="4"/>
      <c r="QFI747" s="4"/>
      <c r="QFJ747" s="4"/>
      <c r="QFK747" s="4"/>
      <c r="QFL747" s="4"/>
      <c r="QFM747" s="4"/>
      <c r="QFN747" s="4"/>
      <c r="QFO747" s="4"/>
      <c r="QFP747" s="4"/>
      <c r="QFQ747" s="4"/>
      <c r="QFR747" s="4"/>
      <c r="QFS747" s="4"/>
      <c r="QFT747" s="4"/>
      <c r="QFU747" s="4"/>
      <c r="QFV747" s="4"/>
      <c r="QFW747" s="4"/>
      <c r="QFX747" s="4"/>
      <c r="QFY747" s="4"/>
      <c r="QFZ747" s="4"/>
      <c r="QGA747" s="4"/>
      <c r="QGB747" s="4"/>
      <c r="QGC747" s="4"/>
      <c r="QGD747" s="4"/>
      <c r="QGE747" s="4"/>
      <c r="QGF747" s="4"/>
      <c r="QGG747" s="4"/>
      <c r="QGH747" s="4"/>
      <c r="QGI747" s="4"/>
      <c r="QGJ747" s="4"/>
      <c r="QGK747" s="4"/>
      <c r="QGL747" s="4"/>
      <c r="QGM747" s="4"/>
      <c r="QGN747" s="4"/>
      <c r="QGO747" s="4"/>
      <c r="QGP747" s="4"/>
      <c r="QGQ747" s="4"/>
      <c r="QGR747" s="4"/>
      <c r="QGS747" s="4"/>
      <c r="QGT747" s="4"/>
      <c r="QGU747" s="4"/>
      <c r="QGV747" s="4"/>
      <c r="QGW747" s="4"/>
      <c r="QGX747" s="4"/>
      <c r="QGY747" s="4"/>
      <c r="QGZ747" s="4"/>
      <c r="QHA747" s="4"/>
      <c r="QHB747" s="4"/>
      <c r="QHC747" s="4"/>
      <c r="QHD747" s="4"/>
      <c r="QHE747" s="4"/>
      <c r="QHF747" s="4"/>
      <c r="QHG747" s="4"/>
      <c r="QHH747" s="4"/>
      <c r="QHI747" s="4"/>
      <c r="QHJ747" s="4"/>
      <c r="QHK747" s="4"/>
      <c r="QHL747" s="4"/>
      <c r="QHM747" s="4"/>
      <c r="QHN747" s="4"/>
      <c r="QHO747" s="4"/>
      <c r="QHP747" s="4"/>
      <c r="QHQ747" s="4"/>
      <c r="QHR747" s="4"/>
      <c r="QHS747" s="4"/>
      <c r="QHT747" s="4"/>
      <c r="QHU747" s="4"/>
      <c r="QHV747" s="4"/>
      <c r="QHW747" s="4"/>
      <c r="QHX747" s="4"/>
      <c r="QHY747" s="4"/>
      <c r="QHZ747" s="4"/>
      <c r="QIA747" s="4"/>
      <c r="QIB747" s="4"/>
      <c r="QIC747" s="4"/>
      <c r="QID747" s="4"/>
      <c r="QIE747" s="4"/>
      <c r="QIF747" s="4"/>
      <c r="QIG747" s="4"/>
      <c r="QIH747" s="4"/>
      <c r="QII747" s="4"/>
      <c r="QIJ747" s="4"/>
      <c r="QIK747" s="4"/>
      <c r="QIL747" s="4"/>
      <c r="QIM747" s="4"/>
      <c r="QIN747" s="4"/>
      <c r="QIO747" s="4"/>
      <c r="QIP747" s="4"/>
      <c r="QIQ747" s="4"/>
      <c r="QIR747" s="4"/>
      <c r="QIS747" s="4"/>
      <c r="QIT747" s="4"/>
      <c r="QIU747" s="4"/>
      <c r="QIV747" s="4"/>
      <c r="QIW747" s="4"/>
      <c r="QIX747" s="4"/>
      <c r="QIY747" s="4"/>
      <c r="QIZ747" s="4"/>
      <c r="QJA747" s="4"/>
      <c r="QJB747" s="4"/>
      <c r="QJC747" s="4"/>
      <c r="QJD747" s="4"/>
      <c r="QJE747" s="4"/>
      <c r="QJF747" s="4"/>
      <c r="QJG747" s="4"/>
      <c r="QJH747" s="4"/>
      <c r="QJI747" s="4"/>
      <c r="QJJ747" s="4"/>
      <c r="QJK747" s="4"/>
      <c r="QJL747" s="4"/>
      <c r="QJM747" s="4"/>
      <c r="QJN747" s="4"/>
      <c r="QJO747" s="4"/>
      <c r="QJP747" s="4"/>
      <c r="QJQ747" s="4"/>
      <c r="QJR747" s="4"/>
      <c r="QJS747" s="4"/>
      <c r="QJT747" s="4"/>
      <c r="QJU747" s="4"/>
      <c r="QJV747" s="4"/>
      <c r="QJW747" s="4"/>
      <c r="QJX747" s="4"/>
      <c r="QJY747" s="4"/>
      <c r="QJZ747" s="4"/>
      <c r="QKA747" s="4"/>
      <c r="QKB747" s="4"/>
      <c r="QKC747" s="4"/>
      <c r="QKD747" s="4"/>
      <c r="QKE747" s="4"/>
      <c r="QKF747" s="4"/>
      <c r="QKG747" s="4"/>
      <c r="QKH747" s="4"/>
      <c r="QKI747" s="4"/>
      <c r="QKJ747" s="4"/>
      <c r="QKK747" s="4"/>
      <c r="QKL747" s="4"/>
      <c r="QKM747" s="4"/>
      <c r="QKN747" s="4"/>
      <c r="QKO747" s="4"/>
      <c r="QKP747" s="4"/>
      <c r="QKQ747" s="4"/>
      <c r="QKR747" s="4"/>
      <c r="QKS747" s="4"/>
      <c r="QKT747" s="4"/>
      <c r="QKU747" s="4"/>
      <c r="QKV747" s="4"/>
      <c r="QKW747" s="4"/>
      <c r="QKX747" s="4"/>
      <c r="QKY747" s="4"/>
      <c r="QKZ747" s="4"/>
      <c r="QLA747" s="4"/>
      <c r="QLB747" s="4"/>
      <c r="QLC747" s="4"/>
      <c r="QLD747" s="4"/>
      <c r="QLE747" s="4"/>
      <c r="QLF747" s="4"/>
      <c r="QLG747" s="4"/>
      <c r="QLH747" s="4"/>
      <c r="QLI747" s="4"/>
      <c r="QLJ747" s="4"/>
      <c r="QLK747" s="4"/>
      <c r="QLL747" s="4"/>
      <c r="QLM747" s="4"/>
      <c r="QLN747" s="4"/>
      <c r="QLO747" s="4"/>
      <c r="QLP747" s="4"/>
      <c r="QLQ747" s="4"/>
      <c r="QLR747" s="4"/>
      <c r="QLS747" s="4"/>
      <c r="QLT747" s="4"/>
      <c r="QLU747" s="4"/>
      <c r="QLV747" s="4"/>
      <c r="QLW747" s="4"/>
      <c r="QLX747" s="4"/>
      <c r="QLY747" s="4"/>
      <c r="QLZ747" s="4"/>
      <c r="QMA747" s="4"/>
      <c r="QMB747" s="4"/>
      <c r="QMC747" s="4"/>
      <c r="QMD747" s="4"/>
      <c r="QME747" s="4"/>
      <c r="QMF747" s="4"/>
      <c r="QMG747" s="4"/>
      <c r="QMH747" s="4"/>
      <c r="QMI747" s="4"/>
      <c r="QMJ747" s="4"/>
      <c r="QMK747" s="4"/>
      <c r="QML747" s="4"/>
      <c r="QMM747" s="4"/>
      <c r="QMN747" s="4"/>
      <c r="QMO747" s="4"/>
      <c r="QMP747" s="4"/>
      <c r="QMQ747" s="4"/>
      <c r="QMR747" s="4"/>
      <c r="QMS747" s="4"/>
      <c r="QMT747" s="4"/>
      <c r="QMU747" s="4"/>
      <c r="QMV747" s="4"/>
      <c r="QMW747" s="4"/>
      <c r="QMX747" s="4"/>
      <c r="QMY747" s="4"/>
      <c r="QMZ747" s="4"/>
      <c r="QNA747" s="4"/>
      <c r="QNB747" s="4"/>
      <c r="QNC747" s="4"/>
      <c r="QND747" s="4"/>
      <c r="QNE747" s="4"/>
      <c r="QNF747" s="4"/>
      <c r="QNG747" s="4"/>
      <c r="QNH747" s="4"/>
      <c r="QNI747" s="4"/>
      <c r="QNJ747" s="4"/>
      <c r="QNK747" s="4"/>
      <c r="QNL747" s="4"/>
      <c r="QNM747" s="4"/>
      <c r="QNN747" s="4"/>
      <c r="QNO747" s="4"/>
      <c r="QNP747" s="4"/>
      <c r="QNQ747" s="4"/>
      <c r="QNR747" s="4"/>
      <c r="QNS747" s="4"/>
      <c r="QNT747" s="4"/>
      <c r="QNU747" s="4"/>
      <c r="QNV747" s="4"/>
      <c r="QNW747" s="4"/>
      <c r="QNX747" s="4"/>
      <c r="QNY747" s="4"/>
      <c r="QNZ747" s="4"/>
      <c r="QOA747" s="4"/>
      <c r="QOB747" s="4"/>
      <c r="QOC747" s="4"/>
      <c r="QOD747" s="4"/>
      <c r="QOE747" s="4"/>
      <c r="QOF747" s="4"/>
      <c r="QOG747" s="4"/>
      <c r="QOH747" s="4"/>
      <c r="QOI747" s="4"/>
      <c r="QOJ747" s="4"/>
      <c r="QOK747" s="4"/>
      <c r="QOL747" s="4"/>
      <c r="QOM747" s="4"/>
      <c r="QON747" s="4"/>
      <c r="QOO747" s="4"/>
      <c r="QOP747" s="4"/>
      <c r="QOQ747" s="4"/>
      <c r="QOR747" s="4"/>
      <c r="QOS747" s="4"/>
      <c r="QOT747" s="4"/>
      <c r="QOU747" s="4"/>
      <c r="QOV747" s="4"/>
      <c r="QOW747" s="4"/>
      <c r="QOX747" s="4"/>
      <c r="QOY747" s="4"/>
      <c r="QOZ747" s="4"/>
      <c r="QPA747" s="4"/>
      <c r="QPB747" s="4"/>
      <c r="QPC747" s="4"/>
      <c r="QPD747" s="4"/>
      <c r="QPE747" s="4"/>
      <c r="QPF747" s="4"/>
      <c r="QPG747" s="4"/>
      <c r="QPH747" s="4"/>
      <c r="QPI747" s="4"/>
      <c r="QPJ747" s="4"/>
      <c r="QPK747" s="4"/>
      <c r="QPL747" s="4"/>
      <c r="QPM747" s="4"/>
      <c r="QPN747" s="4"/>
      <c r="QPO747" s="4"/>
      <c r="QPP747" s="4"/>
      <c r="QPQ747" s="4"/>
      <c r="QPR747" s="4"/>
      <c r="QPS747" s="4"/>
      <c r="QPT747" s="4"/>
      <c r="QPU747" s="4"/>
      <c r="QPV747" s="4"/>
      <c r="QPW747" s="4"/>
      <c r="QPX747" s="4"/>
      <c r="QPY747" s="4"/>
      <c r="QPZ747" s="4"/>
      <c r="QQA747" s="4"/>
      <c r="QQB747" s="4"/>
      <c r="QQC747" s="4"/>
      <c r="QQD747" s="4"/>
      <c r="QQE747" s="4"/>
      <c r="QQF747" s="4"/>
      <c r="QQG747" s="4"/>
      <c r="QQH747" s="4"/>
      <c r="QQI747" s="4"/>
      <c r="QQJ747" s="4"/>
      <c r="QQK747" s="4"/>
      <c r="QQL747" s="4"/>
      <c r="QQM747" s="4"/>
      <c r="QQN747" s="4"/>
      <c r="QQO747" s="4"/>
      <c r="QQP747" s="4"/>
      <c r="QQQ747" s="4"/>
      <c r="QQR747" s="4"/>
      <c r="QQS747" s="4"/>
      <c r="QQT747" s="4"/>
      <c r="QQU747" s="4"/>
      <c r="QQV747" s="4"/>
      <c r="QQW747" s="4"/>
      <c r="QQX747" s="4"/>
      <c r="QQY747" s="4"/>
      <c r="QQZ747" s="4"/>
      <c r="QRA747" s="4"/>
      <c r="QRB747" s="4"/>
      <c r="QRC747" s="4"/>
      <c r="QRD747" s="4"/>
      <c r="QRE747" s="4"/>
      <c r="QRF747" s="4"/>
      <c r="QRG747" s="4"/>
      <c r="QRH747" s="4"/>
      <c r="QRI747" s="4"/>
      <c r="QRJ747" s="4"/>
      <c r="QRK747" s="4"/>
      <c r="QRL747" s="4"/>
      <c r="QRM747" s="4"/>
      <c r="QRN747" s="4"/>
      <c r="QRO747" s="4"/>
      <c r="QRP747" s="4"/>
      <c r="QRQ747" s="4"/>
      <c r="QRR747" s="4"/>
      <c r="QRS747" s="4"/>
      <c r="QRT747" s="4"/>
      <c r="QRU747" s="4"/>
      <c r="QRV747" s="4"/>
      <c r="QRW747" s="4"/>
      <c r="QRX747" s="4"/>
      <c r="QRY747" s="4"/>
      <c r="QRZ747" s="4"/>
      <c r="QSA747" s="4"/>
      <c r="QSB747" s="4"/>
      <c r="QSC747" s="4"/>
      <c r="QSD747" s="4"/>
      <c r="QSE747" s="4"/>
      <c r="QSF747" s="4"/>
      <c r="QSG747" s="4"/>
      <c r="QSH747" s="4"/>
      <c r="QSI747" s="4"/>
      <c r="QSJ747" s="4"/>
      <c r="QSK747" s="4"/>
      <c r="QSL747" s="4"/>
      <c r="QSM747" s="4"/>
      <c r="QSN747" s="4"/>
      <c r="QSO747" s="4"/>
      <c r="QSP747" s="4"/>
      <c r="QSQ747" s="4"/>
      <c r="QSR747" s="4"/>
      <c r="QSS747" s="4"/>
      <c r="QST747" s="4"/>
      <c r="QSU747" s="4"/>
      <c r="QSV747" s="4"/>
      <c r="QSW747" s="4"/>
      <c r="QSX747" s="4"/>
      <c r="QSY747" s="4"/>
      <c r="QSZ747" s="4"/>
      <c r="QTA747" s="4"/>
      <c r="QTB747" s="4"/>
      <c r="QTC747" s="4"/>
      <c r="QTD747" s="4"/>
      <c r="QTE747" s="4"/>
      <c r="QTF747" s="4"/>
      <c r="QTG747" s="4"/>
      <c r="QTH747" s="4"/>
      <c r="QTI747" s="4"/>
      <c r="QTJ747" s="4"/>
      <c r="QTK747" s="4"/>
      <c r="QTL747" s="4"/>
      <c r="QTM747" s="4"/>
      <c r="QTN747" s="4"/>
      <c r="QTO747" s="4"/>
      <c r="QTP747" s="4"/>
      <c r="QTQ747" s="4"/>
      <c r="QTR747" s="4"/>
      <c r="QTS747" s="4"/>
      <c r="QTT747" s="4"/>
      <c r="QTU747" s="4"/>
      <c r="QTV747" s="4"/>
      <c r="QTW747" s="4"/>
      <c r="QTX747" s="4"/>
      <c r="QTY747" s="4"/>
      <c r="QTZ747" s="4"/>
      <c r="QUA747" s="4"/>
      <c r="QUB747" s="4"/>
      <c r="QUC747" s="4"/>
      <c r="QUD747" s="4"/>
      <c r="QUE747" s="4"/>
      <c r="QUF747" s="4"/>
      <c r="QUG747" s="4"/>
      <c r="QUH747" s="4"/>
      <c r="QUI747" s="4"/>
      <c r="QUJ747" s="4"/>
      <c r="QUK747" s="4"/>
      <c r="QUL747" s="4"/>
      <c r="QUM747" s="4"/>
      <c r="QUN747" s="4"/>
      <c r="QUO747" s="4"/>
      <c r="QUP747" s="4"/>
      <c r="QUQ747" s="4"/>
      <c r="QUR747" s="4"/>
      <c r="QUS747" s="4"/>
      <c r="QUT747" s="4"/>
      <c r="QUU747" s="4"/>
      <c r="QUV747" s="4"/>
      <c r="QUW747" s="4"/>
      <c r="QUX747" s="4"/>
      <c r="QUY747" s="4"/>
      <c r="QUZ747" s="4"/>
      <c r="QVA747" s="4"/>
      <c r="QVB747" s="4"/>
      <c r="QVC747" s="4"/>
      <c r="QVD747" s="4"/>
      <c r="QVE747" s="4"/>
      <c r="QVF747" s="4"/>
      <c r="QVG747" s="4"/>
      <c r="QVH747" s="4"/>
      <c r="QVI747" s="4"/>
      <c r="QVJ747" s="4"/>
      <c r="QVK747" s="4"/>
      <c r="QVL747" s="4"/>
      <c r="QVM747" s="4"/>
      <c r="QVN747" s="4"/>
      <c r="QVO747" s="4"/>
      <c r="QVP747" s="4"/>
      <c r="QVQ747" s="4"/>
      <c r="QVR747" s="4"/>
      <c r="QVS747" s="4"/>
      <c r="QVT747" s="4"/>
      <c r="QVU747" s="4"/>
      <c r="QVV747" s="4"/>
      <c r="QVW747" s="4"/>
      <c r="QVX747" s="4"/>
      <c r="QVY747" s="4"/>
      <c r="QVZ747" s="4"/>
      <c r="QWA747" s="4"/>
      <c r="QWB747" s="4"/>
      <c r="QWC747" s="4"/>
      <c r="QWD747" s="4"/>
      <c r="QWE747" s="4"/>
      <c r="QWF747" s="4"/>
      <c r="QWG747" s="4"/>
      <c r="QWH747" s="4"/>
      <c r="QWI747" s="4"/>
      <c r="QWJ747" s="4"/>
      <c r="QWK747" s="4"/>
      <c r="QWL747" s="4"/>
      <c r="QWM747" s="4"/>
      <c r="QWN747" s="4"/>
      <c r="QWO747" s="4"/>
      <c r="QWP747" s="4"/>
      <c r="QWQ747" s="4"/>
      <c r="QWR747" s="4"/>
      <c r="QWS747" s="4"/>
      <c r="QWT747" s="4"/>
      <c r="QWU747" s="4"/>
      <c r="QWV747" s="4"/>
      <c r="QWW747" s="4"/>
      <c r="QWX747" s="4"/>
      <c r="QWY747" s="4"/>
      <c r="QWZ747" s="4"/>
      <c r="QXA747" s="4"/>
      <c r="QXB747" s="4"/>
      <c r="QXC747" s="4"/>
      <c r="QXD747" s="4"/>
      <c r="QXE747" s="4"/>
      <c r="QXF747" s="4"/>
      <c r="QXG747" s="4"/>
      <c r="QXH747" s="4"/>
      <c r="QXI747" s="4"/>
      <c r="QXJ747" s="4"/>
      <c r="QXK747" s="4"/>
      <c r="QXL747" s="4"/>
      <c r="QXM747" s="4"/>
      <c r="QXN747" s="4"/>
      <c r="QXO747" s="4"/>
      <c r="QXP747" s="4"/>
      <c r="QXQ747" s="4"/>
      <c r="QXR747" s="4"/>
      <c r="QXS747" s="4"/>
      <c r="QXT747" s="4"/>
      <c r="QXU747" s="4"/>
      <c r="QXV747" s="4"/>
      <c r="QXW747" s="4"/>
      <c r="QXX747" s="4"/>
      <c r="QXY747" s="4"/>
      <c r="QXZ747" s="4"/>
      <c r="QYA747" s="4"/>
      <c r="QYB747" s="4"/>
      <c r="QYC747" s="4"/>
      <c r="QYD747" s="4"/>
      <c r="QYE747" s="4"/>
      <c r="QYF747" s="4"/>
      <c r="QYG747" s="4"/>
      <c r="QYH747" s="4"/>
      <c r="QYI747" s="4"/>
      <c r="QYJ747" s="4"/>
      <c r="QYK747" s="4"/>
      <c r="QYL747" s="4"/>
      <c r="QYM747" s="4"/>
      <c r="QYN747" s="4"/>
      <c r="QYO747" s="4"/>
      <c r="QYP747" s="4"/>
      <c r="QYQ747" s="4"/>
      <c r="QYR747" s="4"/>
      <c r="QYS747" s="4"/>
      <c r="QYT747" s="4"/>
      <c r="QYU747" s="4"/>
      <c r="QYV747" s="4"/>
      <c r="QYW747" s="4"/>
      <c r="QYX747" s="4"/>
      <c r="QYY747" s="4"/>
      <c r="QYZ747" s="4"/>
      <c r="QZA747" s="4"/>
      <c r="QZB747" s="4"/>
      <c r="QZC747" s="4"/>
      <c r="QZD747" s="4"/>
      <c r="QZE747" s="4"/>
      <c r="QZF747" s="4"/>
      <c r="QZG747" s="4"/>
      <c r="QZH747" s="4"/>
      <c r="QZI747" s="4"/>
      <c r="QZJ747" s="4"/>
      <c r="QZK747" s="4"/>
      <c r="QZL747" s="4"/>
      <c r="QZM747" s="4"/>
      <c r="QZN747" s="4"/>
      <c r="QZO747" s="4"/>
      <c r="QZP747" s="4"/>
      <c r="QZQ747" s="4"/>
      <c r="QZR747" s="4"/>
      <c r="QZS747" s="4"/>
      <c r="QZT747" s="4"/>
      <c r="QZU747" s="4"/>
      <c r="QZV747" s="4"/>
      <c r="QZW747" s="4"/>
      <c r="QZX747" s="4"/>
      <c r="QZY747" s="4"/>
      <c r="QZZ747" s="4"/>
      <c r="RAA747" s="4"/>
      <c r="RAB747" s="4"/>
      <c r="RAC747" s="4"/>
      <c r="RAD747" s="4"/>
      <c r="RAE747" s="4"/>
      <c r="RAF747" s="4"/>
      <c r="RAG747" s="4"/>
      <c r="RAH747" s="4"/>
      <c r="RAI747" s="4"/>
      <c r="RAJ747" s="4"/>
      <c r="RAK747" s="4"/>
      <c r="RAL747" s="4"/>
      <c r="RAM747" s="4"/>
      <c r="RAN747" s="4"/>
      <c r="RAO747" s="4"/>
      <c r="RAP747" s="4"/>
      <c r="RAQ747" s="4"/>
      <c r="RAR747" s="4"/>
      <c r="RAS747" s="4"/>
      <c r="RAT747" s="4"/>
      <c r="RAU747" s="4"/>
      <c r="RAV747" s="4"/>
      <c r="RAW747" s="4"/>
      <c r="RAX747" s="4"/>
      <c r="RAY747" s="4"/>
      <c r="RAZ747" s="4"/>
      <c r="RBA747" s="4"/>
      <c r="RBB747" s="4"/>
      <c r="RBC747" s="4"/>
      <c r="RBD747" s="4"/>
      <c r="RBE747" s="4"/>
      <c r="RBF747" s="4"/>
      <c r="RBG747" s="4"/>
      <c r="RBH747" s="4"/>
      <c r="RBI747" s="4"/>
      <c r="RBJ747" s="4"/>
      <c r="RBK747" s="4"/>
      <c r="RBL747" s="4"/>
      <c r="RBM747" s="4"/>
      <c r="RBN747" s="4"/>
      <c r="RBO747" s="4"/>
      <c r="RBP747" s="4"/>
      <c r="RBQ747" s="4"/>
      <c r="RBR747" s="4"/>
      <c r="RBS747" s="4"/>
      <c r="RBT747" s="4"/>
      <c r="RBU747" s="4"/>
      <c r="RBV747" s="4"/>
      <c r="RBW747" s="4"/>
      <c r="RBX747" s="4"/>
      <c r="RBY747" s="4"/>
      <c r="RBZ747" s="4"/>
      <c r="RCA747" s="4"/>
      <c r="RCB747" s="4"/>
      <c r="RCC747" s="4"/>
      <c r="RCD747" s="4"/>
      <c r="RCE747" s="4"/>
      <c r="RCF747" s="4"/>
      <c r="RCG747" s="4"/>
      <c r="RCH747" s="4"/>
      <c r="RCI747" s="4"/>
      <c r="RCJ747" s="4"/>
      <c r="RCK747" s="4"/>
      <c r="RCL747" s="4"/>
      <c r="RCM747" s="4"/>
      <c r="RCN747" s="4"/>
      <c r="RCO747" s="4"/>
      <c r="RCP747" s="4"/>
      <c r="RCQ747" s="4"/>
      <c r="RCR747" s="4"/>
      <c r="RCS747" s="4"/>
      <c r="RCT747" s="4"/>
      <c r="RCU747" s="4"/>
      <c r="RCV747" s="4"/>
      <c r="RCW747" s="4"/>
      <c r="RCX747" s="4"/>
      <c r="RCY747" s="4"/>
      <c r="RCZ747" s="4"/>
      <c r="RDA747" s="4"/>
      <c r="RDB747" s="4"/>
      <c r="RDC747" s="4"/>
      <c r="RDD747" s="4"/>
      <c r="RDE747" s="4"/>
      <c r="RDF747" s="4"/>
      <c r="RDG747" s="4"/>
      <c r="RDH747" s="4"/>
      <c r="RDI747" s="4"/>
      <c r="RDJ747" s="4"/>
      <c r="RDK747" s="4"/>
      <c r="RDL747" s="4"/>
      <c r="RDM747" s="4"/>
      <c r="RDN747" s="4"/>
      <c r="RDO747" s="4"/>
      <c r="RDP747" s="4"/>
      <c r="RDQ747" s="4"/>
      <c r="RDR747" s="4"/>
      <c r="RDS747" s="4"/>
      <c r="RDT747" s="4"/>
      <c r="RDU747" s="4"/>
      <c r="RDV747" s="4"/>
      <c r="RDW747" s="4"/>
      <c r="RDX747" s="4"/>
      <c r="RDY747" s="4"/>
      <c r="RDZ747" s="4"/>
      <c r="REA747" s="4"/>
      <c r="REB747" s="4"/>
      <c r="REC747" s="4"/>
      <c r="RED747" s="4"/>
      <c r="REE747" s="4"/>
      <c r="REF747" s="4"/>
      <c r="REG747" s="4"/>
      <c r="REH747" s="4"/>
      <c r="REI747" s="4"/>
      <c r="REJ747" s="4"/>
      <c r="REK747" s="4"/>
      <c r="REL747" s="4"/>
      <c r="REM747" s="4"/>
      <c r="REN747" s="4"/>
      <c r="REO747" s="4"/>
      <c r="REP747" s="4"/>
      <c r="REQ747" s="4"/>
      <c r="RER747" s="4"/>
      <c r="RES747" s="4"/>
      <c r="RET747" s="4"/>
      <c r="REU747" s="4"/>
      <c r="REV747" s="4"/>
      <c r="REW747" s="4"/>
      <c r="REX747" s="4"/>
      <c r="REY747" s="4"/>
      <c r="REZ747" s="4"/>
      <c r="RFA747" s="4"/>
      <c r="RFB747" s="4"/>
      <c r="RFC747" s="4"/>
      <c r="RFD747" s="4"/>
      <c r="RFE747" s="4"/>
      <c r="RFF747" s="4"/>
      <c r="RFG747" s="4"/>
      <c r="RFH747" s="4"/>
      <c r="RFI747" s="4"/>
      <c r="RFJ747" s="4"/>
      <c r="RFK747" s="4"/>
      <c r="RFL747" s="4"/>
      <c r="RFM747" s="4"/>
      <c r="RFN747" s="4"/>
      <c r="RFO747" s="4"/>
      <c r="RFP747" s="4"/>
      <c r="RFQ747" s="4"/>
      <c r="RFR747" s="4"/>
      <c r="RFS747" s="4"/>
      <c r="RFT747" s="4"/>
      <c r="RFU747" s="4"/>
      <c r="RFV747" s="4"/>
      <c r="RFW747" s="4"/>
      <c r="RFX747" s="4"/>
      <c r="RFY747" s="4"/>
      <c r="RFZ747" s="4"/>
      <c r="RGA747" s="4"/>
      <c r="RGB747" s="4"/>
      <c r="RGC747" s="4"/>
      <c r="RGD747" s="4"/>
      <c r="RGE747" s="4"/>
      <c r="RGF747" s="4"/>
      <c r="RGG747" s="4"/>
      <c r="RGH747" s="4"/>
      <c r="RGI747" s="4"/>
      <c r="RGJ747" s="4"/>
      <c r="RGK747" s="4"/>
      <c r="RGL747" s="4"/>
      <c r="RGM747" s="4"/>
      <c r="RGN747" s="4"/>
      <c r="RGO747" s="4"/>
      <c r="RGP747" s="4"/>
      <c r="RGQ747" s="4"/>
      <c r="RGR747" s="4"/>
      <c r="RGS747" s="4"/>
      <c r="RGT747" s="4"/>
      <c r="RGU747" s="4"/>
      <c r="RGV747" s="4"/>
      <c r="RGW747" s="4"/>
      <c r="RGX747" s="4"/>
      <c r="RGY747" s="4"/>
      <c r="RGZ747" s="4"/>
      <c r="RHA747" s="4"/>
      <c r="RHB747" s="4"/>
      <c r="RHC747" s="4"/>
      <c r="RHD747" s="4"/>
      <c r="RHE747" s="4"/>
      <c r="RHF747" s="4"/>
      <c r="RHG747" s="4"/>
      <c r="RHH747" s="4"/>
      <c r="RHI747" s="4"/>
      <c r="RHJ747" s="4"/>
      <c r="RHK747" s="4"/>
      <c r="RHL747" s="4"/>
      <c r="RHM747" s="4"/>
      <c r="RHN747" s="4"/>
      <c r="RHO747" s="4"/>
      <c r="RHP747" s="4"/>
      <c r="RHQ747" s="4"/>
      <c r="RHR747" s="4"/>
      <c r="RHS747" s="4"/>
      <c r="RHT747" s="4"/>
      <c r="RHU747" s="4"/>
      <c r="RHV747" s="4"/>
      <c r="RHW747" s="4"/>
      <c r="RHX747" s="4"/>
      <c r="RHY747" s="4"/>
      <c r="RHZ747" s="4"/>
      <c r="RIA747" s="4"/>
      <c r="RIB747" s="4"/>
      <c r="RIC747" s="4"/>
      <c r="RID747" s="4"/>
      <c r="RIE747" s="4"/>
      <c r="RIF747" s="4"/>
      <c r="RIG747" s="4"/>
      <c r="RIH747" s="4"/>
      <c r="RII747" s="4"/>
      <c r="RIJ747" s="4"/>
      <c r="RIK747" s="4"/>
      <c r="RIL747" s="4"/>
      <c r="RIM747" s="4"/>
      <c r="RIN747" s="4"/>
      <c r="RIO747" s="4"/>
      <c r="RIP747" s="4"/>
      <c r="RIQ747" s="4"/>
      <c r="RIR747" s="4"/>
      <c r="RIS747" s="4"/>
      <c r="RIT747" s="4"/>
      <c r="RIU747" s="4"/>
      <c r="RIV747" s="4"/>
      <c r="RIW747" s="4"/>
      <c r="RIX747" s="4"/>
      <c r="RIY747" s="4"/>
      <c r="RIZ747" s="4"/>
      <c r="RJA747" s="4"/>
      <c r="RJB747" s="4"/>
      <c r="RJC747" s="4"/>
      <c r="RJD747" s="4"/>
      <c r="RJE747" s="4"/>
      <c r="RJF747" s="4"/>
      <c r="RJG747" s="4"/>
      <c r="RJH747" s="4"/>
      <c r="RJI747" s="4"/>
      <c r="RJJ747" s="4"/>
      <c r="RJK747" s="4"/>
      <c r="RJL747" s="4"/>
      <c r="RJM747" s="4"/>
      <c r="RJN747" s="4"/>
      <c r="RJO747" s="4"/>
      <c r="RJP747" s="4"/>
      <c r="RJQ747" s="4"/>
      <c r="RJR747" s="4"/>
      <c r="RJS747" s="4"/>
      <c r="RJT747" s="4"/>
      <c r="RJU747" s="4"/>
      <c r="RJV747" s="4"/>
      <c r="RJW747" s="4"/>
      <c r="RJX747" s="4"/>
      <c r="RJY747" s="4"/>
      <c r="RJZ747" s="4"/>
      <c r="RKA747" s="4"/>
      <c r="RKB747" s="4"/>
      <c r="RKC747" s="4"/>
      <c r="RKD747" s="4"/>
      <c r="RKE747" s="4"/>
      <c r="RKF747" s="4"/>
      <c r="RKG747" s="4"/>
      <c r="RKH747" s="4"/>
      <c r="RKI747" s="4"/>
      <c r="RKJ747" s="4"/>
      <c r="RKK747" s="4"/>
      <c r="RKL747" s="4"/>
      <c r="RKM747" s="4"/>
      <c r="RKN747" s="4"/>
      <c r="RKO747" s="4"/>
      <c r="RKP747" s="4"/>
      <c r="RKQ747" s="4"/>
      <c r="RKR747" s="4"/>
      <c r="RKS747" s="4"/>
      <c r="RKT747" s="4"/>
      <c r="RKU747" s="4"/>
      <c r="RKV747" s="4"/>
      <c r="RKW747" s="4"/>
      <c r="RKX747" s="4"/>
      <c r="RKY747" s="4"/>
      <c r="RKZ747" s="4"/>
      <c r="RLA747" s="4"/>
      <c r="RLB747" s="4"/>
      <c r="RLC747" s="4"/>
      <c r="RLD747" s="4"/>
      <c r="RLE747" s="4"/>
      <c r="RLF747" s="4"/>
      <c r="RLG747" s="4"/>
      <c r="RLH747" s="4"/>
      <c r="RLI747" s="4"/>
      <c r="RLJ747" s="4"/>
      <c r="RLK747" s="4"/>
      <c r="RLL747" s="4"/>
      <c r="RLM747" s="4"/>
      <c r="RLN747" s="4"/>
      <c r="RLO747" s="4"/>
      <c r="RLP747" s="4"/>
      <c r="RLQ747" s="4"/>
      <c r="RLR747" s="4"/>
      <c r="RLS747" s="4"/>
      <c r="RLT747" s="4"/>
      <c r="RLU747" s="4"/>
      <c r="RLV747" s="4"/>
      <c r="RLW747" s="4"/>
      <c r="RLX747" s="4"/>
      <c r="RLY747" s="4"/>
      <c r="RLZ747" s="4"/>
      <c r="RMA747" s="4"/>
      <c r="RMB747" s="4"/>
      <c r="RMC747" s="4"/>
      <c r="RMD747" s="4"/>
      <c r="RME747" s="4"/>
      <c r="RMF747" s="4"/>
      <c r="RMG747" s="4"/>
      <c r="RMH747" s="4"/>
      <c r="RMI747" s="4"/>
      <c r="RMJ747" s="4"/>
      <c r="RMK747" s="4"/>
      <c r="RML747" s="4"/>
      <c r="RMM747" s="4"/>
      <c r="RMN747" s="4"/>
      <c r="RMO747" s="4"/>
      <c r="RMP747" s="4"/>
      <c r="RMQ747" s="4"/>
      <c r="RMR747" s="4"/>
      <c r="RMS747" s="4"/>
      <c r="RMT747" s="4"/>
      <c r="RMU747" s="4"/>
      <c r="RMV747" s="4"/>
      <c r="RMW747" s="4"/>
      <c r="RMX747" s="4"/>
      <c r="RMY747" s="4"/>
      <c r="RMZ747" s="4"/>
      <c r="RNA747" s="4"/>
      <c r="RNB747" s="4"/>
      <c r="RNC747" s="4"/>
      <c r="RND747" s="4"/>
      <c r="RNE747" s="4"/>
      <c r="RNF747" s="4"/>
      <c r="RNG747" s="4"/>
      <c r="RNH747" s="4"/>
      <c r="RNI747" s="4"/>
      <c r="RNJ747" s="4"/>
      <c r="RNK747" s="4"/>
      <c r="RNL747" s="4"/>
      <c r="RNM747" s="4"/>
      <c r="RNN747" s="4"/>
      <c r="RNO747" s="4"/>
      <c r="RNP747" s="4"/>
      <c r="RNQ747" s="4"/>
      <c r="RNR747" s="4"/>
      <c r="RNS747" s="4"/>
      <c r="RNT747" s="4"/>
      <c r="RNU747" s="4"/>
      <c r="RNV747" s="4"/>
      <c r="RNW747" s="4"/>
      <c r="RNX747" s="4"/>
      <c r="RNY747" s="4"/>
      <c r="RNZ747" s="4"/>
      <c r="ROA747" s="4"/>
      <c r="ROB747" s="4"/>
      <c r="ROC747" s="4"/>
      <c r="ROD747" s="4"/>
      <c r="ROE747" s="4"/>
      <c r="ROF747" s="4"/>
      <c r="ROG747" s="4"/>
      <c r="ROH747" s="4"/>
      <c r="ROI747" s="4"/>
      <c r="ROJ747" s="4"/>
      <c r="ROK747" s="4"/>
      <c r="ROL747" s="4"/>
      <c r="ROM747" s="4"/>
      <c r="RON747" s="4"/>
      <c r="ROO747" s="4"/>
      <c r="ROP747" s="4"/>
      <c r="ROQ747" s="4"/>
      <c r="ROR747" s="4"/>
      <c r="ROS747" s="4"/>
      <c r="ROT747" s="4"/>
      <c r="ROU747" s="4"/>
      <c r="ROV747" s="4"/>
      <c r="ROW747" s="4"/>
      <c r="ROX747" s="4"/>
      <c r="ROY747" s="4"/>
      <c r="ROZ747" s="4"/>
      <c r="RPA747" s="4"/>
      <c r="RPB747" s="4"/>
      <c r="RPC747" s="4"/>
      <c r="RPD747" s="4"/>
      <c r="RPE747" s="4"/>
      <c r="RPF747" s="4"/>
      <c r="RPG747" s="4"/>
      <c r="RPH747" s="4"/>
      <c r="RPI747" s="4"/>
      <c r="RPJ747" s="4"/>
      <c r="RPK747" s="4"/>
      <c r="RPL747" s="4"/>
      <c r="RPM747" s="4"/>
      <c r="RPN747" s="4"/>
      <c r="RPO747" s="4"/>
      <c r="RPP747" s="4"/>
      <c r="RPQ747" s="4"/>
      <c r="RPR747" s="4"/>
      <c r="RPS747" s="4"/>
      <c r="RPT747" s="4"/>
      <c r="RPU747" s="4"/>
      <c r="RPV747" s="4"/>
      <c r="RPW747" s="4"/>
      <c r="RPX747" s="4"/>
      <c r="RPY747" s="4"/>
      <c r="RPZ747" s="4"/>
      <c r="RQA747" s="4"/>
      <c r="RQB747" s="4"/>
      <c r="RQC747" s="4"/>
      <c r="RQD747" s="4"/>
      <c r="RQE747" s="4"/>
      <c r="RQF747" s="4"/>
      <c r="RQG747" s="4"/>
      <c r="RQH747" s="4"/>
      <c r="RQI747" s="4"/>
      <c r="RQJ747" s="4"/>
      <c r="RQK747" s="4"/>
      <c r="RQL747" s="4"/>
      <c r="RQM747" s="4"/>
      <c r="RQN747" s="4"/>
      <c r="RQO747" s="4"/>
      <c r="RQP747" s="4"/>
      <c r="RQQ747" s="4"/>
      <c r="RQR747" s="4"/>
      <c r="RQS747" s="4"/>
      <c r="RQT747" s="4"/>
      <c r="RQU747" s="4"/>
      <c r="RQV747" s="4"/>
      <c r="RQW747" s="4"/>
      <c r="RQX747" s="4"/>
      <c r="RQY747" s="4"/>
      <c r="RQZ747" s="4"/>
      <c r="RRA747" s="4"/>
      <c r="RRB747" s="4"/>
      <c r="RRC747" s="4"/>
      <c r="RRD747" s="4"/>
      <c r="RRE747" s="4"/>
      <c r="RRF747" s="4"/>
      <c r="RRG747" s="4"/>
      <c r="RRH747" s="4"/>
      <c r="RRI747" s="4"/>
      <c r="RRJ747" s="4"/>
      <c r="RRK747" s="4"/>
      <c r="RRL747" s="4"/>
      <c r="RRM747" s="4"/>
      <c r="RRN747" s="4"/>
      <c r="RRO747" s="4"/>
      <c r="RRP747" s="4"/>
      <c r="RRQ747" s="4"/>
      <c r="RRR747" s="4"/>
      <c r="RRS747" s="4"/>
      <c r="RRT747" s="4"/>
      <c r="RRU747" s="4"/>
      <c r="RRV747" s="4"/>
      <c r="RRW747" s="4"/>
      <c r="RRX747" s="4"/>
      <c r="RRY747" s="4"/>
      <c r="RRZ747" s="4"/>
      <c r="RSA747" s="4"/>
      <c r="RSB747" s="4"/>
      <c r="RSC747" s="4"/>
      <c r="RSD747" s="4"/>
      <c r="RSE747" s="4"/>
      <c r="RSF747" s="4"/>
      <c r="RSG747" s="4"/>
      <c r="RSH747" s="4"/>
      <c r="RSI747" s="4"/>
      <c r="RSJ747" s="4"/>
      <c r="RSK747" s="4"/>
      <c r="RSL747" s="4"/>
      <c r="RSM747" s="4"/>
      <c r="RSN747" s="4"/>
      <c r="RSO747" s="4"/>
      <c r="RSP747" s="4"/>
      <c r="RSQ747" s="4"/>
      <c r="RSR747" s="4"/>
      <c r="RSS747" s="4"/>
      <c r="RST747" s="4"/>
      <c r="RSU747" s="4"/>
      <c r="RSV747" s="4"/>
      <c r="RSW747" s="4"/>
      <c r="RSX747" s="4"/>
      <c r="RSY747" s="4"/>
      <c r="RSZ747" s="4"/>
      <c r="RTA747" s="4"/>
      <c r="RTB747" s="4"/>
      <c r="RTC747" s="4"/>
      <c r="RTD747" s="4"/>
      <c r="RTE747" s="4"/>
      <c r="RTF747" s="4"/>
      <c r="RTG747" s="4"/>
      <c r="RTH747" s="4"/>
      <c r="RTI747" s="4"/>
      <c r="RTJ747" s="4"/>
      <c r="RTK747" s="4"/>
      <c r="RTL747" s="4"/>
      <c r="RTM747" s="4"/>
      <c r="RTN747" s="4"/>
      <c r="RTO747" s="4"/>
      <c r="RTP747" s="4"/>
      <c r="RTQ747" s="4"/>
      <c r="RTR747" s="4"/>
      <c r="RTS747" s="4"/>
      <c r="RTT747" s="4"/>
      <c r="RTU747" s="4"/>
      <c r="RTV747" s="4"/>
      <c r="RTW747" s="4"/>
      <c r="RTX747" s="4"/>
      <c r="RTY747" s="4"/>
      <c r="RTZ747" s="4"/>
      <c r="RUA747" s="4"/>
      <c r="RUB747" s="4"/>
      <c r="RUC747" s="4"/>
      <c r="RUD747" s="4"/>
      <c r="RUE747" s="4"/>
      <c r="RUF747" s="4"/>
      <c r="RUG747" s="4"/>
      <c r="RUH747" s="4"/>
      <c r="RUI747" s="4"/>
      <c r="RUJ747" s="4"/>
      <c r="RUK747" s="4"/>
      <c r="RUL747" s="4"/>
      <c r="RUM747" s="4"/>
      <c r="RUN747" s="4"/>
      <c r="RUO747" s="4"/>
      <c r="RUP747" s="4"/>
      <c r="RUQ747" s="4"/>
      <c r="RUR747" s="4"/>
      <c r="RUS747" s="4"/>
      <c r="RUT747" s="4"/>
      <c r="RUU747" s="4"/>
      <c r="RUV747" s="4"/>
      <c r="RUW747" s="4"/>
      <c r="RUX747" s="4"/>
      <c r="RUY747" s="4"/>
      <c r="RUZ747" s="4"/>
      <c r="RVA747" s="4"/>
      <c r="RVB747" s="4"/>
      <c r="RVC747" s="4"/>
      <c r="RVD747" s="4"/>
      <c r="RVE747" s="4"/>
      <c r="RVF747" s="4"/>
      <c r="RVG747" s="4"/>
      <c r="RVH747" s="4"/>
      <c r="RVI747" s="4"/>
      <c r="RVJ747" s="4"/>
      <c r="RVK747" s="4"/>
      <c r="RVL747" s="4"/>
      <c r="RVM747" s="4"/>
      <c r="RVN747" s="4"/>
      <c r="RVO747" s="4"/>
      <c r="RVP747" s="4"/>
      <c r="RVQ747" s="4"/>
      <c r="RVR747" s="4"/>
      <c r="RVS747" s="4"/>
      <c r="RVT747" s="4"/>
      <c r="RVU747" s="4"/>
      <c r="RVV747" s="4"/>
      <c r="RVW747" s="4"/>
      <c r="RVX747" s="4"/>
      <c r="RVY747" s="4"/>
      <c r="RVZ747" s="4"/>
      <c r="RWA747" s="4"/>
      <c r="RWB747" s="4"/>
      <c r="RWC747" s="4"/>
      <c r="RWD747" s="4"/>
      <c r="RWE747" s="4"/>
      <c r="RWF747" s="4"/>
      <c r="RWG747" s="4"/>
      <c r="RWH747" s="4"/>
      <c r="RWI747" s="4"/>
      <c r="RWJ747" s="4"/>
      <c r="RWK747" s="4"/>
      <c r="RWL747" s="4"/>
      <c r="RWM747" s="4"/>
      <c r="RWN747" s="4"/>
      <c r="RWO747" s="4"/>
      <c r="RWP747" s="4"/>
      <c r="RWQ747" s="4"/>
      <c r="RWR747" s="4"/>
      <c r="RWS747" s="4"/>
      <c r="RWT747" s="4"/>
      <c r="RWU747" s="4"/>
      <c r="RWV747" s="4"/>
      <c r="RWW747" s="4"/>
      <c r="RWX747" s="4"/>
      <c r="RWY747" s="4"/>
      <c r="RWZ747" s="4"/>
      <c r="RXA747" s="4"/>
      <c r="RXB747" s="4"/>
      <c r="RXC747" s="4"/>
      <c r="RXD747" s="4"/>
      <c r="RXE747" s="4"/>
      <c r="RXF747" s="4"/>
      <c r="RXG747" s="4"/>
      <c r="RXH747" s="4"/>
      <c r="RXI747" s="4"/>
      <c r="RXJ747" s="4"/>
      <c r="RXK747" s="4"/>
      <c r="RXL747" s="4"/>
      <c r="RXM747" s="4"/>
      <c r="RXN747" s="4"/>
      <c r="RXO747" s="4"/>
      <c r="RXP747" s="4"/>
      <c r="RXQ747" s="4"/>
      <c r="RXR747" s="4"/>
      <c r="RXS747" s="4"/>
      <c r="RXT747" s="4"/>
      <c r="RXU747" s="4"/>
      <c r="RXV747" s="4"/>
      <c r="RXW747" s="4"/>
      <c r="RXX747" s="4"/>
      <c r="RXY747" s="4"/>
      <c r="RXZ747" s="4"/>
      <c r="RYA747" s="4"/>
      <c r="RYB747" s="4"/>
      <c r="RYC747" s="4"/>
      <c r="RYD747" s="4"/>
      <c r="RYE747" s="4"/>
      <c r="RYF747" s="4"/>
      <c r="RYG747" s="4"/>
      <c r="RYH747" s="4"/>
      <c r="RYI747" s="4"/>
      <c r="RYJ747" s="4"/>
      <c r="RYK747" s="4"/>
      <c r="RYL747" s="4"/>
      <c r="RYM747" s="4"/>
      <c r="RYN747" s="4"/>
      <c r="RYO747" s="4"/>
      <c r="RYP747" s="4"/>
      <c r="RYQ747" s="4"/>
      <c r="RYR747" s="4"/>
      <c r="RYS747" s="4"/>
      <c r="RYT747" s="4"/>
      <c r="RYU747" s="4"/>
      <c r="RYV747" s="4"/>
      <c r="RYW747" s="4"/>
      <c r="RYX747" s="4"/>
      <c r="RYY747" s="4"/>
      <c r="RYZ747" s="4"/>
      <c r="RZA747" s="4"/>
      <c r="RZB747" s="4"/>
      <c r="RZC747" s="4"/>
      <c r="RZD747" s="4"/>
      <c r="RZE747" s="4"/>
      <c r="RZF747" s="4"/>
      <c r="RZG747" s="4"/>
      <c r="RZH747" s="4"/>
      <c r="RZI747" s="4"/>
      <c r="RZJ747" s="4"/>
      <c r="RZK747" s="4"/>
      <c r="RZL747" s="4"/>
      <c r="RZM747" s="4"/>
      <c r="RZN747" s="4"/>
      <c r="RZO747" s="4"/>
      <c r="RZP747" s="4"/>
      <c r="RZQ747" s="4"/>
      <c r="RZR747" s="4"/>
      <c r="RZS747" s="4"/>
      <c r="RZT747" s="4"/>
      <c r="RZU747" s="4"/>
      <c r="RZV747" s="4"/>
      <c r="RZW747" s="4"/>
      <c r="RZX747" s="4"/>
      <c r="RZY747" s="4"/>
      <c r="RZZ747" s="4"/>
      <c r="SAA747" s="4"/>
      <c r="SAB747" s="4"/>
      <c r="SAC747" s="4"/>
      <c r="SAD747" s="4"/>
      <c r="SAE747" s="4"/>
      <c r="SAF747" s="4"/>
      <c r="SAG747" s="4"/>
      <c r="SAH747" s="4"/>
      <c r="SAI747" s="4"/>
      <c r="SAJ747" s="4"/>
      <c r="SAK747" s="4"/>
      <c r="SAL747" s="4"/>
      <c r="SAM747" s="4"/>
      <c r="SAN747" s="4"/>
      <c r="SAO747" s="4"/>
      <c r="SAP747" s="4"/>
      <c r="SAQ747" s="4"/>
      <c r="SAR747" s="4"/>
      <c r="SAS747" s="4"/>
      <c r="SAT747" s="4"/>
      <c r="SAU747" s="4"/>
      <c r="SAV747" s="4"/>
      <c r="SAW747" s="4"/>
      <c r="SAX747" s="4"/>
      <c r="SAY747" s="4"/>
      <c r="SAZ747" s="4"/>
      <c r="SBA747" s="4"/>
      <c r="SBB747" s="4"/>
      <c r="SBC747" s="4"/>
      <c r="SBD747" s="4"/>
      <c r="SBE747" s="4"/>
      <c r="SBF747" s="4"/>
      <c r="SBG747" s="4"/>
      <c r="SBH747" s="4"/>
      <c r="SBI747" s="4"/>
      <c r="SBJ747" s="4"/>
      <c r="SBK747" s="4"/>
      <c r="SBL747" s="4"/>
      <c r="SBM747" s="4"/>
      <c r="SBN747" s="4"/>
      <c r="SBO747" s="4"/>
      <c r="SBP747" s="4"/>
      <c r="SBQ747" s="4"/>
      <c r="SBR747" s="4"/>
      <c r="SBS747" s="4"/>
      <c r="SBT747" s="4"/>
      <c r="SBU747" s="4"/>
      <c r="SBV747" s="4"/>
      <c r="SBW747" s="4"/>
      <c r="SBX747" s="4"/>
      <c r="SBY747" s="4"/>
      <c r="SBZ747" s="4"/>
      <c r="SCA747" s="4"/>
      <c r="SCB747" s="4"/>
      <c r="SCC747" s="4"/>
      <c r="SCD747" s="4"/>
      <c r="SCE747" s="4"/>
      <c r="SCF747" s="4"/>
      <c r="SCG747" s="4"/>
      <c r="SCH747" s="4"/>
      <c r="SCI747" s="4"/>
      <c r="SCJ747" s="4"/>
      <c r="SCK747" s="4"/>
      <c r="SCL747" s="4"/>
      <c r="SCM747" s="4"/>
      <c r="SCN747" s="4"/>
      <c r="SCO747" s="4"/>
      <c r="SCP747" s="4"/>
      <c r="SCQ747" s="4"/>
      <c r="SCR747" s="4"/>
      <c r="SCS747" s="4"/>
      <c r="SCT747" s="4"/>
      <c r="SCU747" s="4"/>
      <c r="SCV747" s="4"/>
      <c r="SCW747" s="4"/>
      <c r="SCX747" s="4"/>
      <c r="SCY747" s="4"/>
      <c r="SCZ747" s="4"/>
      <c r="SDA747" s="4"/>
      <c r="SDB747" s="4"/>
      <c r="SDC747" s="4"/>
      <c r="SDD747" s="4"/>
      <c r="SDE747" s="4"/>
      <c r="SDF747" s="4"/>
      <c r="SDG747" s="4"/>
      <c r="SDH747" s="4"/>
      <c r="SDI747" s="4"/>
      <c r="SDJ747" s="4"/>
      <c r="SDK747" s="4"/>
      <c r="SDL747" s="4"/>
      <c r="SDM747" s="4"/>
      <c r="SDN747" s="4"/>
      <c r="SDO747" s="4"/>
      <c r="SDP747" s="4"/>
      <c r="SDQ747" s="4"/>
      <c r="SDR747" s="4"/>
      <c r="SDS747" s="4"/>
      <c r="SDT747" s="4"/>
      <c r="SDU747" s="4"/>
      <c r="SDV747" s="4"/>
      <c r="SDW747" s="4"/>
      <c r="SDX747" s="4"/>
      <c r="SDY747" s="4"/>
      <c r="SDZ747" s="4"/>
      <c r="SEA747" s="4"/>
      <c r="SEB747" s="4"/>
      <c r="SEC747" s="4"/>
      <c r="SED747" s="4"/>
      <c r="SEE747" s="4"/>
      <c r="SEF747" s="4"/>
      <c r="SEG747" s="4"/>
      <c r="SEH747" s="4"/>
      <c r="SEI747" s="4"/>
      <c r="SEJ747" s="4"/>
      <c r="SEK747" s="4"/>
      <c r="SEL747" s="4"/>
      <c r="SEM747" s="4"/>
      <c r="SEN747" s="4"/>
      <c r="SEO747" s="4"/>
      <c r="SEP747" s="4"/>
      <c r="SEQ747" s="4"/>
      <c r="SER747" s="4"/>
      <c r="SES747" s="4"/>
      <c r="SET747" s="4"/>
      <c r="SEU747" s="4"/>
      <c r="SEV747" s="4"/>
      <c r="SEW747" s="4"/>
      <c r="SEX747" s="4"/>
      <c r="SEY747" s="4"/>
      <c r="SEZ747" s="4"/>
      <c r="SFA747" s="4"/>
      <c r="SFB747" s="4"/>
      <c r="SFC747" s="4"/>
      <c r="SFD747" s="4"/>
      <c r="SFE747" s="4"/>
      <c r="SFF747" s="4"/>
      <c r="SFG747" s="4"/>
      <c r="SFH747" s="4"/>
      <c r="SFI747" s="4"/>
      <c r="SFJ747" s="4"/>
      <c r="SFK747" s="4"/>
      <c r="SFL747" s="4"/>
      <c r="SFM747" s="4"/>
      <c r="SFN747" s="4"/>
      <c r="SFO747" s="4"/>
      <c r="SFP747" s="4"/>
      <c r="SFQ747" s="4"/>
      <c r="SFR747" s="4"/>
      <c r="SFS747" s="4"/>
      <c r="SFT747" s="4"/>
      <c r="SFU747" s="4"/>
      <c r="SFV747" s="4"/>
      <c r="SFW747" s="4"/>
      <c r="SFX747" s="4"/>
      <c r="SFY747" s="4"/>
      <c r="SFZ747" s="4"/>
      <c r="SGA747" s="4"/>
      <c r="SGB747" s="4"/>
      <c r="SGC747" s="4"/>
      <c r="SGD747" s="4"/>
      <c r="SGE747" s="4"/>
      <c r="SGF747" s="4"/>
      <c r="SGG747" s="4"/>
      <c r="SGH747" s="4"/>
      <c r="SGI747" s="4"/>
      <c r="SGJ747" s="4"/>
      <c r="SGK747" s="4"/>
      <c r="SGL747" s="4"/>
      <c r="SGM747" s="4"/>
      <c r="SGN747" s="4"/>
      <c r="SGO747" s="4"/>
      <c r="SGP747" s="4"/>
      <c r="SGQ747" s="4"/>
      <c r="SGR747" s="4"/>
      <c r="SGS747" s="4"/>
      <c r="SGT747" s="4"/>
      <c r="SGU747" s="4"/>
      <c r="SGV747" s="4"/>
      <c r="SGW747" s="4"/>
      <c r="SGX747" s="4"/>
      <c r="SGY747" s="4"/>
      <c r="SGZ747" s="4"/>
      <c r="SHA747" s="4"/>
      <c r="SHB747" s="4"/>
      <c r="SHC747" s="4"/>
      <c r="SHD747" s="4"/>
      <c r="SHE747" s="4"/>
      <c r="SHF747" s="4"/>
      <c r="SHG747" s="4"/>
      <c r="SHH747" s="4"/>
      <c r="SHI747" s="4"/>
      <c r="SHJ747" s="4"/>
      <c r="SHK747" s="4"/>
      <c r="SHL747" s="4"/>
      <c r="SHM747" s="4"/>
      <c r="SHN747" s="4"/>
      <c r="SHO747" s="4"/>
      <c r="SHP747" s="4"/>
      <c r="SHQ747" s="4"/>
      <c r="SHR747" s="4"/>
      <c r="SHS747" s="4"/>
      <c r="SHT747" s="4"/>
      <c r="SHU747" s="4"/>
      <c r="SHV747" s="4"/>
      <c r="SHW747" s="4"/>
      <c r="SHX747" s="4"/>
      <c r="SHY747" s="4"/>
      <c r="SHZ747" s="4"/>
      <c r="SIA747" s="4"/>
      <c r="SIB747" s="4"/>
      <c r="SIC747" s="4"/>
      <c r="SID747" s="4"/>
      <c r="SIE747" s="4"/>
      <c r="SIF747" s="4"/>
      <c r="SIG747" s="4"/>
      <c r="SIH747" s="4"/>
      <c r="SII747" s="4"/>
      <c r="SIJ747" s="4"/>
      <c r="SIK747" s="4"/>
      <c r="SIL747" s="4"/>
      <c r="SIM747" s="4"/>
      <c r="SIN747" s="4"/>
      <c r="SIO747" s="4"/>
      <c r="SIP747" s="4"/>
      <c r="SIQ747" s="4"/>
      <c r="SIR747" s="4"/>
      <c r="SIS747" s="4"/>
      <c r="SIT747" s="4"/>
      <c r="SIU747" s="4"/>
      <c r="SIV747" s="4"/>
      <c r="SIW747" s="4"/>
      <c r="SIX747" s="4"/>
      <c r="SIY747" s="4"/>
      <c r="SIZ747" s="4"/>
      <c r="SJA747" s="4"/>
      <c r="SJB747" s="4"/>
      <c r="SJC747" s="4"/>
      <c r="SJD747" s="4"/>
      <c r="SJE747" s="4"/>
      <c r="SJF747" s="4"/>
      <c r="SJG747" s="4"/>
      <c r="SJH747" s="4"/>
      <c r="SJI747" s="4"/>
      <c r="SJJ747" s="4"/>
      <c r="SJK747" s="4"/>
      <c r="SJL747" s="4"/>
      <c r="SJM747" s="4"/>
      <c r="SJN747" s="4"/>
      <c r="SJO747" s="4"/>
      <c r="SJP747" s="4"/>
      <c r="SJQ747" s="4"/>
      <c r="SJR747" s="4"/>
      <c r="SJS747" s="4"/>
      <c r="SJT747" s="4"/>
      <c r="SJU747" s="4"/>
      <c r="SJV747" s="4"/>
      <c r="SJW747" s="4"/>
      <c r="SJX747" s="4"/>
      <c r="SJY747" s="4"/>
      <c r="SJZ747" s="4"/>
      <c r="SKA747" s="4"/>
      <c r="SKB747" s="4"/>
      <c r="SKC747" s="4"/>
      <c r="SKD747" s="4"/>
      <c r="SKE747" s="4"/>
      <c r="SKF747" s="4"/>
      <c r="SKG747" s="4"/>
      <c r="SKH747" s="4"/>
      <c r="SKI747" s="4"/>
      <c r="SKJ747" s="4"/>
      <c r="SKK747" s="4"/>
      <c r="SKL747" s="4"/>
      <c r="SKM747" s="4"/>
      <c r="SKN747" s="4"/>
      <c r="SKO747" s="4"/>
      <c r="SKP747" s="4"/>
      <c r="SKQ747" s="4"/>
      <c r="SKR747" s="4"/>
      <c r="SKS747" s="4"/>
      <c r="SKT747" s="4"/>
      <c r="SKU747" s="4"/>
      <c r="SKV747" s="4"/>
      <c r="SKW747" s="4"/>
      <c r="SKX747" s="4"/>
      <c r="SKY747" s="4"/>
      <c r="SKZ747" s="4"/>
      <c r="SLA747" s="4"/>
      <c r="SLB747" s="4"/>
      <c r="SLC747" s="4"/>
      <c r="SLD747" s="4"/>
      <c r="SLE747" s="4"/>
      <c r="SLF747" s="4"/>
      <c r="SLG747" s="4"/>
      <c r="SLH747" s="4"/>
      <c r="SLI747" s="4"/>
      <c r="SLJ747" s="4"/>
      <c r="SLK747" s="4"/>
      <c r="SLL747" s="4"/>
      <c r="SLM747" s="4"/>
      <c r="SLN747" s="4"/>
      <c r="SLO747" s="4"/>
      <c r="SLP747" s="4"/>
      <c r="SLQ747" s="4"/>
      <c r="SLR747" s="4"/>
      <c r="SLS747" s="4"/>
      <c r="SLT747" s="4"/>
      <c r="SLU747" s="4"/>
      <c r="SLV747" s="4"/>
      <c r="SLW747" s="4"/>
      <c r="SLX747" s="4"/>
      <c r="SLY747" s="4"/>
      <c r="SLZ747" s="4"/>
      <c r="SMA747" s="4"/>
      <c r="SMB747" s="4"/>
      <c r="SMC747" s="4"/>
      <c r="SMD747" s="4"/>
      <c r="SME747" s="4"/>
      <c r="SMF747" s="4"/>
      <c r="SMG747" s="4"/>
      <c r="SMH747" s="4"/>
      <c r="SMI747" s="4"/>
      <c r="SMJ747" s="4"/>
      <c r="SMK747" s="4"/>
      <c r="SML747" s="4"/>
      <c r="SMM747" s="4"/>
      <c r="SMN747" s="4"/>
      <c r="SMO747" s="4"/>
      <c r="SMP747" s="4"/>
      <c r="SMQ747" s="4"/>
      <c r="SMR747" s="4"/>
      <c r="SMS747" s="4"/>
      <c r="SMT747" s="4"/>
      <c r="SMU747" s="4"/>
      <c r="SMV747" s="4"/>
      <c r="SMW747" s="4"/>
      <c r="SMX747" s="4"/>
      <c r="SMY747" s="4"/>
      <c r="SMZ747" s="4"/>
      <c r="SNA747" s="4"/>
      <c r="SNB747" s="4"/>
      <c r="SNC747" s="4"/>
      <c r="SND747" s="4"/>
      <c r="SNE747" s="4"/>
      <c r="SNF747" s="4"/>
      <c r="SNG747" s="4"/>
      <c r="SNH747" s="4"/>
      <c r="SNI747" s="4"/>
      <c r="SNJ747" s="4"/>
      <c r="SNK747" s="4"/>
      <c r="SNL747" s="4"/>
      <c r="SNM747" s="4"/>
      <c r="SNN747" s="4"/>
      <c r="SNO747" s="4"/>
      <c r="SNP747" s="4"/>
      <c r="SNQ747" s="4"/>
      <c r="SNR747" s="4"/>
      <c r="SNS747" s="4"/>
      <c r="SNT747" s="4"/>
      <c r="SNU747" s="4"/>
      <c r="SNV747" s="4"/>
      <c r="SNW747" s="4"/>
      <c r="SNX747" s="4"/>
      <c r="SNY747" s="4"/>
      <c r="SNZ747" s="4"/>
      <c r="SOA747" s="4"/>
      <c r="SOB747" s="4"/>
      <c r="SOC747" s="4"/>
      <c r="SOD747" s="4"/>
      <c r="SOE747" s="4"/>
      <c r="SOF747" s="4"/>
      <c r="SOG747" s="4"/>
      <c r="SOH747" s="4"/>
      <c r="SOI747" s="4"/>
      <c r="SOJ747" s="4"/>
      <c r="SOK747" s="4"/>
      <c r="SOL747" s="4"/>
      <c r="SOM747" s="4"/>
      <c r="SON747" s="4"/>
      <c r="SOO747" s="4"/>
      <c r="SOP747" s="4"/>
      <c r="SOQ747" s="4"/>
      <c r="SOR747" s="4"/>
      <c r="SOS747" s="4"/>
      <c r="SOT747" s="4"/>
      <c r="SOU747" s="4"/>
      <c r="SOV747" s="4"/>
      <c r="SOW747" s="4"/>
      <c r="SOX747" s="4"/>
      <c r="SOY747" s="4"/>
      <c r="SOZ747" s="4"/>
      <c r="SPA747" s="4"/>
      <c r="SPB747" s="4"/>
      <c r="SPC747" s="4"/>
      <c r="SPD747" s="4"/>
      <c r="SPE747" s="4"/>
      <c r="SPF747" s="4"/>
      <c r="SPG747" s="4"/>
      <c r="SPH747" s="4"/>
      <c r="SPI747" s="4"/>
      <c r="SPJ747" s="4"/>
      <c r="SPK747" s="4"/>
      <c r="SPL747" s="4"/>
      <c r="SPM747" s="4"/>
      <c r="SPN747" s="4"/>
      <c r="SPO747" s="4"/>
      <c r="SPP747" s="4"/>
      <c r="SPQ747" s="4"/>
      <c r="SPR747" s="4"/>
      <c r="SPS747" s="4"/>
      <c r="SPT747" s="4"/>
      <c r="SPU747" s="4"/>
      <c r="SPV747" s="4"/>
      <c r="SPW747" s="4"/>
      <c r="SPX747" s="4"/>
      <c r="SPY747" s="4"/>
      <c r="SPZ747" s="4"/>
      <c r="SQA747" s="4"/>
      <c r="SQB747" s="4"/>
      <c r="SQC747" s="4"/>
      <c r="SQD747" s="4"/>
      <c r="SQE747" s="4"/>
      <c r="SQF747" s="4"/>
      <c r="SQG747" s="4"/>
      <c r="SQH747" s="4"/>
      <c r="SQI747" s="4"/>
      <c r="SQJ747" s="4"/>
      <c r="SQK747" s="4"/>
      <c r="SQL747" s="4"/>
      <c r="SQM747" s="4"/>
      <c r="SQN747" s="4"/>
      <c r="SQO747" s="4"/>
      <c r="SQP747" s="4"/>
      <c r="SQQ747" s="4"/>
      <c r="SQR747" s="4"/>
      <c r="SQS747" s="4"/>
      <c r="SQT747" s="4"/>
      <c r="SQU747" s="4"/>
      <c r="SQV747" s="4"/>
      <c r="SQW747" s="4"/>
      <c r="SQX747" s="4"/>
      <c r="SQY747" s="4"/>
      <c r="SQZ747" s="4"/>
      <c r="SRA747" s="4"/>
      <c r="SRB747" s="4"/>
      <c r="SRC747" s="4"/>
      <c r="SRD747" s="4"/>
      <c r="SRE747" s="4"/>
      <c r="SRF747" s="4"/>
      <c r="SRG747" s="4"/>
      <c r="SRH747" s="4"/>
      <c r="SRI747" s="4"/>
      <c r="SRJ747" s="4"/>
      <c r="SRK747" s="4"/>
      <c r="SRL747" s="4"/>
      <c r="SRM747" s="4"/>
      <c r="SRN747" s="4"/>
      <c r="SRO747" s="4"/>
      <c r="SRP747" s="4"/>
      <c r="SRQ747" s="4"/>
      <c r="SRR747" s="4"/>
      <c r="SRS747" s="4"/>
      <c r="SRT747" s="4"/>
      <c r="SRU747" s="4"/>
      <c r="SRV747" s="4"/>
      <c r="SRW747" s="4"/>
      <c r="SRX747" s="4"/>
      <c r="SRY747" s="4"/>
      <c r="SRZ747" s="4"/>
      <c r="SSA747" s="4"/>
      <c r="SSB747" s="4"/>
      <c r="SSC747" s="4"/>
      <c r="SSD747" s="4"/>
      <c r="SSE747" s="4"/>
      <c r="SSF747" s="4"/>
      <c r="SSG747" s="4"/>
      <c r="SSH747" s="4"/>
      <c r="SSI747" s="4"/>
      <c r="SSJ747" s="4"/>
      <c r="SSK747" s="4"/>
      <c r="SSL747" s="4"/>
      <c r="SSM747" s="4"/>
      <c r="SSN747" s="4"/>
      <c r="SSO747" s="4"/>
      <c r="SSP747" s="4"/>
      <c r="SSQ747" s="4"/>
      <c r="SSR747" s="4"/>
      <c r="SSS747" s="4"/>
      <c r="SST747" s="4"/>
      <c r="SSU747" s="4"/>
      <c r="SSV747" s="4"/>
      <c r="SSW747" s="4"/>
      <c r="SSX747" s="4"/>
      <c r="SSY747" s="4"/>
      <c r="SSZ747" s="4"/>
      <c r="STA747" s="4"/>
      <c r="STB747" s="4"/>
      <c r="STC747" s="4"/>
      <c r="STD747" s="4"/>
      <c r="STE747" s="4"/>
      <c r="STF747" s="4"/>
      <c r="STG747" s="4"/>
      <c r="STH747" s="4"/>
      <c r="STI747" s="4"/>
      <c r="STJ747" s="4"/>
      <c r="STK747" s="4"/>
      <c r="STL747" s="4"/>
      <c r="STM747" s="4"/>
      <c r="STN747" s="4"/>
      <c r="STO747" s="4"/>
      <c r="STP747" s="4"/>
      <c r="STQ747" s="4"/>
      <c r="STR747" s="4"/>
      <c r="STS747" s="4"/>
      <c r="STT747" s="4"/>
      <c r="STU747" s="4"/>
      <c r="STV747" s="4"/>
      <c r="STW747" s="4"/>
      <c r="STX747" s="4"/>
      <c r="STY747" s="4"/>
      <c r="STZ747" s="4"/>
      <c r="SUA747" s="4"/>
      <c r="SUB747" s="4"/>
      <c r="SUC747" s="4"/>
      <c r="SUD747" s="4"/>
      <c r="SUE747" s="4"/>
      <c r="SUF747" s="4"/>
      <c r="SUG747" s="4"/>
      <c r="SUH747" s="4"/>
      <c r="SUI747" s="4"/>
      <c r="SUJ747" s="4"/>
      <c r="SUK747" s="4"/>
      <c r="SUL747" s="4"/>
      <c r="SUM747" s="4"/>
      <c r="SUN747" s="4"/>
      <c r="SUO747" s="4"/>
      <c r="SUP747" s="4"/>
      <c r="SUQ747" s="4"/>
      <c r="SUR747" s="4"/>
      <c r="SUS747" s="4"/>
      <c r="SUT747" s="4"/>
      <c r="SUU747" s="4"/>
      <c r="SUV747" s="4"/>
      <c r="SUW747" s="4"/>
      <c r="SUX747" s="4"/>
      <c r="SUY747" s="4"/>
      <c r="SUZ747" s="4"/>
      <c r="SVA747" s="4"/>
      <c r="SVB747" s="4"/>
      <c r="SVC747" s="4"/>
      <c r="SVD747" s="4"/>
      <c r="SVE747" s="4"/>
      <c r="SVF747" s="4"/>
      <c r="SVG747" s="4"/>
      <c r="SVH747" s="4"/>
      <c r="SVI747" s="4"/>
      <c r="SVJ747" s="4"/>
      <c r="SVK747" s="4"/>
      <c r="SVL747" s="4"/>
      <c r="SVM747" s="4"/>
      <c r="SVN747" s="4"/>
      <c r="SVO747" s="4"/>
      <c r="SVP747" s="4"/>
      <c r="SVQ747" s="4"/>
      <c r="SVR747" s="4"/>
      <c r="SVS747" s="4"/>
      <c r="SVT747" s="4"/>
      <c r="SVU747" s="4"/>
      <c r="SVV747" s="4"/>
      <c r="SVW747" s="4"/>
      <c r="SVX747" s="4"/>
      <c r="SVY747" s="4"/>
      <c r="SVZ747" s="4"/>
      <c r="SWA747" s="4"/>
      <c r="SWB747" s="4"/>
      <c r="SWC747" s="4"/>
      <c r="SWD747" s="4"/>
      <c r="SWE747" s="4"/>
      <c r="SWF747" s="4"/>
      <c r="SWG747" s="4"/>
      <c r="SWH747" s="4"/>
      <c r="SWI747" s="4"/>
      <c r="SWJ747" s="4"/>
      <c r="SWK747" s="4"/>
      <c r="SWL747" s="4"/>
      <c r="SWM747" s="4"/>
      <c r="SWN747" s="4"/>
      <c r="SWO747" s="4"/>
      <c r="SWP747" s="4"/>
      <c r="SWQ747" s="4"/>
      <c r="SWR747" s="4"/>
      <c r="SWS747" s="4"/>
      <c r="SWT747" s="4"/>
      <c r="SWU747" s="4"/>
      <c r="SWV747" s="4"/>
      <c r="SWW747" s="4"/>
      <c r="SWX747" s="4"/>
      <c r="SWY747" s="4"/>
      <c r="SWZ747" s="4"/>
      <c r="SXA747" s="4"/>
      <c r="SXB747" s="4"/>
      <c r="SXC747" s="4"/>
      <c r="SXD747" s="4"/>
      <c r="SXE747" s="4"/>
      <c r="SXF747" s="4"/>
      <c r="SXG747" s="4"/>
      <c r="SXH747" s="4"/>
      <c r="SXI747" s="4"/>
      <c r="SXJ747" s="4"/>
      <c r="SXK747" s="4"/>
      <c r="SXL747" s="4"/>
      <c r="SXM747" s="4"/>
      <c r="SXN747" s="4"/>
      <c r="SXO747" s="4"/>
      <c r="SXP747" s="4"/>
      <c r="SXQ747" s="4"/>
      <c r="SXR747" s="4"/>
      <c r="SXS747" s="4"/>
      <c r="SXT747" s="4"/>
      <c r="SXU747" s="4"/>
      <c r="SXV747" s="4"/>
      <c r="SXW747" s="4"/>
      <c r="SXX747" s="4"/>
      <c r="SXY747" s="4"/>
      <c r="SXZ747" s="4"/>
      <c r="SYA747" s="4"/>
      <c r="SYB747" s="4"/>
      <c r="SYC747" s="4"/>
      <c r="SYD747" s="4"/>
      <c r="SYE747" s="4"/>
      <c r="SYF747" s="4"/>
      <c r="SYG747" s="4"/>
      <c r="SYH747" s="4"/>
      <c r="SYI747" s="4"/>
      <c r="SYJ747" s="4"/>
      <c r="SYK747" s="4"/>
      <c r="SYL747" s="4"/>
      <c r="SYM747" s="4"/>
      <c r="SYN747" s="4"/>
      <c r="SYO747" s="4"/>
      <c r="SYP747" s="4"/>
      <c r="SYQ747" s="4"/>
      <c r="SYR747" s="4"/>
      <c r="SYS747" s="4"/>
      <c r="SYT747" s="4"/>
      <c r="SYU747" s="4"/>
      <c r="SYV747" s="4"/>
      <c r="SYW747" s="4"/>
      <c r="SYX747" s="4"/>
      <c r="SYY747" s="4"/>
      <c r="SYZ747" s="4"/>
      <c r="SZA747" s="4"/>
      <c r="SZB747" s="4"/>
      <c r="SZC747" s="4"/>
      <c r="SZD747" s="4"/>
      <c r="SZE747" s="4"/>
      <c r="SZF747" s="4"/>
      <c r="SZG747" s="4"/>
      <c r="SZH747" s="4"/>
      <c r="SZI747" s="4"/>
      <c r="SZJ747" s="4"/>
      <c r="SZK747" s="4"/>
      <c r="SZL747" s="4"/>
      <c r="SZM747" s="4"/>
      <c r="SZN747" s="4"/>
      <c r="SZO747" s="4"/>
      <c r="SZP747" s="4"/>
      <c r="SZQ747" s="4"/>
      <c r="SZR747" s="4"/>
      <c r="SZS747" s="4"/>
      <c r="SZT747" s="4"/>
      <c r="SZU747" s="4"/>
      <c r="SZV747" s="4"/>
      <c r="SZW747" s="4"/>
      <c r="SZX747" s="4"/>
      <c r="SZY747" s="4"/>
      <c r="SZZ747" s="4"/>
      <c r="TAA747" s="4"/>
      <c r="TAB747" s="4"/>
      <c r="TAC747" s="4"/>
      <c r="TAD747" s="4"/>
      <c r="TAE747" s="4"/>
      <c r="TAF747" s="4"/>
      <c r="TAG747" s="4"/>
      <c r="TAH747" s="4"/>
      <c r="TAI747" s="4"/>
      <c r="TAJ747" s="4"/>
      <c r="TAK747" s="4"/>
      <c r="TAL747" s="4"/>
      <c r="TAM747" s="4"/>
      <c r="TAN747" s="4"/>
      <c r="TAO747" s="4"/>
      <c r="TAP747" s="4"/>
      <c r="TAQ747" s="4"/>
      <c r="TAR747" s="4"/>
      <c r="TAS747" s="4"/>
      <c r="TAT747" s="4"/>
      <c r="TAU747" s="4"/>
      <c r="TAV747" s="4"/>
      <c r="TAW747" s="4"/>
      <c r="TAX747" s="4"/>
      <c r="TAY747" s="4"/>
      <c r="TAZ747" s="4"/>
      <c r="TBA747" s="4"/>
      <c r="TBB747" s="4"/>
      <c r="TBC747" s="4"/>
      <c r="TBD747" s="4"/>
      <c r="TBE747" s="4"/>
      <c r="TBF747" s="4"/>
      <c r="TBG747" s="4"/>
      <c r="TBH747" s="4"/>
      <c r="TBI747" s="4"/>
      <c r="TBJ747" s="4"/>
      <c r="TBK747" s="4"/>
      <c r="TBL747" s="4"/>
      <c r="TBM747" s="4"/>
      <c r="TBN747" s="4"/>
      <c r="TBO747" s="4"/>
      <c r="TBP747" s="4"/>
      <c r="TBQ747" s="4"/>
      <c r="TBR747" s="4"/>
      <c r="TBS747" s="4"/>
      <c r="TBT747" s="4"/>
      <c r="TBU747" s="4"/>
      <c r="TBV747" s="4"/>
      <c r="TBW747" s="4"/>
      <c r="TBX747" s="4"/>
      <c r="TBY747" s="4"/>
      <c r="TBZ747" s="4"/>
      <c r="TCA747" s="4"/>
      <c r="TCB747" s="4"/>
      <c r="TCC747" s="4"/>
      <c r="TCD747" s="4"/>
      <c r="TCE747" s="4"/>
      <c r="TCF747" s="4"/>
      <c r="TCG747" s="4"/>
      <c r="TCH747" s="4"/>
      <c r="TCI747" s="4"/>
      <c r="TCJ747" s="4"/>
      <c r="TCK747" s="4"/>
      <c r="TCL747" s="4"/>
      <c r="TCM747" s="4"/>
      <c r="TCN747" s="4"/>
      <c r="TCO747" s="4"/>
      <c r="TCP747" s="4"/>
      <c r="TCQ747" s="4"/>
      <c r="TCR747" s="4"/>
      <c r="TCS747" s="4"/>
      <c r="TCT747" s="4"/>
      <c r="TCU747" s="4"/>
      <c r="TCV747" s="4"/>
      <c r="TCW747" s="4"/>
      <c r="TCX747" s="4"/>
      <c r="TCY747" s="4"/>
      <c r="TCZ747" s="4"/>
      <c r="TDA747" s="4"/>
      <c r="TDB747" s="4"/>
      <c r="TDC747" s="4"/>
      <c r="TDD747" s="4"/>
      <c r="TDE747" s="4"/>
      <c r="TDF747" s="4"/>
      <c r="TDG747" s="4"/>
      <c r="TDH747" s="4"/>
      <c r="TDI747" s="4"/>
      <c r="TDJ747" s="4"/>
      <c r="TDK747" s="4"/>
      <c r="TDL747" s="4"/>
      <c r="TDM747" s="4"/>
      <c r="TDN747" s="4"/>
      <c r="TDO747" s="4"/>
      <c r="TDP747" s="4"/>
      <c r="TDQ747" s="4"/>
      <c r="TDR747" s="4"/>
      <c r="TDS747" s="4"/>
      <c r="TDT747" s="4"/>
      <c r="TDU747" s="4"/>
      <c r="TDV747" s="4"/>
      <c r="TDW747" s="4"/>
      <c r="TDX747" s="4"/>
      <c r="TDY747" s="4"/>
      <c r="TDZ747" s="4"/>
      <c r="TEA747" s="4"/>
      <c r="TEB747" s="4"/>
      <c r="TEC747" s="4"/>
      <c r="TED747" s="4"/>
      <c r="TEE747" s="4"/>
      <c r="TEF747" s="4"/>
      <c r="TEG747" s="4"/>
      <c r="TEH747" s="4"/>
      <c r="TEI747" s="4"/>
      <c r="TEJ747" s="4"/>
      <c r="TEK747" s="4"/>
      <c r="TEL747" s="4"/>
      <c r="TEM747" s="4"/>
      <c r="TEN747" s="4"/>
      <c r="TEO747" s="4"/>
      <c r="TEP747" s="4"/>
      <c r="TEQ747" s="4"/>
      <c r="TER747" s="4"/>
      <c r="TES747" s="4"/>
      <c r="TET747" s="4"/>
      <c r="TEU747" s="4"/>
      <c r="TEV747" s="4"/>
      <c r="TEW747" s="4"/>
      <c r="TEX747" s="4"/>
      <c r="TEY747" s="4"/>
      <c r="TEZ747" s="4"/>
      <c r="TFA747" s="4"/>
      <c r="TFB747" s="4"/>
      <c r="TFC747" s="4"/>
      <c r="TFD747" s="4"/>
      <c r="TFE747" s="4"/>
      <c r="TFF747" s="4"/>
      <c r="TFG747" s="4"/>
      <c r="TFH747" s="4"/>
      <c r="TFI747" s="4"/>
      <c r="TFJ747" s="4"/>
      <c r="TFK747" s="4"/>
      <c r="TFL747" s="4"/>
      <c r="TFM747" s="4"/>
      <c r="TFN747" s="4"/>
      <c r="TFO747" s="4"/>
      <c r="TFP747" s="4"/>
      <c r="TFQ747" s="4"/>
      <c r="TFR747" s="4"/>
      <c r="TFS747" s="4"/>
      <c r="TFT747" s="4"/>
      <c r="TFU747" s="4"/>
      <c r="TFV747" s="4"/>
      <c r="TFW747" s="4"/>
      <c r="TFX747" s="4"/>
      <c r="TFY747" s="4"/>
      <c r="TFZ747" s="4"/>
      <c r="TGA747" s="4"/>
      <c r="TGB747" s="4"/>
      <c r="TGC747" s="4"/>
      <c r="TGD747" s="4"/>
      <c r="TGE747" s="4"/>
      <c r="TGF747" s="4"/>
      <c r="TGG747" s="4"/>
      <c r="TGH747" s="4"/>
      <c r="TGI747" s="4"/>
      <c r="TGJ747" s="4"/>
      <c r="TGK747" s="4"/>
      <c r="TGL747" s="4"/>
      <c r="TGM747" s="4"/>
      <c r="TGN747" s="4"/>
      <c r="TGO747" s="4"/>
      <c r="TGP747" s="4"/>
      <c r="TGQ747" s="4"/>
      <c r="TGR747" s="4"/>
      <c r="TGS747" s="4"/>
      <c r="TGT747" s="4"/>
      <c r="TGU747" s="4"/>
      <c r="TGV747" s="4"/>
      <c r="TGW747" s="4"/>
      <c r="TGX747" s="4"/>
      <c r="TGY747" s="4"/>
      <c r="TGZ747" s="4"/>
      <c r="THA747" s="4"/>
      <c r="THB747" s="4"/>
      <c r="THC747" s="4"/>
      <c r="THD747" s="4"/>
      <c r="THE747" s="4"/>
      <c r="THF747" s="4"/>
      <c r="THG747" s="4"/>
      <c r="THH747" s="4"/>
      <c r="THI747" s="4"/>
      <c r="THJ747" s="4"/>
      <c r="THK747" s="4"/>
      <c r="THL747" s="4"/>
      <c r="THM747" s="4"/>
      <c r="THN747" s="4"/>
      <c r="THO747" s="4"/>
      <c r="THP747" s="4"/>
      <c r="THQ747" s="4"/>
      <c r="THR747" s="4"/>
      <c r="THS747" s="4"/>
      <c r="THT747" s="4"/>
      <c r="THU747" s="4"/>
      <c r="THV747" s="4"/>
      <c r="THW747" s="4"/>
      <c r="THX747" s="4"/>
      <c r="THY747" s="4"/>
      <c r="THZ747" s="4"/>
      <c r="TIA747" s="4"/>
      <c r="TIB747" s="4"/>
      <c r="TIC747" s="4"/>
      <c r="TID747" s="4"/>
      <c r="TIE747" s="4"/>
      <c r="TIF747" s="4"/>
      <c r="TIG747" s="4"/>
      <c r="TIH747" s="4"/>
      <c r="TII747" s="4"/>
      <c r="TIJ747" s="4"/>
      <c r="TIK747" s="4"/>
      <c r="TIL747" s="4"/>
      <c r="TIM747" s="4"/>
      <c r="TIN747" s="4"/>
      <c r="TIO747" s="4"/>
      <c r="TIP747" s="4"/>
      <c r="TIQ747" s="4"/>
      <c r="TIR747" s="4"/>
      <c r="TIS747" s="4"/>
      <c r="TIT747" s="4"/>
      <c r="TIU747" s="4"/>
      <c r="TIV747" s="4"/>
      <c r="TIW747" s="4"/>
      <c r="TIX747" s="4"/>
      <c r="TIY747" s="4"/>
      <c r="TIZ747" s="4"/>
      <c r="TJA747" s="4"/>
      <c r="TJB747" s="4"/>
      <c r="TJC747" s="4"/>
      <c r="TJD747" s="4"/>
      <c r="TJE747" s="4"/>
      <c r="TJF747" s="4"/>
      <c r="TJG747" s="4"/>
      <c r="TJH747" s="4"/>
      <c r="TJI747" s="4"/>
      <c r="TJJ747" s="4"/>
      <c r="TJK747" s="4"/>
      <c r="TJL747" s="4"/>
      <c r="TJM747" s="4"/>
      <c r="TJN747" s="4"/>
      <c r="TJO747" s="4"/>
      <c r="TJP747" s="4"/>
      <c r="TJQ747" s="4"/>
      <c r="TJR747" s="4"/>
      <c r="TJS747" s="4"/>
      <c r="TJT747" s="4"/>
      <c r="TJU747" s="4"/>
      <c r="TJV747" s="4"/>
      <c r="TJW747" s="4"/>
      <c r="TJX747" s="4"/>
      <c r="TJY747" s="4"/>
      <c r="TJZ747" s="4"/>
      <c r="TKA747" s="4"/>
      <c r="TKB747" s="4"/>
      <c r="TKC747" s="4"/>
      <c r="TKD747" s="4"/>
      <c r="TKE747" s="4"/>
      <c r="TKF747" s="4"/>
      <c r="TKG747" s="4"/>
      <c r="TKH747" s="4"/>
      <c r="TKI747" s="4"/>
      <c r="TKJ747" s="4"/>
      <c r="TKK747" s="4"/>
      <c r="TKL747" s="4"/>
      <c r="TKM747" s="4"/>
      <c r="TKN747" s="4"/>
      <c r="TKO747" s="4"/>
      <c r="TKP747" s="4"/>
      <c r="TKQ747" s="4"/>
      <c r="TKR747" s="4"/>
      <c r="TKS747" s="4"/>
      <c r="TKT747" s="4"/>
      <c r="TKU747" s="4"/>
      <c r="TKV747" s="4"/>
      <c r="TKW747" s="4"/>
      <c r="TKX747" s="4"/>
      <c r="TKY747" s="4"/>
      <c r="TKZ747" s="4"/>
      <c r="TLA747" s="4"/>
      <c r="TLB747" s="4"/>
      <c r="TLC747" s="4"/>
      <c r="TLD747" s="4"/>
      <c r="TLE747" s="4"/>
      <c r="TLF747" s="4"/>
      <c r="TLG747" s="4"/>
      <c r="TLH747" s="4"/>
      <c r="TLI747" s="4"/>
      <c r="TLJ747" s="4"/>
      <c r="TLK747" s="4"/>
      <c r="TLL747" s="4"/>
      <c r="TLM747" s="4"/>
      <c r="TLN747" s="4"/>
      <c r="TLO747" s="4"/>
      <c r="TLP747" s="4"/>
      <c r="TLQ747" s="4"/>
      <c r="TLR747" s="4"/>
      <c r="TLS747" s="4"/>
      <c r="TLT747" s="4"/>
      <c r="TLU747" s="4"/>
      <c r="TLV747" s="4"/>
      <c r="TLW747" s="4"/>
      <c r="TLX747" s="4"/>
      <c r="TLY747" s="4"/>
      <c r="TLZ747" s="4"/>
      <c r="TMA747" s="4"/>
      <c r="TMB747" s="4"/>
      <c r="TMC747" s="4"/>
      <c r="TMD747" s="4"/>
      <c r="TME747" s="4"/>
      <c r="TMF747" s="4"/>
      <c r="TMG747" s="4"/>
      <c r="TMH747" s="4"/>
      <c r="TMI747" s="4"/>
      <c r="TMJ747" s="4"/>
      <c r="TMK747" s="4"/>
      <c r="TML747" s="4"/>
      <c r="TMM747" s="4"/>
      <c r="TMN747" s="4"/>
      <c r="TMO747" s="4"/>
      <c r="TMP747" s="4"/>
      <c r="TMQ747" s="4"/>
      <c r="TMR747" s="4"/>
      <c r="TMS747" s="4"/>
      <c r="TMT747" s="4"/>
      <c r="TMU747" s="4"/>
      <c r="TMV747" s="4"/>
      <c r="TMW747" s="4"/>
      <c r="TMX747" s="4"/>
      <c r="TMY747" s="4"/>
      <c r="TMZ747" s="4"/>
      <c r="TNA747" s="4"/>
      <c r="TNB747" s="4"/>
      <c r="TNC747" s="4"/>
      <c r="TND747" s="4"/>
      <c r="TNE747" s="4"/>
      <c r="TNF747" s="4"/>
      <c r="TNG747" s="4"/>
      <c r="TNH747" s="4"/>
      <c r="TNI747" s="4"/>
      <c r="TNJ747" s="4"/>
      <c r="TNK747" s="4"/>
      <c r="TNL747" s="4"/>
      <c r="TNM747" s="4"/>
      <c r="TNN747" s="4"/>
      <c r="TNO747" s="4"/>
      <c r="TNP747" s="4"/>
      <c r="TNQ747" s="4"/>
      <c r="TNR747" s="4"/>
      <c r="TNS747" s="4"/>
      <c r="TNT747" s="4"/>
      <c r="TNU747" s="4"/>
      <c r="TNV747" s="4"/>
      <c r="TNW747" s="4"/>
      <c r="TNX747" s="4"/>
      <c r="TNY747" s="4"/>
      <c r="TNZ747" s="4"/>
      <c r="TOA747" s="4"/>
      <c r="TOB747" s="4"/>
      <c r="TOC747" s="4"/>
      <c r="TOD747" s="4"/>
      <c r="TOE747" s="4"/>
      <c r="TOF747" s="4"/>
      <c r="TOG747" s="4"/>
      <c r="TOH747" s="4"/>
      <c r="TOI747" s="4"/>
      <c r="TOJ747" s="4"/>
      <c r="TOK747" s="4"/>
      <c r="TOL747" s="4"/>
      <c r="TOM747" s="4"/>
      <c r="TON747" s="4"/>
      <c r="TOO747" s="4"/>
      <c r="TOP747" s="4"/>
      <c r="TOQ747" s="4"/>
      <c r="TOR747" s="4"/>
      <c r="TOS747" s="4"/>
      <c r="TOT747" s="4"/>
      <c r="TOU747" s="4"/>
      <c r="TOV747" s="4"/>
      <c r="TOW747" s="4"/>
      <c r="TOX747" s="4"/>
      <c r="TOY747" s="4"/>
      <c r="TOZ747" s="4"/>
      <c r="TPA747" s="4"/>
      <c r="TPB747" s="4"/>
      <c r="TPC747" s="4"/>
      <c r="TPD747" s="4"/>
      <c r="TPE747" s="4"/>
      <c r="TPF747" s="4"/>
      <c r="TPG747" s="4"/>
      <c r="TPH747" s="4"/>
      <c r="TPI747" s="4"/>
      <c r="TPJ747" s="4"/>
      <c r="TPK747" s="4"/>
      <c r="TPL747" s="4"/>
      <c r="TPM747" s="4"/>
      <c r="TPN747" s="4"/>
      <c r="TPO747" s="4"/>
      <c r="TPP747" s="4"/>
      <c r="TPQ747" s="4"/>
      <c r="TPR747" s="4"/>
      <c r="TPS747" s="4"/>
      <c r="TPT747" s="4"/>
      <c r="TPU747" s="4"/>
      <c r="TPV747" s="4"/>
      <c r="TPW747" s="4"/>
      <c r="TPX747" s="4"/>
      <c r="TPY747" s="4"/>
      <c r="TPZ747" s="4"/>
      <c r="TQA747" s="4"/>
      <c r="TQB747" s="4"/>
      <c r="TQC747" s="4"/>
      <c r="TQD747" s="4"/>
      <c r="TQE747" s="4"/>
      <c r="TQF747" s="4"/>
      <c r="TQG747" s="4"/>
      <c r="TQH747" s="4"/>
      <c r="TQI747" s="4"/>
      <c r="TQJ747" s="4"/>
      <c r="TQK747" s="4"/>
      <c r="TQL747" s="4"/>
      <c r="TQM747" s="4"/>
      <c r="TQN747" s="4"/>
      <c r="TQO747" s="4"/>
      <c r="TQP747" s="4"/>
      <c r="TQQ747" s="4"/>
      <c r="TQR747" s="4"/>
      <c r="TQS747" s="4"/>
      <c r="TQT747" s="4"/>
      <c r="TQU747" s="4"/>
      <c r="TQV747" s="4"/>
      <c r="TQW747" s="4"/>
      <c r="TQX747" s="4"/>
      <c r="TQY747" s="4"/>
      <c r="TQZ747" s="4"/>
      <c r="TRA747" s="4"/>
      <c r="TRB747" s="4"/>
      <c r="TRC747" s="4"/>
      <c r="TRD747" s="4"/>
      <c r="TRE747" s="4"/>
      <c r="TRF747" s="4"/>
      <c r="TRG747" s="4"/>
      <c r="TRH747" s="4"/>
      <c r="TRI747" s="4"/>
      <c r="TRJ747" s="4"/>
      <c r="TRK747" s="4"/>
      <c r="TRL747" s="4"/>
      <c r="TRM747" s="4"/>
      <c r="TRN747" s="4"/>
      <c r="TRO747" s="4"/>
      <c r="TRP747" s="4"/>
      <c r="TRQ747" s="4"/>
      <c r="TRR747" s="4"/>
      <c r="TRS747" s="4"/>
      <c r="TRT747" s="4"/>
      <c r="TRU747" s="4"/>
      <c r="TRV747" s="4"/>
      <c r="TRW747" s="4"/>
      <c r="TRX747" s="4"/>
      <c r="TRY747" s="4"/>
      <c r="TRZ747" s="4"/>
      <c r="TSA747" s="4"/>
      <c r="TSB747" s="4"/>
      <c r="TSC747" s="4"/>
      <c r="TSD747" s="4"/>
      <c r="TSE747" s="4"/>
      <c r="TSF747" s="4"/>
      <c r="TSG747" s="4"/>
      <c r="TSH747" s="4"/>
      <c r="TSI747" s="4"/>
      <c r="TSJ747" s="4"/>
      <c r="TSK747" s="4"/>
      <c r="TSL747" s="4"/>
      <c r="TSM747" s="4"/>
      <c r="TSN747" s="4"/>
      <c r="TSO747" s="4"/>
      <c r="TSP747" s="4"/>
      <c r="TSQ747" s="4"/>
      <c r="TSR747" s="4"/>
      <c r="TSS747" s="4"/>
      <c r="TST747" s="4"/>
      <c r="TSU747" s="4"/>
      <c r="TSV747" s="4"/>
      <c r="TSW747" s="4"/>
      <c r="TSX747" s="4"/>
      <c r="TSY747" s="4"/>
      <c r="TSZ747" s="4"/>
      <c r="TTA747" s="4"/>
      <c r="TTB747" s="4"/>
      <c r="TTC747" s="4"/>
      <c r="TTD747" s="4"/>
      <c r="TTE747" s="4"/>
      <c r="TTF747" s="4"/>
      <c r="TTG747" s="4"/>
      <c r="TTH747" s="4"/>
      <c r="TTI747" s="4"/>
      <c r="TTJ747" s="4"/>
      <c r="TTK747" s="4"/>
      <c r="TTL747" s="4"/>
      <c r="TTM747" s="4"/>
      <c r="TTN747" s="4"/>
      <c r="TTO747" s="4"/>
      <c r="TTP747" s="4"/>
      <c r="TTQ747" s="4"/>
      <c r="TTR747" s="4"/>
      <c r="TTS747" s="4"/>
      <c r="TTT747" s="4"/>
      <c r="TTU747" s="4"/>
      <c r="TTV747" s="4"/>
      <c r="TTW747" s="4"/>
      <c r="TTX747" s="4"/>
      <c r="TTY747" s="4"/>
      <c r="TTZ747" s="4"/>
      <c r="TUA747" s="4"/>
      <c r="TUB747" s="4"/>
      <c r="TUC747" s="4"/>
      <c r="TUD747" s="4"/>
      <c r="TUE747" s="4"/>
      <c r="TUF747" s="4"/>
      <c r="TUG747" s="4"/>
      <c r="TUH747" s="4"/>
      <c r="TUI747" s="4"/>
      <c r="TUJ747" s="4"/>
      <c r="TUK747" s="4"/>
      <c r="TUL747" s="4"/>
      <c r="TUM747" s="4"/>
      <c r="TUN747" s="4"/>
      <c r="TUO747" s="4"/>
      <c r="TUP747" s="4"/>
      <c r="TUQ747" s="4"/>
      <c r="TUR747" s="4"/>
      <c r="TUS747" s="4"/>
      <c r="TUT747" s="4"/>
      <c r="TUU747" s="4"/>
      <c r="TUV747" s="4"/>
      <c r="TUW747" s="4"/>
      <c r="TUX747" s="4"/>
      <c r="TUY747" s="4"/>
      <c r="TUZ747" s="4"/>
      <c r="TVA747" s="4"/>
      <c r="TVB747" s="4"/>
      <c r="TVC747" s="4"/>
      <c r="TVD747" s="4"/>
      <c r="TVE747" s="4"/>
      <c r="TVF747" s="4"/>
      <c r="TVG747" s="4"/>
      <c r="TVH747" s="4"/>
      <c r="TVI747" s="4"/>
      <c r="TVJ747" s="4"/>
      <c r="TVK747" s="4"/>
      <c r="TVL747" s="4"/>
      <c r="TVM747" s="4"/>
      <c r="TVN747" s="4"/>
      <c r="TVO747" s="4"/>
      <c r="TVP747" s="4"/>
      <c r="TVQ747" s="4"/>
      <c r="TVR747" s="4"/>
      <c r="TVS747" s="4"/>
      <c r="TVT747" s="4"/>
      <c r="TVU747" s="4"/>
      <c r="TVV747" s="4"/>
      <c r="TVW747" s="4"/>
      <c r="TVX747" s="4"/>
      <c r="TVY747" s="4"/>
      <c r="TVZ747" s="4"/>
      <c r="TWA747" s="4"/>
      <c r="TWB747" s="4"/>
      <c r="TWC747" s="4"/>
      <c r="TWD747" s="4"/>
      <c r="TWE747" s="4"/>
      <c r="TWF747" s="4"/>
      <c r="TWG747" s="4"/>
      <c r="TWH747" s="4"/>
      <c r="TWI747" s="4"/>
      <c r="TWJ747" s="4"/>
      <c r="TWK747" s="4"/>
      <c r="TWL747" s="4"/>
      <c r="TWM747" s="4"/>
      <c r="TWN747" s="4"/>
      <c r="TWO747" s="4"/>
      <c r="TWP747" s="4"/>
      <c r="TWQ747" s="4"/>
      <c r="TWR747" s="4"/>
      <c r="TWS747" s="4"/>
      <c r="TWT747" s="4"/>
      <c r="TWU747" s="4"/>
      <c r="TWV747" s="4"/>
      <c r="TWW747" s="4"/>
      <c r="TWX747" s="4"/>
      <c r="TWY747" s="4"/>
      <c r="TWZ747" s="4"/>
      <c r="TXA747" s="4"/>
      <c r="TXB747" s="4"/>
      <c r="TXC747" s="4"/>
      <c r="TXD747" s="4"/>
      <c r="TXE747" s="4"/>
      <c r="TXF747" s="4"/>
      <c r="TXG747" s="4"/>
      <c r="TXH747" s="4"/>
      <c r="TXI747" s="4"/>
      <c r="TXJ747" s="4"/>
      <c r="TXK747" s="4"/>
      <c r="TXL747" s="4"/>
      <c r="TXM747" s="4"/>
      <c r="TXN747" s="4"/>
      <c r="TXO747" s="4"/>
      <c r="TXP747" s="4"/>
      <c r="TXQ747" s="4"/>
      <c r="TXR747" s="4"/>
      <c r="TXS747" s="4"/>
      <c r="TXT747" s="4"/>
      <c r="TXU747" s="4"/>
      <c r="TXV747" s="4"/>
      <c r="TXW747" s="4"/>
      <c r="TXX747" s="4"/>
      <c r="TXY747" s="4"/>
      <c r="TXZ747" s="4"/>
      <c r="TYA747" s="4"/>
      <c r="TYB747" s="4"/>
      <c r="TYC747" s="4"/>
      <c r="TYD747" s="4"/>
      <c r="TYE747" s="4"/>
      <c r="TYF747" s="4"/>
      <c r="TYG747" s="4"/>
      <c r="TYH747" s="4"/>
      <c r="TYI747" s="4"/>
      <c r="TYJ747" s="4"/>
      <c r="TYK747" s="4"/>
      <c r="TYL747" s="4"/>
      <c r="TYM747" s="4"/>
      <c r="TYN747" s="4"/>
      <c r="TYO747" s="4"/>
      <c r="TYP747" s="4"/>
      <c r="TYQ747" s="4"/>
      <c r="TYR747" s="4"/>
      <c r="TYS747" s="4"/>
      <c r="TYT747" s="4"/>
      <c r="TYU747" s="4"/>
      <c r="TYV747" s="4"/>
      <c r="TYW747" s="4"/>
      <c r="TYX747" s="4"/>
      <c r="TYY747" s="4"/>
      <c r="TYZ747" s="4"/>
      <c r="TZA747" s="4"/>
      <c r="TZB747" s="4"/>
      <c r="TZC747" s="4"/>
      <c r="TZD747" s="4"/>
      <c r="TZE747" s="4"/>
      <c r="TZF747" s="4"/>
      <c r="TZG747" s="4"/>
      <c r="TZH747" s="4"/>
      <c r="TZI747" s="4"/>
      <c r="TZJ747" s="4"/>
      <c r="TZK747" s="4"/>
      <c r="TZL747" s="4"/>
      <c r="TZM747" s="4"/>
      <c r="TZN747" s="4"/>
      <c r="TZO747" s="4"/>
      <c r="TZP747" s="4"/>
      <c r="TZQ747" s="4"/>
      <c r="TZR747" s="4"/>
      <c r="TZS747" s="4"/>
      <c r="TZT747" s="4"/>
      <c r="TZU747" s="4"/>
      <c r="TZV747" s="4"/>
      <c r="TZW747" s="4"/>
      <c r="TZX747" s="4"/>
      <c r="TZY747" s="4"/>
      <c r="TZZ747" s="4"/>
      <c r="UAA747" s="4"/>
      <c r="UAB747" s="4"/>
      <c r="UAC747" s="4"/>
      <c r="UAD747" s="4"/>
      <c r="UAE747" s="4"/>
      <c r="UAF747" s="4"/>
      <c r="UAG747" s="4"/>
      <c r="UAH747" s="4"/>
      <c r="UAI747" s="4"/>
      <c r="UAJ747" s="4"/>
      <c r="UAK747" s="4"/>
      <c r="UAL747" s="4"/>
      <c r="UAM747" s="4"/>
      <c r="UAN747" s="4"/>
      <c r="UAO747" s="4"/>
      <c r="UAP747" s="4"/>
      <c r="UAQ747" s="4"/>
      <c r="UAR747" s="4"/>
      <c r="UAS747" s="4"/>
      <c r="UAT747" s="4"/>
      <c r="UAU747" s="4"/>
      <c r="UAV747" s="4"/>
      <c r="UAW747" s="4"/>
      <c r="UAX747" s="4"/>
      <c r="UAY747" s="4"/>
      <c r="UAZ747" s="4"/>
      <c r="UBA747" s="4"/>
      <c r="UBB747" s="4"/>
      <c r="UBC747" s="4"/>
      <c r="UBD747" s="4"/>
      <c r="UBE747" s="4"/>
      <c r="UBF747" s="4"/>
      <c r="UBG747" s="4"/>
      <c r="UBH747" s="4"/>
      <c r="UBI747" s="4"/>
      <c r="UBJ747" s="4"/>
      <c r="UBK747" s="4"/>
      <c r="UBL747" s="4"/>
      <c r="UBM747" s="4"/>
      <c r="UBN747" s="4"/>
      <c r="UBO747" s="4"/>
      <c r="UBP747" s="4"/>
      <c r="UBQ747" s="4"/>
      <c r="UBR747" s="4"/>
      <c r="UBS747" s="4"/>
      <c r="UBT747" s="4"/>
      <c r="UBU747" s="4"/>
      <c r="UBV747" s="4"/>
      <c r="UBW747" s="4"/>
      <c r="UBX747" s="4"/>
      <c r="UBY747" s="4"/>
      <c r="UBZ747" s="4"/>
      <c r="UCA747" s="4"/>
      <c r="UCB747" s="4"/>
      <c r="UCC747" s="4"/>
      <c r="UCD747" s="4"/>
      <c r="UCE747" s="4"/>
      <c r="UCF747" s="4"/>
      <c r="UCG747" s="4"/>
      <c r="UCH747" s="4"/>
      <c r="UCI747" s="4"/>
      <c r="UCJ747" s="4"/>
      <c r="UCK747" s="4"/>
      <c r="UCL747" s="4"/>
      <c r="UCM747" s="4"/>
      <c r="UCN747" s="4"/>
      <c r="UCO747" s="4"/>
      <c r="UCP747" s="4"/>
      <c r="UCQ747" s="4"/>
      <c r="UCR747" s="4"/>
      <c r="UCS747" s="4"/>
      <c r="UCT747" s="4"/>
      <c r="UCU747" s="4"/>
      <c r="UCV747" s="4"/>
      <c r="UCW747" s="4"/>
      <c r="UCX747" s="4"/>
      <c r="UCY747" s="4"/>
      <c r="UCZ747" s="4"/>
      <c r="UDA747" s="4"/>
      <c r="UDB747" s="4"/>
      <c r="UDC747" s="4"/>
      <c r="UDD747" s="4"/>
      <c r="UDE747" s="4"/>
      <c r="UDF747" s="4"/>
      <c r="UDG747" s="4"/>
      <c r="UDH747" s="4"/>
      <c r="UDI747" s="4"/>
      <c r="UDJ747" s="4"/>
      <c r="UDK747" s="4"/>
      <c r="UDL747" s="4"/>
      <c r="UDM747" s="4"/>
      <c r="UDN747" s="4"/>
      <c r="UDO747" s="4"/>
      <c r="UDP747" s="4"/>
      <c r="UDQ747" s="4"/>
      <c r="UDR747" s="4"/>
      <c r="UDS747" s="4"/>
      <c r="UDT747" s="4"/>
      <c r="UDU747" s="4"/>
      <c r="UDV747" s="4"/>
      <c r="UDW747" s="4"/>
      <c r="UDX747" s="4"/>
      <c r="UDY747" s="4"/>
      <c r="UDZ747" s="4"/>
      <c r="UEA747" s="4"/>
      <c r="UEB747" s="4"/>
      <c r="UEC747" s="4"/>
      <c r="UED747" s="4"/>
      <c r="UEE747" s="4"/>
      <c r="UEF747" s="4"/>
      <c r="UEG747" s="4"/>
      <c r="UEH747" s="4"/>
      <c r="UEI747" s="4"/>
      <c r="UEJ747" s="4"/>
      <c r="UEK747" s="4"/>
      <c r="UEL747" s="4"/>
      <c r="UEM747" s="4"/>
      <c r="UEN747" s="4"/>
      <c r="UEO747" s="4"/>
      <c r="UEP747" s="4"/>
      <c r="UEQ747" s="4"/>
      <c r="UER747" s="4"/>
      <c r="UES747" s="4"/>
      <c r="UET747" s="4"/>
      <c r="UEU747" s="4"/>
      <c r="UEV747" s="4"/>
      <c r="UEW747" s="4"/>
      <c r="UEX747" s="4"/>
      <c r="UEY747" s="4"/>
      <c r="UEZ747" s="4"/>
      <c r="UFA747" s="4"/>
      <c r="UFB747" s="4"/>
      <c r="UFC747" s="4"/>
      <c r="UFD747" s="4"/>
      <c r="UFE747" s="4"/>
      <c r="UFF747" s="4"/>
      <c r="UFG747" s="4"/>
      <c r="UFH747" s="4"/>
      <c r="UFI747" s="4"/>
      <c r="UFJ747" s="4"/>
      <c r="UFK747" s="4"/>
      <c r="UFL747" s="4"/>
      <c r="UFM747" s="4"/>
      <c r="UFN747" s="4"/>
      <c r="UFO747" s="4"/>
      <c r="UFP747" s="4"/>
      <c r="UFQ747" s="4"/>
      <c r="UFR747" s="4"/>
      <c r="UFS747" s="4"/>
      <c r="UFT747" s="4"/>
      <c r="UFU747" s="4"/>
      <c r="UFV747" s="4"/>
      <c r="UFW747" s="4"/>
      <c r="UFX747" s="4"/>
      <c r="UFY747" s="4"/>
      <c r="UFZ747" s="4"/>
      <c r="UGA747" s="4"/>
      <c r="UGB747" s="4"/>
      <c r="UGC747" s="4"/>
      <c r="UGD747" s="4"/>
      <c r="UGE747" s="4"/>
      <c r="UGF747" s="4"/>
      <c r="UGG747" s="4"/>
      <c r="UGH747" s="4"/>
      <c r="UGI747" s="4"/>
      <c r="UGJ747" s="4"/>
      <c r="UGK747" s="4"/>
      <c r="UGL747" s="4"/>
      <c r="UGM747" s="4"/>
      <c r="UGN747" s="4"/>
      <c r="UGO747" s="4"/>
      <c r="UGP747" s="4"/>
      <c r="UGQ747" s="4"/>
      <c r="UGR747" s="4"/>
      <c r="UGS747" s="4"/>
      <c r="UGT747" s="4"/>
      <c r="UGU747" s="4"/>
      <c r="UGV747" s="4"/>
      <c r="UGW747" s="4"/>
      <c r="UGX747" s="4"/>
      <c r="UGY747" s="4"/>
      <c r="UGZ747" s="4"/>
      <c r="UHA747" s="4"/>
      <c r="UHB747" s="4"/>
      <c r="UHC747" s="4"/>
      <c r="UHD747" s="4"/>
      <c r="UHE747" s="4"/>
      <c r="UHF747" s="4"/>
      <c r="UHG747" s="4"/>
      <c r="UHH747" s="4"/>
      <c r="UHI747" s="4"/>
      <c r="UHJ747" s="4"/>
      <c r="UHK747" s="4"/>
      <c r="UHL747" s="4"/>
      <c r="UHM747" s="4"/>
      <c r="UHN747" s="4"/>
      <c r="UHO747" s="4"/>
      <c r="UHP747" s="4"/>
      <c r="UHQ747" s="4"/>
      <c r="UHR747" s="4"/>
      <c r="UHS747" s="4"/>
      <c r="UHT747" s="4"/>
      <c r="UHU747" s="4"/>
      <c r="UHV747" s="4"/>
      <c r="UHW747" s="4"/>
      <c r="UHX747" s="4"/>
      <c r="UHY747" s="4"/>
      <c r="UHZ747" s="4"/>
      <c r="UIA747" s="4"/>
      <c r="UIB747" s="4"/>
      <c r="UIC747" s="4"/>
      <c r="UID747" s="4"/>
      <c r="UIE747" s="4"/>
      <c r="UIF747" s="4"/>
      <c r="UIG747" s="4"/>
      <c r="UIH747" s="4"/>
      <c r="UII747" s="4"/>
      <c r="UIJ747" s="4"/>
      <c r="UIK747" s="4"/>
      <c r="UIL747" s="4"/>
      <c r="UIM747" s="4"/>
      <c r="UIN747" s="4"/>
      <c r="UIO747" s="4"/>
      <c r="UIP747" s="4"/>
      <c r="UIQ747" s="4"/>
      <c r="UIR747" s="4"/>
      <c r="UIS747" s="4"/>
      <c r="UIT747" s="4"/>
      <c r="UIU747" s="4"/>
      <c r="UIV747" s="4"/>
      <c r="UIW747" s="4"/>
      <c r="UIX747" s="4"/>
      <c r="UIY747" s="4"/>
      <c r="UIZ747" s="4"/>
      <c r="UJA747" s="4"/>
      <c r="UJB747" s="4"/>
      <c r="UJC747" s="4"/>
      <c r="UJD747" s="4"/>
      <c r="UJE747" s="4"/>
      <c r="UJF747" s="4"/>
      <c r="UJG747" s="4"/>
      <c r="UJH747" s="4"/>
      <c r="UJI747" s="4"/>
      <c r="UJJ747" s="4"/>
      <c r="UJK747" s="4"/>
      <c r="UJL747" s="4"/>
      <c r="UJM747" s="4"/>
      <c r="UJN747" s="4"/>
      <c r="UJO747" s="4"/>
      <c r="UJP747" s="4"/>
      <c r="UJQ747" s="4"/>
      <c r="UJR747" s="4"/>
      <c r="UJS747" s="4"/>
      <c r="UJT747" s="4"/>
      <c r="UJU747" s="4"/>
      <c r="UJV747" s="4"/>
      <c r="UJW747" s="4"/>
      <c r="UJX747" s="4"/>
      <c r="UJY747" s="4"/>
      <c r="UJZ747" s="4"/>
      <c r="UKA747" s="4"/>
      <c r="UKB747" s="4"/>
      <c r="UKC747" s="4"/>
      <c r="UKD747" s="4"/>
      <c r="UKE747" s="4"/>
      <c r="UKF747" s="4"/>
      <c r="UKG747" s="4"/>
      <c r="UKH747" s="4"/>
      <c r="UKI747" s="4"/>
      <c r="UKJ747" s="4"/>
      <c r="UKK747" s="4"/>
      <c r="UKL747" s="4"/>
      <c r="UKM747" s="4"/>
      <c r="UKN747" s="4"/>
      <c r="UKO747" s="4"/>
      <c r="UKP747" s="4"/>
      <c r="UKQ747" s="4"/>
      <c r="UKR747" s="4"/>
      <c r="UKS747" s="4"/>
      <c r="UKT747" s="4"/>
      <c r="UKU747" s="4"/>
      <c r="UKV747" s="4"/>
      <c r="UKW747" s="4"/>
      <c r="UKX747" s="4"/>
      <c r="UKY747" s="4"/>
      <c r="UKZ747" s="4"/>
      <c r="ULA747" s="4"/>
      <c r="ULB747" s="4"/>
      <c r="ULC747" s="4"/>
      <c r="ULD747" s="4"/>
      <c r="ULE747" s="4"/>
      <c r="ULF747" s="4"/>
      <c r="ULG747" s="4"/>
      <c r="ULH747" s="4"/>
      <c r="ULI747" s="4"/>
      <c r="ULJ747" s="4"/>
      <c r="ULK747" s="4"/>
      <c r="ULL747" s="4"/>
      <c r="ULM747" s="4"/>
      <c r="ULN747" s="4"/>
      <c r="ULO747" s="4"/>
      <c r="ULP747" s="4"/>
      <c r="ULQ747" s="4"/>
      <c r="ULR747" s="4"/>
      <c r="ULS747" s="4"/>
      <c r="ULT747" s="4"/>
      <c r="ULU747" s="4"/>
      <c r="ULV747" s="4"/>
      <c r="ULW747" s="4"/>
      <c r="ULX747" s="4"/>
      <c r="ULY747" s="4"/>
      <c r="ULZ747" s="4"/>
      <c r="UMA747" s="4"/>
      <c r="UMB747" s="4"/>
      <c r="UMC747" s="4"/>
      <c r="UMD747" s="4"/>
      <c r="UME747" s="4"/>
      <c r="UMF747" s="4"/>
      <c r="UMG747" s="4"/>
      <c r="UMH747" s="4"/>
      <c r="UMI747" s="4"/>
      <c r="UMJ747" s="4"/>
      <c r="UMK747" s="4"/>
      <c r="UML747" s="4"/>
      <c r="UMM747" s="4"/>
      <c r="UMN747" s="4"/>
      <c r="UMO747" s="4"/>
      <c r="UMP747" s="4"/>
      <c r="UMQ747" s="4"/>
      <c r="UMR747" s="4"/>
      <c r="UMS747" s="4"/>
      <c r="UMT747" s="4"/>
      <c r="UMU747" s="4"/>
      <c r="UMV747" s="4"/>
      <c r="UMW747" s="4"/>
      <c r="UMX747" s="4"/>
      <c r="UMY747" s="4"/>
      <c r="UMZ747" s="4"/>
      <c r="UNA747" s="4"/>
      <c r="UNB747" s="4"/>
      <c r="UNC747" s="4"/>
      <c r="UND747" s="4"/>
      <c r="UNE747" s="4"/>
      <c r="UNF747" s="4"/>
      <c r="UNG747" s="4"/>
      <c r="UNH747" s="4"/>
      <c r="UNI747" s="4"/>
      <c r="UNJ747" s="4"/>
      <c r="UNK747" s="4"/>
      <c r="UNL747" s="4"/>
      <c r="UNM747" s="4"/>
      <c r="UNN747" s="4"/>
      <c r="UNO747" s="4"/>
      <c r="UNP747" s="4"/>
      <c r="UNQ747" s="4"/>
      <c r="UNR747" s="4"/>
      <c r="UNS747" s="4"/>
      <c r="UNT747" s="4"/>
      <c r="UNU747" s="4"/>
      <c r="UNV747" s="4"/>
      <c r="UNW747" s="4"/>
      <c r="UNX747" s="4"/>
      <c r="UNY747" s="4"/>
      <c r="UNZ747" s="4"/>
      <c r="UOA747" s="4"/>
      <c r="UOB747" s="4"/>
      <c r="UOC747" s="4"/>
      <c r="UOD747" s="4"/>
      <c r="UOE747" s="4"/>
      <c r="UOF747" s="4"/>
      <c r="UOG747" s="4"/>
      <c r="UOH747" s="4"/>
      <c r="UOI747" s="4"/>
      <c r="UOJ747" s="4"/>
      <c r="UOK747" s="4"/>
      <c r="UOL747" s="4"/>
      <c r="UOM747" s="4"/>
      <c r="UON747" s="4"/>
      <c r="UOO747" s="4"/>
      <c r="UOP747" s="4"/>
      <c r="UOQ747" s="4"/>
      <c r="UOR747" s="4"/>
      <c r="UOS747" s="4"/>
      <c r="UOT747" s="4"/>
      <c r="UOU747" s="4"/>
      <c r="UOV747" s="4"/>
      <c r="UOW747" s="4"/>
      <c r="UOX747" s="4"/>
      <c r="UOY747" s="4"/>
      <c r="UOZ747" s="4"/>
      <c r="UPA747" s="4"/>
      <c r="UPB747" s="4"/>
      <c r="UPC747" s="4"/>
      <c r="UPD747" s="4"/>
      <c r="UPE747" s="4"/>
      <c r="UPF747" s="4"/>
      <c r="UPG747" s="4"/>
      <c r="UPH747" s="4"/>
      <c r="UPI747" s="4"/>
      <c r="UPJ747" s="4"/>
      <c r="UPK747" s="4"/>
      <c r="UPL747" s="4"/>
      <c r="UPM747" s="4"/>
      <c r="UPN747" s="4"/>
      <c r="UPO747" s="4"/>
      <c r="UPP747" s="4"/>
      <c r="UPQ747" s="4"/>
      <c r="UPR747" s="4"/>
      <c r="UPS747" s="4"/>
      <c r="UPT747" s="4"/>
      <c r="UPU747" s="4"/>
      <c r="UPV747" s="4"/>
      <c r="UPW747" s="4"/>
      <c r="UPX747" s="4"/>
      <c r="UPY747" s="4"/>
      <c r="UPZ747" s="4"/>
      <c r="UQA747" s="4"/>
      <c r="UQB747" s="4"/>
      <c r="UQC747" s="4"/>
      <c r="UQD747" s="4"/>
      <c r="UQE747" s="4"/>
      <c r="UQF747" s="4"/>
      <c r="UQG747" s="4"/>
      <c r="UQH747" s="4"/>
      <c r="UQI747" s="4"/>
      <c r="UQJ747" s="4"/>
      <c r="UQK747" s="4"/>
      <c r="UQL747" s="4"/>
      <c r="UQM747" s="4"/>
      <c r="UQN747" s="4"/>
      <c r="UQO747" s="4"/>
      <c r="UQP747" s="4"/>
      <c r="UQQ747" s="4"/>
      <c r="UQR747" s="4"/>
      <c r="UQS747" s="4"/>
      <c r="UQT747" s="4"/>
      <c r="UQU747" s="4"/>
      <c r="UQV747" s="4"/>
      <c r="UQW747" s="4"/>
      <c r="UQX747" s="4"/>
      <c r="UQY747" s="4"/>
      <c r="UQZ747" s="4"/>
      <c r="URA747" s="4"/>
      <c r="URB747" s="4"/>
      <c r="URC747" s="4"/>
      <c r="URD747" s="4"/>
      <c r="URE747" s="4"/>
      <c r="URF747" s="4"/>
      <c r="URG747" s="4"/>
      <c r="URH747" s="4"/>
      <c r="URI747" s="4"/>
      <c r="URJ747" s="4"/>
      <c r="URK747" s="4"/>
      <c r="URL747" s="4"/>
      <c r="URM747" s="4"/>
      <c r="URN747" s="4"/>
      <c r="URO747" s="4"/>
      <c r="URP747" s="4"/>
      <c r="URQ747" s="4"/>
      <c r="URR747" s="4"/>
      <c r="URS747" s="4"/>
      <c r="URT747" s="4"/>
      <c r="URU747" s="4"/>
      <c r="URV747" s="4"/>
      <c r="URW747" s="4"/>
      <c r="URX747" s="4"/>
      <c r="URY747" s="4"/>
      <c r="URZ747" s="4"/>
      <c r="USA747" s="4"/>
      <c r="USB747" s="4"/>
      <c r="USC747" s="4"/>
      <c r="USD747" s="4"/>
      <c r="USE747" s="4"/>
      <c r="USF747" s="4"/>
      <c r="USG747" s="4"/>
      <c r="USH747" s="4"/>
      <c r="USI747" s="4"/>
      <c r="USJ747" s="4"/>
      <c r="USK747" s="4"/>
      <c r="USL747" s="4"/>
      <c r="USM747" s="4"/>
      <c r="USN747" s="4"/>
      <c r="USO747" s="4"/>
      <c r="USP747" s="4"/>
      <c r="USQ747" s="4"/>
      <c r="USR747" s="4"/>
      <c r="USS747" s="4"/>
      <c r="UST747" s="4"/>
      <c r="USU747" s="4"/>
      <c r="USV747" s="4"/>
      <c r="USW747" s="4"/>
      <c r="USX747" s="4"/>
      <c r="USY747" s="4"/>
      <c r="USZ747" s="4"/>
      <c r="UTA747" s="4"/>
      <c r="UTB747" s="4"/>
      <c r="UTC747" s="4"/>
      <c r="UTD747" s="4"/>
      <c r="UTE747" s="4"/>
      <c r="UTF747" s="4"/>
      <c r="UTG747" s="4"/>
      <c r="UTH747" s="4"/>
      <c r="UTI747" s="4"/>
      <c r="UTJ747" s="4"/>
      <c r="UTK747" s="4"/>
      <c r="UTL747" s="4"/>
      <c r="UTM747" s="4"/>
      <c r="UTN747" s="4"/>
      <c r="UTO747" s="4"/>
      <c r="UTP747" s="4"/>
      <c r="UTQ747" s="4"/>
      <c r="UTR747" s="4"/>
      <c r="UTS747" s="4"/>
      <c r="UTT747" s="4"/>
      <c r="UTU747" s="4"/>
      <c r="UTV747" s="4"/>
      <c r="UTW747" s="4"/>
      <c r="UTX747" s="4"/>
      <c r="UTY747" s="4"/>
      <c r="UTZ747" s="4"/>
      <c r="UUA747" s="4"/>
      <c r="UUB747" s="4"/>
      <c r="UUC747" s="4"/>
      <c r="UUD747" s="4"/>
      <c r="UUE747" s="4"/>
      <c r="UUF747" s="4"/>
      <c r="UUG747" s="4"/>
      <c r="UUH747" s="4"/>
      <c r="UUI747" s="4"/>
      <c r="UUJ747" s="4"/>
      <c r="UUK747" s="4"/>
      <c r="UUL747" s="4"/>
      <c r="UUM747" s="4"/>
      <c r="UUN747" s="4"/>
      <c r="UUO747" s="4"/>
      <c r="UUP747" s="4"/>
      <c r="UUQ747" s="4"/>
      <c r="UUR747" s="4"/>
      <c r="UUS747" s="4"/>
      <c r="UUT747" s="4"/>
      <c r="UUU747" s="4"/>
      <c r="UUV747" s="4"/>
      <c r="UUW747" s="4"/>
      <c r="UUX747" s="4"/>
      <c r="UUY747" s="4"/>
      <c r="UUZ747" s="4"/>
      <c r="UVA747" s="4"/>
      <c r="UVB747" s="4"/>
      <c r="UVC747" s="4"/>
      <c r="UVD747" s="4"/>
      <c r="UVE747" s="4"/>
      <c r="UVF747" s="4"/>
      <c r="UVG747" s="4"/>
      <c r="UVH747" s="4"/>
      <c r="UVI747" s="4"/>
      <c r="UVJ747" s="4"/>
      <c r="UVK747" s="4"/>
      <c r="UVL747" s="4"/>
      <c r="UVM747" s="4"/>
      <c r="UVN747" s="4"/>
      <c r="UVO747" s="4"/>
      <c r="UVP747" s="4"/>
      <c r="UVQ747" s="4"/>
      <c r="UVR747" s="4"/>
      <c r="UVS747" s="4"/>
      <c r="UVT747" s="4"/>
      <c r="UVU747" s="4"/>
      <c r="UVV747" s="4"/>
      <c r="UVW747" s="4"/>
      <c r="UVX747" s="4"/>
      <c r="UVY747" s="4"/>
      <c r="UVZ747" s="4"/>
      <c r="UWA747" s="4"/>
      <c r="UWB747" s="4"/>
      <c r="UWC747" s="4"/>
      <c r="UWD747" s="4"/>
      <c r="UWE747" s="4"/>
      <c r="UWF747" s="4"/>
      <c r="UWG747" s="4"/>
      <c r="UWH747" s="4"/>
      <c r="UWI747" s="4"/>
      <c r="UWJ747" s="4"/>
      <c r="UWK747" s="4"/>
      <c r="UWL747" s="4"/>
      <c r="UWM747" s="4"/>
      <c r="UWN747" s="4"/>
      <c r="UWO747" s="4"/>
      <c r="UWP747" s="4"/>
      <c r="UWQ747" s="4"/>
      <c r="UWR747" s="4"/>
      <c r="UWS747" s="4"/>
      <c r="UWT747" s="4"/>
      <c r="UWU747" s="4"/>
      <c r="UWV747" s="4"/>
      <c r="UWW747" s="4"/>
      <c r="UWX747" s="4"/>
      <c r="UWY747" s="4"/>
      <c r="UWZ747" s="4"/>
      <c r="UXA747" s="4"/>
      <c r="UXB747" s="4"/>
      <c r="UXC747" s="4"/>
      <c r="UXD747" s="4"/>
      <c r="UXE747" s="4"/>
      <c r="UXF747" s="4"/>
      <c r="UXG747" s="4"/>
      <c r="UXH747" s="4"/>
      <c r="UXI747" s="4"/>
      <c r="UXJ747" s="4"/>
      <c r="UXK747" s="4"/>
      <c r="UXL747" s="4"/>
      <c r="UXM747" s="4"/>
      <c r="UXN747" s="4"/>
      <c r="UXO747" s="4"/>
      <c r="UXP747" s="4"/>
      <c r="UXQ747" s="4"/>
      <c r="UXR747" s="4"/>
      <c r="UXS747" s="4"/>
      <c r="UXT747" s="4"/>
      <c r="UXU747" s="4"/>
      <c r="UXV747" s="4"/>
      <c r="UXW747" s="4"/>
      <c r="UXX747" s="4"/>
      <c r="UXY747" s="4"/>
      <c r="UXZ747" s="4"/>
      <c r="UYA747" s="4"/>
      <c r="UYB747" s="4"/>
      <c r="UYC747" s="4"/>
      <c r="UYD747" s="4"/>
      <c r="UYE747" s="4"/>
      <c r="UYF747" s="4"/>
      <c r="UYG747" s="4"/>
      <c r="UYH747" s="4"/>
      <c r="UYI747" s="4"/>
      <c r="UYJ747" s="4"/>
      <c r="UYK747" s="4"/>
      <c r="UYL747" s="4"/>
      <c r="UYM747" s="4"/>
      <c r="UYN747" s="4"/>
      <c r="UYO747" s="4"/>
      <c r="UYP747" s="4"/>
      <c r="UYQ747" s="4"/>
      <c r="UYR747" s="4"/>
      <c r="UYS747" s="4"/>
      <c r="UYT747" s="4"/>
      <c r="UYU747" s="4"/>
      <c r="UYV747" s="4"/>
      <c r="UYW747" s="4"/>
      <c r="UYX747" s="4"/>
      <c r="UYY747" s="4"/>
      <c r="UYZ747" s="4"/>
      <c r="UZA747" s="4"/>
      <c r="UZB747" s="4"/>
      <c r="UZC747" s="4"/>
      <c r="UZD747" s="4"/>
      <c r="UZE747" s="4"/>
      <c r="UZF747" s="4"/>
      <c r="UZG747" s="4"/>
      <c r="UZH747" s="4"/>
      <c r="UZI747" s="4"/>
      <c r="UZJ747" s="4"/>
      <c r="UZK747" s="4"/>
      <c r="UZL747" s="4"/>
      <c r="UZM747" s="4"/>
      <c r="UZN747" s="4"/>
      <c r="UZO747" s="4"/>
      <c r="UZP747" s="4"/>
      <c r="UZQ747" s="4"/>
      <c r="UZR747" s="4"/>
      <c r="UZS747" s="4"/>
      <c r="UZT747" s="4"/>
      <c r="UZU747" s="4"/>
      <c r="UZV747" s="4"/>
      <c r="UZW747" s="4"/>
      <c r="UZX747" s="4"/>
      <c r="UZY747" s="4"/>
      <c r="UZZ747" s="4"/>
      <c r="VAA747" s="4"/>
      <c r="VAB747" s="4"/>
      <c r="VAC747" s="4"/>
      <c r="VAD747" s="4"/>
      <c r="VAE747" s="4"/>
      <c r="VAF747" s="4"/>
      <c r="VAG747" s="4"/>
      <c r="VAH747" s="4"/>
      <c r="VAI747" s="4"/>
      <c r="VAJ747" s="4"/>
      <c r="VAK747" s="4"/>
      <c r="VAL747" s="4"/>
      <c r="VAM747" s="4"/>
      <c r="VAN747" s="4"/>
      <c r="VAO747" s="4"/>
      <c r="VAP747" s="4"/>
      <c r="VAQ747" s="4"/>
      <c r="VAR747" s="4"/>
      <c r="VAS747" s="4"/>
      <c r="VAT747" s="4"/>
      <c r="VAU747" s="4"/>
      <c r="VAV747" s="4"/>
      <c r="VAW747" s="4"/>
      <c r="VAX747" s="4"/>
      <c r="VAY747" s="4"/>
      <c r="VAZ747" s="4"/>
      <c r="VBA747" s="4"/>
      <c r="VBB747" s="4"/>
      <c r="VBC747" s="4"/>
      <c r="VBD747" s="4"/>
      <c r="VBE747" s="4"/>
      <c r="VBF747" s="4"/>
      <c r="VBG747" s="4"/>
      <c r="VBH747" s="4"/>
      <c r="VBI747" s="4"/>
      <c r="VBJ747" s="4"/>
      <c r="VBK747" s="4"/>
      <c r="VBL747" s="4"/>
      <c r="VBM747" s="4"/>
      <c r="VBN747" s="4"/>
      <c r="VBO747" s="4"/>
      <c r="VBP747" s="4"/>
      <c r="VBQ747" s="4"/>
      <c r="VBR747" s="4"/>
      <c r="VBS747" s="4"/>
      <c r="VBT747" s="4"/>
      <c r="VBU747" s="4"/>
      <c r="VBV747" s="4"/>
      <c r="VBW747" s="4"/>
      <c r="VBX747" s="4"/>
      <c r="VBY747" s="4"/>
      <c r="VBZ747" s="4"/>
      <c r="VCA747" s="4"/>
      <c r="VCB747" s="4"/>
      <c r="VCC747" s="4"/>
      <c r="VCD747" s="4"/>
      <c r="VCE747" s="4"/>
      <c r="VCF747" s="4"/>
      <c r="VCG747" s="4"/>
      <c r="VCH747" s="4"/>
      <c r="VCI747" s="4"/>
      <c r="VCJ747" s="4"/>
      <c r="VCK747" s="4"/>
      <c r="VCL747" s="4"/>
      <c r="VCM747" s="4"/>
      <c r="VCN747" s="4"/>
      <c r="VCO747" s="4"/>
      <c r="VCP747" s="4"/>
      <c r="VCQ747" s="4"/>
      <c r="VCR747" s="4"/>
      <c r="VCS747" s="4"/>
      <c r="VCT747" s="4"/>
      <c r="VCU747" s="4"/>
      <c r="VCV747" s="4"/>
      <c r="VCW747" s="4"/>
      <c r="VCX747" s="4"/>
      <c r="VCY747" s="4"/>
      <c r="VCZ747" s="4"/>
      <c r="VDA747" s="4"/>
      <c r="VDB747" s="4"/>
      <c r="VDC747" s="4"/>
      <c r="VDD747" s="4"/>
      <c r="VDE747" s="4"/>
      <c r="VDF747" s="4"/>
      <c r="VDG747" s="4"/>
      <c r="VDH747" s="4"/>
      <c r="VDI747" s="4"/>
      <c r="VDJ747" s="4"/>
      <c r="VDK747" s="4"/>
      <c r="VDL747" s="4"/>
      <c r="VDM747" s="4"/>
      <c r="VDN747" s="4"/>
      <c r="VDO747" s="4"/>
      <c r="VDP747" s="4"/>
      <c r="VDQ747" s="4"/>
      <c r="VDR747" s="4"/>
      <c r="VDS747" s="4"/>
      <c r="VDT747" s="4"/>
      <c r="VDU747" s="4"/>
      <c r="VDV747" s="4"/>
      <c r="VDW747" s="4"/>
      <c r="VDX747" s="4"/>
      <c r="VDY747" s="4"/>
      <c r="VDZ747" s="4"/>
      <c r="VEA747" s="4"/>
      <c r="VEB747" s="4"/>
      <c r="VEC747" s="4"/>
      <c r="VED747" s="4"/>
      <c r="VEE747" s="4"/>
      <c r="VEF747" s="4"/>
      <c r="VEG747" s="4"/>
      <c r="VEH747" s="4"/>
      <c r="VEI747" s="4"/>
      <c r="VEJ747" s="4"/>
      <c r="VEK747" s="4"/>
      <c r="VEL747" s="4"/>
      <c r="VEM747" s="4"/>
      <c r="VEN747" s="4"/>
      <c r="VEO747" s="4"/>
      <c r="VEP747" s="4"/>
      <c r="VEQ747" s="4"/>
      <c r="VER747" s="4"/>
      <c r="VES747" s="4"/>
      <c r="VET747" s="4"/>
      <c r="VEU747" s="4"/>
      <c r="VEV747" s="4"/>
      <c r="VEW747" s="4"/>
      <c r="VEX747" s="4"/>
      <c r="VEY747" s="4"/>
      <c r="VEZ747" s="4"/>
      <c r="VFA747" s="4"/>
      <c r="VFB747" s="4"/>
      <c r="VFC747" s="4"/>
      <c r="VFD747" s="4"/>
      <c r="VFE747" s="4"/>
      <c r="VFF747" s="4"/>
      <c r="VFG747" s="4"/>
      <c r="VFH747" s="4"/>
      <c r="VFI747" s="4"/>
      <c r="VFJ747" s="4"/>
      <c r="VFK747" s="4"/>
      <c r="VFL747" s="4"/>
      <c r="VFM747" s="4"/>
      <c r="VFN747" s="4"/>
      <c r="VFO747" s="4"/>
      <c r="VFP747" s="4"/>
      <c r="VFQ747" s="4"/>
      <c r="VFR747" s="4"/>
      <c r="VFS747" s="4"/>
      <c r="VFT747" s="4"/>
      <c r="VFU747" s="4"/>
      <c r="VFV747" s="4"/>
      <c r="VFW747" s="4"/>
      <c r="VFX747" s="4"/>
      <c r="VFY747" s="4"/>
      <c r="VFZ747" s="4"/>
      <c r="VGA747" s="4"/>
      <c r="VGB747" s="4"/>
      <c r="VGC747" s="4"/>
      <c r="VGD747" s="4"/>
      <c r="VGE747" s="4"/>
      <c r="VGF747" s="4"/>
      <c r="VGG747" s="4"/>
      <c r="VGH747" s="4"/>
      <c r="VGI747" s="4"/>
      <c r="VGJ747" s="4"/>
      <c r="VGK747" s="4"/>
      <c r="VGL747" s="4"/>
      <c r="VGM747" s="4"/>
      <c r="VGN747" s="4"/>
      <c r="VGO747" s="4"/>
      <c r="VGP747" s="4"/>
      <c r="VGQ747" s="4"/>
      <c r="VGR747" s="4"/>
      <c r="VGS747" s="4"/>
      <c r="VGT747" s="4"/>
      <c r="VGU747" s="4"/>
      <c r="VGV747" s="4"/>
      <c r="VGW747" s="4"/>
      <c r="VGX747" s="4"/>
      <c r="VGY747" s="4"/>
      <c r="VGZ747" s="4"/>
      <c r="VHA747" s="4"/>
      <c r="VHB747" s="4"/>
      <c r="VHC747" s="4"/>
      <c r="VHD747" s="4"/>
      <c r="VHE747" s="4"/>
      <c r="VHF747" s="4"/>
      <c r="VHG747" s="4"/>
      <c r="VHH747" s="4"/>
      <c r="VHI747" s="4"/>
      <c r="VHJ747" s="4"/>
      <c r="VHK747" s="4"/>
      <c r="VHL747" s="4"/>
      <c r="VHM747" s="4"/>
      <c r="VHN747" s="4"/>
      <c r="VHO747" s="4"/>
      <c r="VHP747" s="4"/>
      <c r="VHQ747" s="4"/>
      <c r="VHR747" s="4"/>
      <c r="VHS747" s="4"/>
      <c r="VHT747" s="4"/>
      <c r="VHU747" s="4"/>
      <c r="VHV747" s="4"/>
      <c r="VHW747" s="4"/>
      <c r="VHX747" s="4"/>
      <c r="VHY747" s="4"/>
      <c r="VHZ747" s="4"/>
      <c r="VIA747" s="4"/>
      <c r="VIB747" s="4"/>
      <c r="VIC747" s="4"/>
      <c r="VID747" s="4"/>
      <c r="VIE747" s="4"/>
      <c r="VIF747" s="4"/>
      <c r="VIG747" s="4"/>
      <c r="VIH747" s="4"/>
      <c r="VII747" s="4"/>
      <c r="VIJ747" s="4"/>
      <c r="VIK747" s="4"/>
      <c r="VIL747" s="4"/>
      <c r="VIM747" s="4"/>
      <c r="VIN747" s="4"/>
      <c r="VIO747" s="4"/>
      <c r="VIP747" s="4"/>
      <c r="VIQ747" s="4"/>
      <c r="VIR747" s="4"/>
      <c r="VIS747" s="4"/>
      <c r="VIT747" s="4"/>
      <c r="VIU747" s="4"/>
      <c r="VIV747" s="4"/>
      <c r="VIW747" s="4"/>
      <c r="VIX747" s="4"/>
      <c r="VIY747" s="4"/>
      <c r="VIZ747" s="4"/>
      <c r="VJA747" s="4"/>
      <c r="VJB747" s="4"/>
      <c r="VJC747" s="4"/>
      <c r="VJD747" s="4"/>
      <c r="VJE747" s="4"/>
      <c r="VJF747" s="4"/>
      <c r="VJG747" s="4"/>
      <c r="VJH747" s="4"/>
      <c r="VJI747" s="4"/>
      <c r="VJJ747" s="4"/>
      <c r="VJK747" s="4"/>
      <c r="VJL747" s="4"/>
      <c r="VJM747" s="4"/>
      <c r="VJN747" s="4"/>
      <c r="VJO747" s="4"/>
      <c r="VJP747" s="4"/>
      <c r="VJQ747" s="4"/>
      <c r="VJR747" s="4"/>
      <c r="VJS747" s="4"/>
      <c r="VJT747" s="4"/>
      <c r="VJU747" s="4"/>
      <c r="VJV747" s="4"/>
      <c r="VJW747" s="4"/>
      <c r="VJX747" s="4"/>
      <c r="VJY747" s="4"/>
      <c r="VJZ747" s="4"/>
      <c r="VKA747" s="4"/>
      <c r="VKB747" s="4"/>
      <c r="VKC747" s="4"/>
      <c r="VKD747" s="4"/>
      <c r="VKE747" s="4"/>
      <c r="VKF747" s="4"/>
      <c r="VKG747" s="4"/>
      <c r="VKH747" s="4"/>
      <c r="VKI747" s="4"/>
      <c r="VKJ747" s="4"/>
      <c r="VKK747" s="4"/>
      <c r="VKL747" s="4"/>
      <c r="VKM747" s="4"/>
      <c r="VKN747" s="4"/>
      <c r="VKO747" s="4"/>
      <c r="VKP747" s="4"/>
      <c r="VKQ747" s="4"/>
      <c r="VKR747" s="4"/>
      <c r="VKS747" s="4"/>
      <c r="VKT747" s="4"/>
      <c r="VKU747" s="4"/>
      <c r="VKV747" s="4"/>
      <c r="VKW747" s="4"/>
      <c r="VKX747" s="4"/>
      <c r="VKY747" s="4"/>
      <c r="VKZ747" s="4"/>
      <c r="VLA747" s="4"/>
      <c r="VLB747" s="4"/>
      <c r="VLC747" s="4"/>
      <c r="VLD747" s="4"/>
      <c r="VLE747" s="4"/>
      <c r="VLF747" s="4"/>
      <c r="VLG747" s="4"/>
      <c r="VLH747" s="4"/>
      <c r="VLI747" s="4"/>
      <c r="VLJ747" s="4"/>
      <c r="VLK747" s="4"/>
      <c r="VLL747" s="4"/>
      <c r="VLM747" s="4"/>
      <c r="VLN747" s="4"/>
      <c r="VLO747" s="4"/>
      <c r="VLP747" s="4"/>
      <c r="VLQ747" s="4"/>
      <c r="VLR747" s="4"/>
      <c r="VLS747" s="4"/>
      <c r="VLT747" s="4"/>
      <c r="VLU747" s="4"/>
      <c r="VLV747" s="4"/>
      <c r="VLW747" s="4"/>
      <c r="VLX747" s="4"/>
      <c r="VLY747" s="4"/>
      <c r="VLZ747" s="4"/>
      <c r="VMA747" s="4"/>
      <c r="VMB747" s="4"/>
      <c r="VMC747" s="4"/>
      <c r="VMD747" s="4"/>
      <c r="VME747" s="4"/>
      <c r="VMF747" s="4"/>
      <c r="VMG747" s="4"/>
      <c r="VMH747" s="4"/>
      <c r="VMI747" s="4"/>
      <c r="VMJ747" s="4"/>
      <c r="VMK747" s="4"/>
      <c r="VML747" s="4"/>
      <c r="VMM747" s="4"/>
      <c r="VMN747" s="4"/>
      <c r="VMO747" s="4"/>
      <c r="VMP747" s="4"/>
      <c r="VMQ747" s="4"/>
      <c r="VMR747" s="4"/>
      <c r="VMS747" s="4"/>
      <c r="VMT747" s="4"/>
      <c r="VMU747" s="4"/>
      <c r="VMV747" s="4"/>
      <c r="VMW747" s="4"/>
      <c r="VMX747" s="4"/>
      <c r="VMY747" s="4"/>
      <c r="VMZ747" s="4"/>
      <c r="VNA747" s="4"/>
      <c r="VNB747" s="4"/>
      <c r="VNC747" s="4"/>
      <c r="VND747" s="4"/>
      <c r="VNE747" s="4"/>
      <c r="VNF747" s="4"/>
      <c r="VNG747" s="4"/>
      <c r="VNH747" s="4"/>
      <c r="VNI747" s="4"/>
      <c r="VNJ747" s="4"/>
      <c r="VNK747" s="4"/>
      <c r="VNL747" s="4"/>
      <c r="VNM747" s="4"/>
      <c r="VNN747" s="4"/>
      <c r="VNO747" s="4"/>
      <c r="VNP747" s="4"/>
      <c r="VNQ747" s="4"/>
      <c r="VNR747" s="4"/>
      <c r="VNS747" s="4"/>
      <c r="VNT747" s="4"/>
      <c r="VNU747" s="4"/>
      <c r="VNV747" s="4"/>
      <c r="VNW747" s="4"/>
      <c r="VNX747" s="4"/>
      <c r="VNY747" s="4"/>
      <c r="VNZ747" s="4"/>
      <c r="VOA747" s="4"/>
      <c r="VOB747" s="4"/>
      <c r="VOC747" s="4"/>
      <c r="VOD747" s="4"/>
      <c r="VOE747" s="4"/>
      <c r="VOF747" s="4"/>
      <c r="VOG747" s="4"/>
      <c r="VOH747" s="4"/>
      <c r="VOI747" s="4"/>
      <c r="VOJ747" s="4"/>
      <c r="VOK747" s="4"/>
      <c r="VOL747" s="4"/>
      <c r="VOM747" s="4"/>
      <c r="VON747" s="4"/>
      <c r="VOO747" s="4"/>
      <c r="VOP747" s="4"/>
      <c r="VOQ747" s="4"/>
      <c r="VOR747" s="4"/>
      <c r="VOS747" s="4"/>
      <c r="VOT747" s="4"/>
      <c r="VOU747" s="4"/>
      <c r="VOV747" s="4"/>
      <c r="VOW747" s="4"/>
      <c r="VOX747" s="4"/>
      <c r="VOY747" s="4"/>
      <c r="VOZ747" s="4"/>
      <c r="VPA747" s="4"/>
      <c r="VPB747" s="4"/>
      <c r="VPC747" s="4"/>
      <c r="VPD747" s="4"/>
      <c r="VPE747" s="4"/>
      <c r="VPF747" s="4"/>
      <c r="VPG747" s="4"/>
      <c r="VPH747" s="4"/>
      <c r="VPI747" s="4"/>
      <c r="VPJ747" s="4"/>
      <c r="VPK747" s="4"/>
      <c r="VPL747" s="4"/>
      <c r="VPM747" s="4"/>
      <c r="VPN747" s="4"/>
      <c r="VPO747" s="4"/>
      <c r="VPP747" s="4"/>
      <c r="VPQ747" s="4"/>
      <c r="VPR747" s="4"/>
      <c r="VPS747" s="4"/>
      <c r="VPT747" s="4"/>
      <c r="VPU747" s="4"/>
      <c r="VPV747" s="4"/>
      <c r="VPW747" s="4"/>
      <c r="VPX747" s="4"/>
      <c r="VPY747" s="4"/>
      <c r="VPZ747" s="4"/>
      <c r="VQA747" s="4"/>
      <c r="VQB747" s="4"/>
      <c r="VQC747" s="4"/>
      <c r="VQD747" s="4"/>
      <c r="VQE747" s="4"/>
      <c r="VQF747" s="4"/>
      <c r="VQG747" s="4"/>
      <c r="VQH747" s="4"/>
      <c r="VQI747" s="4"/>
      <c r="VQJ747" s="4"/>
      <c r="VQK747" s="4"/>
      <c r="VQL747" s="4"/>
      <c r="VQM747" s="4"/>
      <c r="VQN747" s="4"/>
      <c r="VQO747" s="4"/>
      <c r="VQP747" s="4"/>
      <c r="VQQ747" s="4"/>
      <c r="VQR747" s="4"/>
      <c r="VQS747" s="4"/>
      <c r="VQT747" s="4"/>
      <c r="VQU747" s="4"/>
      <c r="VQV747" s="4"/>
      <c r="VQW747" s="4"/>
      <c r="VQX747" s="4"/>
      <c r="VQY747" s="4"/>
      <c r="VQZ747" s="4"/>
      <c r="VRA747" s="4"/>
      <c r="VRB747" s="4"/>
      <c r="VRC747" s="4"/>
      <c r="VRD747" s="4"/>
      <c r="VRE747" s="4"/>
      <c r="VRF747" s="4"/>
      <c r="VRG747" s="4"/>
      <c r="VRH747" s="4"/>
      <c r="VRI747" s="4"/>
      <c r="VRJ747" s="4"/>
      <c r="VRK747" s="4"/>
      <c r="VRL747" s="4"/>
      <c r="VRM747" s="4"/>
      <c r="VRN747" s="4"/>
      <c r="VRO747" s="4"/>
      <c r="VRP747" s="4"/>
      <c r="VRQ747" s="4"/>
      <c r="VRR747" s="4"/>
      <c r="VRS747" s="4"/>
      <c r="VRT747" s="4"/>
      <c r="VRU747" s="4"/>
      <c r="VRV747" s="4"/>
      <c r="VRW747" s="4"/>
      <c r="VRX747" s="4"/>
      <c r="VRY747" s="4"/>
      <c r="VRZ747" s="4"/>
      <c r="VSA747" s="4"/>
      <c r="VSB747" s="4"/>
      <c r="VSC747" s="4"/>
      <c r="VSD747" s="4"/>
      <c r="VSE747" s="4"/>
      <c r="VSF747" s="4"/>
      <c r="VSG747" s="4"/>
      <c r="VSH747" s="4"/>
      <c r="VSI747" s="4"/>
      <c r="VSJ747" s="4"/>
      <c r="VSK747" s="4"/>
      <c r="VSL747" s="4"/>
      <c r="VSM747" s="4"/>
      <c r="VSN747" s="4"/>
      <c r="VSO747" s="4"/>
      <c r="VSP747" s="4"/>
      <c r="VSQ747" s="4"/>
      <c r="VSR747" s="4"/>
      <c r="VSS747" s="4"/>
      <c r="VST747" s="4"/>
      <c r="VSU747" s="4"/>
      <c r="VSV747" s="4"/>
      <c r="VSW747" s="4"/>
      <c r="VSX747" s="4"/>
      <c r="VSY747" s="4"/>
      <c r="VSZ747" s="4"/>
      <c r="VTA747" s="4"/>
      <c r="VTB747" s="4"/>
      <c r="VTC747" s="4"/>
      <c r="VTD747" s="4"/>
      <c r="VTE747" s="4"/>
      <c r="VTF747" s="4"/>
      <c r="VTG747" s="4"/>
      <c r="VTH747" s="4"/>
      <c r="VTI747" s="4"/>
      <c r="VTJ747" s="4"/>
      <c r="VTK747" s="4"/>
      <c r="VTL747" s="4"/>
      <c r="VTM747" s="4"/>
      <c r="VTN747" s="4"/>
      <c r="VTO747" s="4"/>
      <c r="VTP747" s="4"/>
      <c r="VTQ747" s="4"/>
      <c r="VTR747" s="4"/>
      <c r="VTS747" s="4"/>
      <c r="VTT747" s="4"/>
      <c r="VTU747" s="4"/>
      <c r="VTV747" s="4"/>
      <c r="VTW747" s="4"/>
      <c r="VTX747" s="4"/>
      <c r="VTY747" s="4"/>
      <c r="VTZ747" s="4"/>
      <c r="VUA747" s="4"/>
      <c r="VUB747" s="4"/>
      <c r="VUC747" s="4"/>
      <c r="VUD747" s="4"/>
      <c r="VUE747" s="4"/>
      <c r="VUF747" s="4"/>
      <c r="VUG747" s="4"/>
      <c r="VUH747" s="4"/>
      <c r="VUI747" s="4"/>
      <c r="VUJ747" s="4"/>
      <c r="VUK747" s="4"/>
      <c r="VUL747" s="4"/>
      <c r="VUM747" s="4"/>
      <c r="VUN747" s="4"/>
      <c r="VUO747" s="4"/>
      <c r="VUP747" s="4"/>
      <c r="VUQ747" s="4"/>
      <c r="VUR747" s="4"/>
      <c r="VUS747" s="4"/>
      <c r="VUT747" s="4"/>
      <c r="VUU747" s="4"/>
      <c r="VUV747" s="4"/>
      <c r="VUW747" s="4"/>
      <c r="VUX747" s="4"/>
      <c r="VUY747" s="4"/>
      <c r="VUZ747" s="4"/>
      <c r="VVA747" s="4"/>
      <c r="VVB747" s="4"/>
      <c r="VVC747" s="4"/>
      <c r="VVD747" s="4"/>
      <c r="VVE747" s="4"/>
      <c r="VVF747" s="4"/>
      <c r="VVG747" s="4"/>
      <c r="VVH747" s="4"/>
      <c r="VVI747" s="4"/>
      <c r="VVJ747" s="4"/>
      <c r="VVK747" s="4"/>
      <c r="VVL747" s="4"/>
      <c r="VVM747" s="4"/>
      <c r="VVN747" s="4"/>
      <c r="VVO747" s="4"/>
      <c r="VVP747" s="4"/>
      <c r="VVQ747" s="4"/>
      <c r="VVR747" s="4"/>
      <c r="VVS747" s="4"/>
      <c r="VVT747" s="4"/>
      <c r="VVU747" s="4"/>
      <c r="VVV747" s="4"/>
      <c r="VVW747" s="4"/>
      <c r="VVX747" s="4"/>
      <c r="VVY747" s="4"/>
      <c r="VVZ747" s="4"/>
      <c r="VWA747" s="4"/>
      <c r="VWB747" s="4"/>
      <c r="VWC747" s="4"/>
      <c r="VWD747" s="4"/>
      <c r="VWE747" s="4"/>
      <c r="VWF747" s="4"/>
      <c r="VWG747" s="4"/>
      <c r="VWH747" s="4"/>
      <c r="VWI747" s="4"/>
      <c r="VWJ747" s="4"/>
      <c r="VWK747" s="4"/>
      <c r="VWL747" s="4"/>
      <c r="VWM747" s="4"/>
      <c r="VWN747" s="4"/>
      <c r="VWO747" s="4"/>
      <c r="VWP747" s="4"/>
      <c r="VWQ747" s="4"/>
      <c r="VWR747" s="4"/>
      <c r="VWS747" s="4"/>
      <c r="VWT747" s="4"/>
      <c r="VWU747" s="4"/>
      <c r="VWV747" s="4"/>
      <c r="VWW747" s="4"/>
      <c r="VWX747" s="4"/>
      <c r="VWY747" s="4"/>
      <c r="VWZ747" s="4"/>
      <c r="VXA747" s="4"/>
      <c r="VXB747" s="4"/>
      <c r="VXC747" s="4"/>
      <c r="VXD747" s="4"/>
      <c r="VXE747" s="4"/>
      <c r="VXF747" s="4"/>
      <c r="VXG747" s="4"/>
      <c r="VXH747" s="4"/>
      <c r="VXI747" s="4"/>
      <c r="VXJ747" s="4"/>
      <c r="VXK747" s="4"/>
      <c r="VXL747" s="4"/>
      <c r="VXM747" s="4"/>
      <c r="VXN747" s="4"/>
      <c r="VXO747" s="4"/>
      <c r="VXP747" s="4"/>
      <c r="VXQ747" s="4"/>
      <c r="VXR747" s="4"/>
      <c r="VXS747" s="4"/>
      <c r="VXT747" s="4"/>
      <c r="VXU747" s="4"/>
      <c r="VXV747" s="4"/>
      <c r="VXW747" s="4"/>
      <c r="VXX747" s="4"/>
      <c r="VXY747" s="4"/>
      <c r="VXZ747" s="4"/>
      <c r="VYA747" s="4"/>
      <c r="VYB747" s="4"/>
      <c r="VYC747" s="4"/>
      <c r="VYD747" s="4"/>
      <c r="VYE747" s="4"/>
      <c r="VYF747" s="4"/>
      <c r="VYG747" s="4"/>
      <c r="VYH747" s="4"/>
      <c r="VYI747" s="4"/>
      <c r="VYJ747" s="4"/>
      <c r="VYK747" s="4"/>
      <c r="VYL747" s="4"/>
      <c r="VYM747" s="4"/>
      <c r="VYN747" s="4"/>
      <c r="VYO747" s="4"/>
      <c r="VYP747" s="4"/>
      <c r="VYQ747" s="4"/>
      <c r="VYR747" s="4"/>
      <c r="VYS747" s="4"/>
      <c r="VYT747" s="4"/>
      <c r="VYU747" s="4"/>
      <c r="VYV747" s="4"/>
      <c r="VYW747" s="4"/>
      <c r="VYX747" s="4"/>
      <c r="VYY747" s="4"/>
      <c r="VYZ747" s="4"/>
      <c r="VZA747" s="4"/>
      <c r="VZB747" s="4"/>
      <c r="VZC747" s="4"/>
      <c r="VZD747" s="4"/>
      <c r="VZE747" s="4"/>
      <c r="VZF747" s="4"/>
      <c r="VZG747" s="4"/>
      <c r="VZH747" s="4"/>
      <c r="VZI747" s="4"/>
      <c r="VZJ747" s="4"/>
      <c r="VZK747" s="4"/>
      <c r="VZL747" s="4"/>
      <c r="VZM747" s="4"/>
      <c r="VZN747" s="4"/>
      <c r="VZO747" s="4"/>
      <c r="VZP747" s="4"/>
      <c r="VZQ747" s="4"/>
      <c r="VZR747" s="4"/>
      <c r="VZS747" s="4"/>
      <c r="VZT747" s="4"/>
      <c r="VZU747" s="4"/>
      <c r="VZV747" s="4"/>
      <c r="VZW747" s="4"/>
      <c r="VZX747" s="4"/>
      <c r="VZY747" s="4"/>
      <c r="VZZ747" s="4"/>
      <c r="WAA747" s="4"/>
      <c r="WAB747" s="4"/>
      <c r="WAC747" s="4"/>
      <c r="WAD747" s="4"/>
      <c r="WAE747" s="4"/>
      <c r="WAF747" s="4"/>
      <c r="WAG747" s="4"/>
      <c r="WAH747" s="4"/>
      <c r="WAI747" s="4"/>
      <c r="WAJ747" s="4"/>
      <c r="WAK747" s="4"/>
      <c r="WAL747" s="4"/>
      <c r="WAM747" s="4"/>
      <c r="WAN747" s="4"/>
      <c r="WAO747" s="4"/>
      <c r="WAP747" s="4"/>
      <c r="WAQ747" s="4"/>
      <c r="WAR747" s="4"/>
      <c r="WAS747" s="4"/>
      <c r="WAT747" s="4"/>
      <c r="WAU747" s="4"/>
      <c r="WAV747" s="4"/>
      <c r="WAW747" s="4"/>
      <c r="WAX747" s="4"/>
      <c r="WAY747" s="4"/>
      <c r="WAZ747" s="4"/>
      <c r="WBA747" s="4"/>
      <c r="WBB747" s="4"/>
      <c r="WBC747" s="4"/>
      <c r="WBD747" s="4"/>
      <c r="WBE747" s="4"/>
      <c r="WBF747" s="4"/>
      <c r="WBG747" s="4"/>
      <c r="WBH747" s="4"/>
      <c r="WBI747" s="4"/>
      <c r="WBJ747" s="4"/>
      <c r="WBK747" s="4"/>
      <c r="WBL747" s="4"/>
      <c r="WBM747" s="4"/>
      <c r="WBN747" s="4"/>
      <c r="WBO747" s="4"/>
      <c r="WBP747" s="4"/>
      <c r="WBQ747" s="4"/>
      <c r="WBR747" s="4"/>
      <c r="WBS747" s="4"/>
      <c r="WBT747" s="4"/>
      <c r="WBU747" s="4"/>
      <c r="WBV747" s="4"/>
      <c r="WBW747" s="4"/>
      <c r="WBX747" s="4"/>
      <c r="WBY747" s="4"/>
      <c r="WBZ747" s="4"/>
      <c r="WCA747" s="4"/>
      <c r="WCB747" s="4"/>
      <c r="WCC747" s="4"/>
      <c r="WCD747" s="4"/>
      <c r="WCE747" s="4"/>
      <c r="WCF747" s="4"/>
      <c r="WCG747" s="4"/>
      <c r="WCH747" s="4"/>
      <c r="WCI747" s="4"/>
      <c r="WCJ747" s="4"/>
      <c r="WCK747" s="4"/>
      <c r="WCL747" s="4"/>
      <c r="WCM747" s="4"/>
      <c r="WCN747" s="4"/>
      <c r="WCO747" s="4"/>
      <c r="WCP747" s="4"/>
      <c r="WCQ747" s="4"/>
      <c r="WCR747" s="4"/>
      <c r="WCS747" s="4"/>
      <c r="WCT747" s="4"/>
      <c r="WCU747" s="4"/>
      <c r="WCV747" s="4"/>
      <c r="WCW747" s="4"/>
      <c r="WCX747" s="4"/>
      <c r="WCY747" s="4"/>
      <c r="WCZ747" s="4"/>
      <c r="WDA747" s="4"/>
      <c r="WDB747" s="4"/>
      <c r="WDC747" s="4"/>
      <c r="WDD747" s="4"/>
      <c r="WDE747" s="4"/>
      <c r="WDF747" s="4"/>
      <c r="WDG747" s="4"/>
      <c r="WDH747" s="4"/>
      <c r="WDI747" s="4"/>
      <c r="WDJ747" s="4"/>
      <c r="WDK747" s="4"/>
      <c r="WDL747" s="4"/>
      <c r="WDM747" s="4"/>
      <c r="WDN747" s="4"/>
      <c r="WDO747" s="4"/>
      <c r="WDP747" s="4"/>
      <c r="WDQ747" s="4"/>
      <c r="WDR747" s="4"/>
      <c r="WDS747" s="4"/>
      <c r="WDT747" s="4"/>
      <c r="WDU747" s="4"/>
      <c r="WDV747" s="4"/>
      <c r="WDW747" s="4"/>
      <c r="WDX747" s="4"/>
      <c r="WDY747" s="4"/>
      <c r="WDZ747" s="4"/>
      <c r="WEA747" s="4"/>
      <c r="WEB747" s="4"/>
      <c r="WEC747" s="4"/>
      <c r="WED747" s="4"/>
      <c r="WEE747" s="4"/>
      <c r="WEF747" s="4"/>
      <c r="WEG747" s="4"/>
      <c r="WEH747" s="4"/>
      <c r="WEI747" s="4"/>
      <c r="WEJ747" s="4"/>
      <c r="WEK747" s="4"/>
      <c r="WEL747" s="4"/>
      <c r="WEM747" s="4"/>
      <c r="WEN747" s="4"/>
      <c r="WEO747" s="4"/>
      <c r="WEP747" s="4"/>
      <c r="WEQ747" s="4"/>
      <c r="WER747" s="4"/>
      <c r="WES747" s="4"/>
      <c r="WET747" s="4"/>
      <c r="WEU747" s="4"/>
      <c r="WEV747" s="4"/>
      <c r="WEW747" s="4"/>
      <c r="WEX747" s="4"/>
      <c r="WEY747" s="4"/>
      <c r="WEZ747" s="4"/>
      <c r="WFA747" s="4"/>
      <c r="WFB747" s="4"/>
      <c r="WFC747" s="4"/>
      <c r="WFD747" s="4"/>
      <c r="WFE747" s="4"/>
      <c r="WFF747" s="4"/>
      <c r="WFG747" s="4"/>
      <c r="WFH747" s="4"/>
      <c r="WFI747" s="4"/>
      <c r="WFJ747" s="4"/>
      <c r="WFK747" s="4"/>
      <c r="WFL747" s="4"/>
      <c r="WFM747" s="4"/>
      <c r="WFN747" s="4"/>
      <c r="WFO747" s="4"/>
      <c r="WFP747" s="4"/>
      <c r="WFQ747" s="4"/>
      <c r="WFR747" s="4"/>
      <c r="WFS747" s="4"/>
      <c r="WFT747" s="4"/>
      <c r="WFU747" s="4"/>
      <c r="WFV747" s="4"/>
      <c r="WFW747" s="4"/>
      <c r="WFX747" s="4"/>
      <c r="WFY747" s="4"/>
      <c r="WFZ747" s="4"/>
      <c r="WGA747" s="4"/>
      <c r="WGB747" s="4"/>
      <c r="WGC747" s="4"/>
      <c r="WGD747" s="4"/>
      <c r="WGE747" s="4"/>
      <c r="WGF747" s="4"/>
      <c r="WGG747" s="4"/>
      <c r="WGH747" s="4"/>
      <c r="WGI747" s="4"/>
      <c r="WGJ747" s="4"/>
      <c r="WGK747" s="4"/>
      <c r="WGL747" s="4"/>
      <c r="WGM747" s="4"/>
      <c r="WGN747" s="4"/>
      <c r="WGO747" s="4"/>
      <c r="WGP747" s="4"/>
      <c r="WGQ747" s="4"/>
      <c r="WGR747" s="4"/>
      <c r="WGS747" s="4"/>
      <c r="WGT747" s="4"/>
      <c r="WGU747" s="4"/>
      <c r="WGV747" s="4"/>
      <c r="WGW747" s="4"/>
      <c r="WGX747" s="4"/>
      <c r="WGY747" s="4"/>
      <c r="WGZ747" s="4"/>
      <c r="WHA747" s="4"/>
      <c r="WHB747" s="4"/>
      <c r="WHC747" s="4"/>
      <c r="WHD747" s="4"/>
      <c r="WHE747" s="4"/>
      <c r="WHF747" s="4"/>
      <c r="WHG747" s="4"/>
      <c r="WHH747" s="4"/>
      <c r="WHI747" s="4"/>
      <c r="WHJ747" s="4"/>
      <c r="WHK747" s="4"/>
      <c r="WHL747" s="4"/>
      <c r="WHM747" s="4"/>
      <c r="WHN747" s="4"/>
      <c r="WHO747" s="4"/>
      <c r="WHP747" s="4"/>
      <c r="WHQ747" s="4"/>
      <c r="WHR747" s="4"/>
      <c r="WHS747" s="4"/>
      <c r="WHT747" s="4"/>
      <c r="WHU747" s="4"/>
      <c r="WHV747" s="4"/>
      <c r="WHW747" s="4"/>
      <c r="WHX747" s="4"/>
      <c r="WHY747" s="4"/>
      <c r="WHZ747" s="4"/>
      <c r="WIA747" s="4"/>
      <c r="WIB747" s="4"/>
      <c r="WIC747" s="4"/>
      <c r="WID747" s="4"/>
      <c r="WIE747" s="4"/>
      <c r="WIF747" s="4"/>
      <c r="WIG747" s="4"/>
      <c r="WIH747" s="4"/>
      <c r="WII747" s="4"/>
      <c r="WIJ747" s="4"/>
      <c r="WIK747" s="4"/>
      <c r="WIL747" s="4"/>
      <c r="WIM747" s="4"/>
      <c r="WIN747" s="4"/>
      <c r="WIO747" s="4"/>
      <c r="WIP747" s="4"/>
      <c r="WIQ747" s="4"/>
      <c r="WIR747" s="4"/>
      <c r="WIS747" s="4"/>
      <c r="WIT747" s="4"/>
      <c r="WIU747" s="4"/>
      <c r="WIV747" s="4"/>
      <c r="WIW747" s="4"/>
      <c r="WIX747" s="4"/>
      <c r="WIY747" s="4"/>
      <c r="WIZ747" s="4"/>
      <c r="WJA747" s="4"/>
      <c r="WJB747" s="4"/>
      <c r="WJC747" s="4"/>
      <c r="WJD747" s="4"/>
      <c r="WJE747" s="4"/>
      <c r="WJF747" s="4"/>
      <c r="WJG747" s="4"/>
      <c r="WJH747" s="4"/>
      <c r="WJI747" s="4"/>
      <c r="WJJ747" s="4"/>
      <c r="WJK747" s="4"/>
      <c r="WJL747" s="4"/>
      <c r="WJM747" s="4"/>
      <c r="WJN747" s="4"/>
      <c r="WJO747" s="4"/>
      <c r="WJP747" s="4"/>
      <c r="WJQ747" s="4"/>
      <c r="WJR747" s="4"/>
      <c r="WJS747" s="4"/>
      <c r="WJT747" s="4"/>
      <c r="WJU747" s="4"/>
      <c r="WJV747" s="4"/>
      <c r="WJW747" s="4"/>
      <c r="WJX747" s="4"/>
      <c r="WJY747" s="4"/>
      <c r="WJZ747" s="4"/>
      <c r="WKA747" s="4"/>
      <c r="WKB747" s="4"/>
      <c r="WKC747" s="4"/>
      <c r="WKD747" s="4"/>
      <c r="WKE747" s="4"/>
      <c r="WKF747" s="4"/>
      <c r="WKG747" s="4"/>
      <c r="WKH747" s="4"/>
      <c r="WKI747" s="4"/>
      <c r="WKJ747" s="4"/>
      <c r="WKK747" s="4"/>
      <c r="WKL747" s="4"/>
      <c r="WKM747" s="4"/>
      <c r="WKN747" s="4"/>
      <c r="WKO747" s="4"/>
      <c r="WKP747" s="4"/>
      <c r="WKQ747" s="4"/>
      <c r="WKR747" s="4"/>
      <c r="WKS747" s="4"/>
      <c r="WKT747" s="4"/>
      <c r="WKU747" s="4"/>
      <c r="WKV747" s="4"/>
      <c r="WKW747" s="4"/>
      <c r="WKX747" s="4"/>
      <c r="WKY747" s="4"/>
      <c r="WKZ747" s="4"/>
      <c r="WLA747" s="4"/>
      <c r="WLB747" s="4"/>
      <c r="WLC747" s="4"/>
      <c r="WLD747" s="4"/>
      <c r="WLE747" s="4"/>
      <c r="WLF747" s="4"/>
      <c r="WLG747" s="4"/>
      <c r="WLH747" s="4"/>
      <c r="WLI747" s="4"/>
      <c r="WLJ747" s="4"/>
      <c r="WLK747" s="4"/>
      <c r="WLL747" s="4"/>
      <c r="WLM747" s="4"/>
      <c r="WLN747" s="4"/>
      <c r="WLO747" s="4"/>
      <c r="WLP747" s="4"/>
      <c r="WLQ747" s="4"/>
      <c r="WLR747" s="4"/>
      <c r="WLS747" s="4"/>
      <c r="WLT747" s="4"/>
      <c r="WLU747" s="4"/>
      <c r="WLV747" s="4"/>
      <c r="WLW747" s="4"/>
      <c r="WLX747" s="4"/>
      <c r="WLY747" s="4"/>
      <c r="WLZ747" s="4"/>
      <c r="WMA747" s="4"/>
      <c r="WMB747" s="4"/>
      <c r="WMC747" s="4"/>
      <c r="WMD747" s="4"/>
      <c r="WME747" s="4"/>
      <c r="WMF747" s="4"/>
      <c r="WMG747" s="4"/>
      <c r="WMH747" s="4"/>
      <c r="WMI747" s="4"/>
      <c r="WMJ747" s="4"/>
      <c r="WMK747" s="4"/>
      <c r="WML747" s="4"/>
      <c r="WMM747" s="4"/>
      <c r="WMN747" s="4"/>
      <c r="WMO747" s="4"/>
      <c r="WMP747" s="4"/>
      <c r="WMQ747" s="4"/>
      <c r="WMR747" s="4"/>
      <c r="WMS747" s="4"/>
      <c r="WMT747" s="4"/>
      <c r="WMU747" s="4"/>
      <c r="WMV747" s="4"/>
      <c r="WMW747" s="4"/>
      <c r="WMX747" s="4"/>
      <c r="WMY747" s="4"/>
      <c r="WMZ747" s="4"/>
      <c r="WNA747" s="4"/>
      <c r="WNB747" s="4"/>
      <c r="WNC747" s="4"/>
      <c r="WND747" s="4"/>
      <c r="WNE747" s="4"/>
      <c r="WNF747" s="4"/>
      <c r="WNG747" s="4"/>
      <c r="WNH747" s="4"/>
      <c r="WNI747" s="4"/>
      <c r="WNJ747" s="4"/>
      <c r="WNK747" s="4"/>
      <c r="WNL747" s="4"/>
      <c r="WNM747" s="4"/>
      <c r="WNN747" s="4"/>
      <c r="WNO747" s="4"/>
      <c r="WNP747" s="4"/>
      <c r="WNQ747" s="4"/>
      <c r="WNR747" s="4"/>
      <c r="WNS747" s="4"/>
      <c r="WNT747" s="4"/>
      <c r="WNU747" s="4"/>
      <c r="WNV747" s="4"/>
      <c r="WNW747" s="4"/>
      <c r="WNX747" s="4"/>
      <c r="WNY747" s="4"/>
      <c r="WNZ747" s="4"/>
      <c r="WOA747" s="4"/>
      <c r="WOB747" s="4"/>
      <c r="WOC747" s="4"/>
      <c r="WOD747" s="4"/>
      <c r="WOE747" s="4"/>
      <c r="WOF747" s="4"/>
      <c r="WOG747" s="4"/>
      <c r="WOH747" s="4"/>
      <c r="WOI747" s="4"/>
      <c r="WOJ747" s="4"/>
      <c r="WOK747" s="4"/>
      <c r="WOL747" s="4"/>
      <c r="WOM747" s="4"/>
      <c r="WON747" s="4"/>
      <c r="WOO747" s="4"/>
      <c r="WOP747" s="4"/>
      <c r="WOQ747" s="4"/>
      <c r="WOR747" s="4"/>
      <c r="WOS747" s="4"/>
      <c r="WOT747" s="4"/>
      <c r="WOU747" s="4"/>
      <c r="WOV747" s="4"/>
      <c r="WOW747" s="4"/>
      <c r="WOX747" s="4"/>
      <c r="WOY747" s="4"/>
      <c r="WOZ747" s="4"/>
      <c r="WPA747" s="4"/>
      <c r="WPB747" s="4"/>
      <c r="WPC747" s="4"/>
      <c r="WPD747" s="4"/>
      <c r="WPE747" s="4"/>
      <c r="WPF747" s="4"/>
      <c r="WPG747" s="4"/>
      <c r="WPH747" s="4"/>
      <c r="WPI747" s="4"/>
      <c r="WPJ747" s="4"/>
      <c r="WPK747" s="4"/>
      <c r="WPL747" s="4"/>
      <c r="WPM747" s="4"/>
      <c r="WPN747" s="4"/>
      <c r="WPO747" s="4"/>
      <c r="WPP747" s="4"/>
      <c r="WPQ747" s="4"/>
      <c r="WPR747" s="4"/>
      <c r="WPS747" s="4"/>
      <c r="WPT747" s="4"/>
      <c r="WPU747" s="4"/>
      <c r="WPV747" s="4"/>
      <c r="WPW747" s="4"/>
      <c r="WPX747" s="4"/>
      <c r="WPY747" s="4"/>
      <c r="WPZ747" s="4"/>
      <c r="WQA747" s="4"/>
      <c r="WQB747" s="4"/>
      <c r="WQC747" s="4"/>
      <c r="WQD747" s="4"/>
      <c r="WQE747" s="4"/>
      <c r="WQF747" s="4"/>
      <c r="WQG747" s="4"/>
      <c r="WQH747" s="4"/>
      <c r="WQI747" s="4"/>
      <c r="WQJ747" s="4"/>
      <c r="WQK747" s="4"/>
      <c r="WQL747" s="4"/>
      <c r="WQM747" s="4"/>
      <c r="WQN747" s="4"/>
      <c r="WQO747" s="4"/>
      <c r="WQP747" s="4"/>
      <c r="WQQ747" s="4"/>
      <c r="WQR747" s="4"/>
      <c r="WQS747" s="4"/>
      <c r="WQT747" s="4"/>
      <c r="WQU747" s="4"/>
      <c r="WQV747" s="4"/>
      <c r="WQW747" s="4"/>
      <c r="WQX747" s="4"/>
      <c r="WQY747" s="4"/>
      <c r="WQZ747" s="4"/>
      <c r="WRA747" s="4"/>
      <c r="WRB747" s="4"/>
      <c r="WRC747" s="4"/>
      <c r="WRD747" s="4"/>
      <c r="WRE747" s="4"/>
      <c r="WRF747" s="4"/>
      <c r="WRG747" s="4"/>
      <c r="WRH747" s="4"/>
      <c r="WRI747" s="4"/>
      <c r="WRJ747" s="4"/>
      <c r="WRK747" s="4"/>
      <c r="WRL747" s="4"/>
      <c r="WRM747" s="4"/>
      <c r="WRN747" s="4"/>
      <c r="WRO747" s="4"/>
      <c r="WRP747" s="4"/>
      <c r="WRQ747" s="4"/>
      <c r="WRR747" s="4"/>
      <c r="WRS747" s="4"/>
      <c r="WRT747" s="4"/>
      <c r="WRU747" s="4"/>
      <c r="WRV747" s="4"/>
      <c r="WRW747" s="4"/>
      <c r="WRX747" s="4"/>
      <c r="WRY747" s="4"/>
      <c r="WRZ747" s="4"/>
      <c r="WSA747" s="4"/>
      <c r="WSB747" s="4"/>
      <c r="WSC747" s="4"/>
      <c r="WSD747" s="4"/>
      <c r="WSE747" s="4"/>
      <c r="WSF747" s="4"/>
      <c r="WSG747" s="4"/>
      <c r="WSH747" s="4"/>
      <c r="WSI747" s="4"/>
      <c r="WSJ747" s="4"/>
      <c r="WSK747" s="4"/>
      <c r="WSL747" s="4"/>
      <c r="WSM747" s="4"/>
      <c r="WSN747" s="4"/>
      <c r="WSO747" s="4"/>
      <c r="WSP747" s="4"/>
      <c r="WSQ747" s="4"/>
      <c r="WSR747" s="4"/>
      <c r="WSS747" s="4"/>
      <c r="WST747" s="4"/>
      <c r="WSU747" s="4"/>
      <c r="WSV747" s="4"/>
      <c r="WSW747" s="4"/>
      <c r="WSX747" s="4"/>
      <c r="WSY747" s="4"/>
      <c r="WSZ747" s="4"/>
      <c r="WTA747" s="4"/>
      <c r="WTB747" s="4"/>
      <c r="WTC747" s="4"/>
      <c r="WTD747" s="4"/>
      <c r="WTE747" s="4"/>
      <c r="WTF747" s="4"/>
      <c r="WTG747" s="4"/>
      <c r="WTH747" s="4"/>
      <c r="WTI747" s="4"/>
      <c r="WTJ747" s="4"/>
      <c r="WTK747" s="4"/>
      <c r="WTL747" s="4"/>
      <c r="WTM747" s="4"/>
      <c r="WTN747" s="4"/>
      <c r="WTO747" s="4"/>
      <c r="WTP747" s="4"/>
      <c r="WTQ747" s="4"/>
      <c r="WTR747" s="4"/>
      <c r="WTS747" s="4"/>
      <c r="WTT747" s="4"/>
      <c r="WTU747" s="4"/>
      <c r="WTV747" s="4"/>
      <c r="WTW747" s="4"/>
      <c r="WTX747" s="4"/>
      <c r="WTY747" s="4"/>
      <c r="WTZ747" s="4"/>
      <c r="WUA747" s="4"/>
      <c r="WUB747" s="4"/>
      <c r="WUC747" s="4"/>
      <c r="WUD747" s="4"/>
      <c r="WUE747" s="4"/>
      <c r="WUF747" s="4"/>
      <c r="WUG747" s="4"/>
      <c r="WUH747" s="4"/>
      <c r="WUI747" s="4"/>
      <c r="WUJ747" s="4"/>
      <c r="WUK747" s="4"/>
      <c r="WUL747" s="4"/>
      <c r="WUM747" s="4"/>
      <c r="WUN747" s="4"/>
      <c r="WUO747" s="4"/>
      <c r="WUP747" s="4"/>
      <c r="WUQ747" s="4"/>
      <c r="WUR747" s="4"/>
      <c r="WUS747" s="4"/>
      <c r="WUT747" s="4"/>
      <c r="WUU747" s="4"/>
      <c r="WUV747" s="4"/>
      <c r="WUW747" s="4"/>
      <c r="WUX747" s="4"/>
      <c r="WUY747" s="4"/>
      <c r="WUZ747" s="4"/>
      <c r="WVA747" s="4"/>
      <c r="WVB747" s="4"/>
      <c r="WVC747" s="4"/>
      <c r="WVD747" s="4"/>
      <c r="WVE747" s="4"/>
      <c r="WVF747" s="4"/>
      <c r="WVG747" s="4"/>
      <c r="WVH747" s="4"/>
      <c r="WVI747" s="4"/>
      <c r="WVJ747" s="4"/>
      <c r="WVK747" s="4"/>
      <c r="WVL747" s="4"/>
      <c r="WVM747" s="4"/>
      <c r="WVN747" s="4"/>
      <c r="WVO747" s="4"/>
      <c r="WVP747" s="4"/>
      <c r="WVQ747" s="4"/>
      <c r="WVR747" s="4"/>
      <c r="WVS747" s="4"/>
      <c r="WVT747" s="4"/>
      <c r="WVU747" s="4"/>
      <c r="WVV747" s="4"/>
      <c r="WVW747" s="4"/>
      <c r="WVX747" s="4"/>
      <c r="WVY747" s="4"/>
      <c r="WVZ747" s="4"/>
      <c r="WWA747" s="4"/>
      <c r="WWB747" s="4"/>
      <c r="WWC747" s="4"/>
      <c r="WWD747" s="4"/>
      <c r="WWE747" s="4"/>
      <c r="WWF747" s="4"/>
      <c r="WWG747" s="4"/>
      <c r="WWH747" s="4"/>
      <c r="WWI747" s="4"/>
      <c r="WWJ747" s="4"/>
      <c r="WWK747" s="4"/>
      <c r="WWL747" s="4"/>
      <c r="WWM747" s="4"/>
      <c r="WWN747" s="4"/>
      <c r="WWO747" s="4"/>
      <c r="WWP747" s="4"/>
      <c r="WWQ747" s="4"/>
      <c r="WWR747" s="4"/>
      <c r="WWS747" s="4"/>
      <c r="WWT747" s="4"/>
      <c r="WWU747" s="4"/>
      <c r="WWV747" s="4"/>
      <c r="WWW747" s="4"/>
      <c r="WWX747" s="4"/>
      <c r="WWY747" s="4"/>
      <c r="WWZ747" s="4"/>
      <c r="WXA747" s="4"/>
      <c r="WXB747" s="4"/>
      <c r="WXC747" s="4"/>
      <c r="WXD747" s="4"/>
      <c r="WXE747" s="4"/>
      <c r="WXF747" s="4"/>
      <c r="WXG747" s="4"/>
      <c r="WXH747" s="4"/>
      <c r="WXI747" s="4"/>
      <c r="WXJ747" s="4"/>
      <c r="WXK747" s="4"/>
      <c r="WXL747" s="4"/>
      <c r="WXM747" s="4"/>
      <c r="WXN747" s="4"/>
      <c r="WXO747" s="4"/>
      <c r="WXP747" s="4"/>
      <c r="WXQ747" s="4"/>
      <c r="WXR747" s="4"/>
      <c r="WXS747" s="4"/>
      <c r="WXT747" s="4"/>
      <c r="WXU747" s="4"/>
      <c r="WXV747" s="4"/>
      <c r="WXW747" s="4"/>
      <c r="WXX747" s="4"/>
      <c r="WXY747" s="4"/>
      <c r="WXZ747" s="4"/>
      <c r="WYA747" s="4"/>
      <c r="WYB747" s="4"/>
      <c r="WYC747" s="4"/>
      <c r="WYD747" s="4"/>
      <c r="WYE747" s="4"/>
      <c r="WYF747" s="4"/>
      <c r="WYG747" s="4"/>
      <c r="WYH747" s="4"/>
      <c r="WYI747" s="4"/>
      <c r="WYJ747" s="4"/>
      <c r="WYK747" s="4"/>
      <c r="WYL747" s="4"/>
      <c r="WYM747" s="4"/>
      <c r="WYN747" s="4"/>
      <c r="WYO747" s="4"/>
      <c r="WYP747" s="4"/>
      <c r="WYQ747" s="4"/>
      <c r="WYR747" s="4"/>
      <c r="WYS747" s="4"/>
      <c r="WYT747" s="4"/>
      <c r="WYU747" s="4"/>
      <c r="WYV747" s="4"/>
      <c r="WYW747" s="4"/>
      <c r="WYX747" s="4"/>
      <c r="WYY747" s="4"/>
      <c r="WYZ747" s="4"/>
      <c r="WZA747" s="4"/>
      <c r="WZB747" s="4"/>
      <c r="WZC747" s="4"/>
      <c r="WZD747" s="4"/>
      <c r="WZE747" s="4"/>
      <c r="WZF747" s="4"/>
      <c r="WZG747" s="4"/>
      <c r="WZH747" s="4"/>
      <c r="WZI747" s="4"/>
      <c r="WZJ747" s="4"/>
      <c r="WZK747" s="4"/>
      <c r="WZL747" s="4"/>
      <c r="WZM747" s="4"/>
      <c r="WZN747" s="4"/>
      <c r="WZO747" s="4"/>
      <c r="WZP747" s="4"/>
      <c r="WZQ747" s="4"/>
      <c r="WZR747" s="4"/>
      <c r="WZS747" s="4"/>
      <c r="WZT747" s="4"/>
      <c r="WZU747" s="4"/>
      <c r="WZV747" s="4"/>
      <c r="WZW747" s="4"/>
      <c r="WZX747" s="4"/>
      <c r="WZY747" s="4"/>
      <c r="WZZ747" s="4"/>
      <c r="XAA747" s="4"/>
      <c r="XAB747" s="4"/>
      <c r="XAC747" s="4"/>
      <c r="XAD747" s="4"/>
      <c r="XAE747" s="4"/>
      <c r="XAF747" s="4"/>
      <c r="XAG747" s="4"/>
      <c r="XAH747" s="4"/>
      <c r="XAI747" s="4"/>
      <c r="XAJ747" s="4"/>
      <c r="XAK747" s="4"/>
      <c r="XAL747" s="4"/>
      <c r="XAM747" s="4"/>
      <c r="XAN747" s="4"/>
      <c r="XAO747" s="4"/>
      <c r="XAP747" s="4"/>
      <c r="XAQ747" s="4"/>
      <c r="XAR747" s="4"/>
      <c r="XAS747" s="4"/>
      <c r="XAT747" s="4"/>
      <c r="XAU747" s="4"/>
      <c r="XAV747" s="4"/>
      <c r="XAW747" s="4"/>
      <c r="XAX747" s="4"/>
      <c r="XAY747" s="4"/>
      <c r="XAZ747" s="4"/>
      <c r="XBA747" s="4"/>
      <c r="XBB747" s="4"/>
      <c r="XBC747" s="4"/>
      <c r="XBD747" s="4"/>
      <c r="XBE747" s="4"/>
      <c r="XBF747" s="4"/>
      <c r="XBG747" s="4"/>
      <c r="XBH747" s="4"/>
      <c r="XBI747" s="4"/>
      <c r="XBJ747" s="4"/>
      <c r="XBK747" s="4"/>
      <c r="XBL747" s="4"/>
      <c r="XBM747" s="4"/>
      <c r="XBN747" s="4"/>
      <c r="XBO747" s="4"/>
      <c r="XBP747" s="4"/>
      <c r="XBQ747" s="4"/>
      <c r="XBR747" s="4"/>
      <c r="XBS747" s="4"/>
      <c r="XBT747" s="4"/>
      <c r="XBU747" s="4"/>
      <c r="XBV747" s="4"/>
      <c r="XBW747" s="4"/>
      <c r="XBX747" s="4"/>
      <c r="XBY747" s="4"/>
      <c r="XBZ747" s="4"/>
      <c r="XCA747" s="4"/>
      <c r="XCB747" s="4"/>
      <c r="XCC747" s="4"/>
      <c r="XCD747" s="4"/>
      <c r="XCE747" s="4"/>
      <c r="XCF747" s="4"/>
      <c r="XCG747" s="4"/>
      <c r="XCH747" s="4"/>
      <c r="XCI747" s="4"/>
      <c r="XCJ747" s="4"/>
      <c r="XCK747" s="4"/>
      <c r="XCL747" s="4"/>
      <c r="XCM747" s="4"/>
      <c r="XCN747" s="7"/>
      <c r="XCO747" s="7"/>
    </row>
    <row r="748" spans="1:16317" ht="31.5" x14ac:dyDescent="0.25">
      <c r="A748" s="55" t="s">
        <v>261</v>
      </c>
      <c r="B748" s="27" t="s">
        <v>262</v>
      </c>
      <c r="C748" s="100"/>
      <c r="D748" s="140">
        <f>D749+D757+D761+D765+D753+D769</f>
        <v>376137</v>
      </c>
    </row>
    <row r="749" spans="1:16317" ht="31.5" x14ac:dyDescent="0.25">
      <c r="A749" s="42" t="s">
        <v>120</v>
      </c>
      <c r="B749" s="26" t="s">
        <v>263</v>
      </c>
      <c r="C749" s="101"/>
      <c r="D749" s="141">
        <f>D750</f>
        <v>13629</v>
      </c>
    </row>
    <row r="750" spans="1:16317" ht="31.5" x14ac:dyDescent="0.25">
      <c r="A750" s="12" t="s">
        <v>18</v>
      </c>
      <c r="B750" s="25" t="s">
        <v>263</v>
      </c>
      <c r="C750" s="67">
        <v>600</v>
      </c>
      <c r="D750" s="138">
        <f>D751</f>
        <v>13629</v>
      </c>
    </row>
    <row r="751" spans="1:16317" ht="15.75" x14ac:dyDescent="0.25">
      <c r="A751" s="12" t="s">
        <v>121</v>
      </c>
      <c r="B751" s="25" t="s">
        <v>263</v>
      </c>
      <c r="C751" s="67" t="s">
        <v>21</v>
      </c>
      <c r="D751" s="138">
        <f>D752</f>
        <v>13629</v>
      </c>
    </row>
    <row r="752" spans="1:16317" ht="15.75" hidden="1" x14ac:dyDescent="0.25">
      <c r="A752" s="12" t="s">
        <v>78</v>
      </c>
      <c r="B752" s="25" t="s">
        <v>263</v>
      </c>
      <c r="C752" s="67" t="s">
        <v>79</v>
      </c>
      <c r="D752" s="138">
        <f>14346-717</f>
        <v>13629</v>
      </c>
    </row>
    <row r="753" spans="1:4" ht="31.5" x14ac:dyDescent="0.2">
      <c r="A753" s="44" t="s">
        <v>905</v>
      </c>
      <c r="B753" s="26" t="s">
        <v>906</v>
      </c>
      <c r="C753" s="86"/>
      <c r="D753" s="134">
        <f t="shared" ref="D753:D755" si="118">D754</f>
        <v>40415</v>
      </c>
    </row>
    <row r="754" spans="1:4" ht="31.5" x14ac:dyDescent="0.2">
      <c r="A754" s="46" t="s">
        <v>307</v>
      </c>
      <c r="B754" s="73" t="s">
        <v>906</v>
      </c>
      <c r="C754" s="85" t="s">
        <v>35</v>
      </c>
      <c r="D754" s="123">
        <f t="shared" si="118"/>
        <v>40415</v>
      </c>
    </row>
    <row r="755" spans="1:4" ht="15.75" x14ac:dyDescent="0.2">
      <c r="A755" s="46" t="s">
        <v>34</v>
      </c>
      <c r="B755" s="73" t="s">
        <v>906</v>
      </c>
      <c r="C755" s="85" t="s">
        <v>135</v>
      </c>
      <c r="D755" s="123">
        <f t="shared" si="118"/>
        <v>40415</v>
      </c>
    </row>
    <row r="756" spans="1:4" ht="31.5" hidden="1" x14ac:dyDescent="0.2">
      <c r="A756" s="46" t="s">
        <v>88</v>
      </c>
      <c r="B756" s="73" t="s">
        <v>906</v>
      </c>
      <c r="C756" s="85" t="s">
        <v>89</v>
      </c>
      <c r="D756" s="123">
        <f>65348-25000+67</f>
        <v>40415</v>
      </c>
    </row>
    <row r="757" spans="1:4" ht="15.75" x14ac:dyDescent="0.25">
      <c r="A757" s="42" t="s">
        <v>461</v>
      </c>
      <c r="B757" s="26" t="s">
        <v>423</v>
      </c>
      <c r="C757" s="86"/>
      <c r="D757" s="141">
        <f>D758</f>
        <v>288799</v>
      </c>
    </row>
    <row r="758" spans="1:4" ht="31.5" x14ac:dyDescent="0.25">
      <c r="A758" s="12" t="s">
        <v>307</v>
      </c>
      <c r="B758" s="25" t="s">
        <v>423</v>
      </c>
      <c r="C758" s="67" t="s">
        <v>35</v>
      </c>
      <c r="D758" s="138">
        <f>D759</f>
        <v>288799</v>
      </c>
    </row>
    <row r="759" spans="1:4" ht="15.75" x14ac:dyDescent="0.25">
      <c r="A759" s="12" t="s">
        <v>34</v>
      </c>
      <c r="B759" s="25" t="s">
        <v>423</v>
      </c>
      <c r="C759" s="67" t="s">
        <v>135</v>
      </c>
      <c r="D759" s="138">
        <f>D760</f>
        <v>288799</v>
      </c>
    </row>
    <row r="760" spans="1:4" ht="31.5" hidden="1" x14ac:dyDescent="0.25">
      <c r="A760" s="12" t="s">
        <v>88</v>
      </c>
      <c r="B760" s="25" t="s">
        <v>423</v>
      </c>
      <c r="C760" s="67" t="s">
        <v>89</v>
      </c>
      <c r="D760" s="138">
        <f>146000+142799</f>
        <v>288799</v>
      </c>
    </row>
    <row r="761" spans="1:4" s="7" customFormat="1" ht="31.5" x14ac:dyDescent="0.25">
      <c r="A761" s="42" t="s">
        <v>527</v>
      </c>
      <c r="B761" s="26" t="s">
        <v>528</v>
      </c>
      <c r="C761" s="86"/>
      <c r="D761" s="141">
        <f>D762</f>
        <v>2000</v>
      </c>
    </row>
    <row r="762" spans="1:4" s="7" customFormat="1" ht="31.5" x14ac:dyDescent="0.25">
      <c r="A762" s="12" t="s">
        <v>18</v>
      </c>
      <c r="B762" s="26" t="s">
        <v>528</v>
      </c>
      <c r="C762" s="67">
        <v>600</v>
      </c>
      <c r="D762" s="138">
        <f>D763</f>
        <v>2000</v>
      </c>
    </row>
    <row r="763" spans="1:4" s="7" customFormat="1" ht="15.75" x14ac:dyDescent="0.25">
      <c r="A763" s="12" t="s">
        <v>121</v>
      </c>
      <c r="B763" s="26" t="s">
        <v>528</v>
      </c>
      <c r="C763" s="67" t="s">
        <v>21</v>
      </c>
      <c r="D763" s="138">
        <f>D764</f>
        <v>2000</v>
      </c>
    </row>
    <row r="764" spans="1:4" s="7" customFormat="1" ht="15.75" hidden="1" x14ac:dyDescent="0.25">
      <c r="A764" s="12" t="s">
        <v>78</v>
      </c>
      <c r="B764" s="26" t="s">
        <v>528</v>
      </c>
      <c r="C764" s="67" t="s">
        <v>79</v>
      </c>
      <c r="D764" s="138">
        <f>7000-5000</f>
        <v>2000</v>
      </c>
    </row>
    <row r="765" spans="1:4" ht="31.5" x14ac:dyDescent="0.25">
      <c r="A765" s="42" t="s">
        <v>529</v>
      </c>
      <c r="B765" s="26" t="s">
        <v>530</v>
      </c>
      <c r="C765" s="86"/>
      <c r="D765" s="141">
        <f>D766</f>
        <v>6361</v>
      </c>
    </row>
    <row r="766" spans="1:4" ht="31.5" x14ac:dyDescent="0.25">
      <c r="A766" s="12" t="s">
        <v>18</v>
      </c>
      <c r="B766" s="25" t="s">
        <v>530</v>
      </c>
      <c r="C766" s="67">
        <v>600</v>
      </c>
      <c r="D766" s="138">
        <f>D767</f>
        <v>6361</v>
      </c>
    </row>
    <row r="767" spans="1:4" ht="15.75" x14ac:dyDescent="0.25">
      <c r="A767" s="12" t="s">
        <v>121</v>
      </c>
      <c r="B767" s="25" t="s">
        <v>530</v>
      </c>
      <c r="C767" s="67" t="s">
        <v>21</v>
      </c>
      <c r="D767" s="138">
        <f>D768</f>
        <v>6361</v>
      </c>
    </row>
    <row r="768" spans="1:4" ht="15.75" hidden="1" x14ac:dyDescent="0.25">
      <c r="A768" s="12" t="s">
        <v>78</v>
      </c>
      <c r="B768" s="25" t="s">
        <v>530</v>
      </c>
      <c r="C768" s="67" t="s">
        <v>79</v>
      </c>
      <c r="D768" s="138">
        <f>4193+2300-129-3</f>
        <v>6361</v>
      </c>
    </row>
    <row r="769" spans="1:4" ht="31.5" x14ac:dyDescent="0.2">
      <c r="A769" s="44" t="s">
        <v>929</v>
      </c>
      <c r="B769" s="25" t="s">
        <v>930</v>
      </c>
      <c r="C769" s="67"/>
      <c r="D769" s="138">
        <f>D770</f>
        <v>24933</v>
      </c>
    </row>
    <row r="770" spans="1:4" ht="31.5" x14ac:dyDescent="0.2">
      <c r="A770" s="38" t="s">
        <v>446</v>
      </c>
      <c r="B770" s="25" t="s">
        <v>930</v>
      </c>
      <c r="C770" s="67" t="s">
        <v>15</v>
      </c>
      <c r="D770" s="138">
        <f>D771</f>
        <v>24933</v>
      </c>
    </row>
    <row r="771" spans="1:4" ht="31.5" x14ac:dyDescent="0.25">
      <c r="A771" s="12" t="s">
        <v>17</v>
      </c>
      <c r="B771" s="25" t="s">
        <v>930</v>
      </c>
      <c r="C771" s="67" t="s">
        <v>16</v>
      </c>
      <c r="D771" s="138">
        <f>D772</f>
        <v>24933</v>
      </c>
    </row>
    <row r="772" spans="1:4" ht="15.75" hidden="1" x14ac:dyDescent="0.25">
      <c r="A772" s="12" t="s">
        <v>593</v>
      </c>
      <c r="B772" s="25" t="s">
        <v>930</v>
      </c>
      <c r="C772" s="67" t="s">
        <v>71</v>
      </c>
      <c r="D772" s="138">
        <f>25000-67</f>
        <v>24933</v>
      </c>
    </row>
    <row r="773" spans="1:4" ht="31.5" x14ac:dyDescent="0.25">
      <c r="A773" s="55" t="s">
        <v>264</v>
      </c>
      <c r="B773" s="27" t="s">
        <v>265</v>
      </c>
      <c r="C773" s="100"/>
      <c r="D773" s="140">
        <f>D774+D795+D783+D801+D787+D791</f>
        <v>335306</v>
      </c>
    </row>
    <row r="774" spans="1:4" ht="31.5" x14ac:dyDescent="0.25">
      <c r="A774" s="42" t="s">
        <v>424</v>
      </c>
      <c r="B774" s="26" t="s">
        <v>266</v>
      </c>
      <c r="C774" s="86"/>
      <c r="D774" s="141">
        <f>D775+D778</f>
        <v>11296</v>
      </c>
    </row>
    <row r="775" spans="1:4" ht="31.5" x14ac:dyDescent="0.2">
      <c r="A775" s="38" t="s">
        <v>446</v>
      </c>
      <c r="B775" s="25" t="s">
        <v>266</v>
      </c>
      <c r="C775" s="67" t="s">
        <v>15</v>
      </c>
      <c r="D775" s="138">
        <f>D776</f>
        <v>2000</v>
      </c>
    </row>
    <row r="776" spans="1:4" ht="31.5" x14ac:dyDescent="0.25">
      <c r="A776" s="12" t="s">
        <v>17</v>
      </c>
      <c r="B776" s="25" t="s">
        <v>266</v>
      </c>
      <c r="C776" s="67" t="s">
        <v>16</v>
      </c>
      <c r="D776" s="138">
        <f>D777</f>
        <v>2000</v>
      </c>
    </row>
    <row r="777" spans="1:4" ht="15.75" hidden="1" x14ac:dyDescent="0.25">
      <c r="A777" s="12" t="s">
        <v>593</v>
      </c>
      <c r="B777" s="25" t="s">
        <v>266</v>
      </c>
      <c r="C777" s="67" t="s">
        <v>71</v>
      </c>
      <c r="D777" s="138">
        <f>600+1000+800-400</f>
        <v>2000</v>
      </c>
    </row>
    <row r="778" spans="1:4" ht="31.5" x14ac:dyDescent="0.25">
      <c r="A778" s="12" t="s">
        <v>18</v>
      </c>
      <c r="B778" s="25" t="s">
        <v>266</v>
      </c>
      <c r="C778" s="67" t="s">
        <v>20</v>
      </c>
      <c r="D778" s="138">
        <f>D781+D779</f>
        <v>9296</v>
      </c>
    </row>
    <row r="779" spans="1:4" ht="15.75" x14ac:dyDescent="0.2">
      <c r="A779" s="61" t="s">
        <v>24</v>
      </c>
      <c r="B779" s="25" t="s">
        <v>266</v>
      </c>
      <c r="C779" s="25" t="s">
        <v>25</v>
      </c>
      <c r="D779" s="138">
        <f>D780</f>
        <v>400</v>
      </c>
    </row>
    <row r="780" spans="1:4" ht="15.75" hidden="1" x14ac:dyDescent="0.2">
      <c r="A780" s="61" t="s">
        <v>76</v>
      </c>
      <c r="B780" s="25" t="s">
        <v>266</v>
      </c>
      <c r="C780" s="25" t="s">
        <v>77</v>
      </c>
      <c r="D780" s="138">
        <v>400</v>
      </c>
    </row>
    <row r="781" spans="1:4" ht="15.75" x14ac:dyDescent="0.25">
      <c r="A781" s="12" t="s">
        <v>19</v>
      </c>
      <c r="B781" s="25" t="s">
        <v>266</v>
      </c>
      <c r="C781" s="67" t="s">
        <v>21</v>
      </c>
      <c r="D781" s="138">
        <f>D782</f>
        <v>8896</v>
      </c>
    </row>
    <row r="782" spans="1:4" ht="15.75" hidden="1" x14ac:dyDescent="0.25">
      <c r="A782" s="12" t="s">
        <v>78</v>
      </c>
      <c r="B782" s="25" t="s">
        <v>266</v>
      </c>
      <c r="C782" s="67" t="s">
        <v>79</v>
      </c>
      <c r="D782" s="138">
        <v>8896</v>
      </c>
    </row>
    <row r="783" spans="1:4" ht="15.75" x14ac:dyDescent="0.2">
      <c r="A783" s="53" t="s">
        <v>531</v>
      </c>
      <c r="B783" s="26" t="s">
        <v>532</v>
      </c>
      <c r="C783" s="86"/>
      <c r="D783" s="141">
        <f>D784</f>
        <v>2900</v>
      </c>
    </row>
    <row r="784" spans="1:4" ht="31.5" x14ac:dyDescent="0.25">
      <c r="A784" s="12" t="s">
        <v>18</v>
      </c>
      <c r="B784" s="25" t="s">
        <v>532</v>
      </c>
      <c r="C784" s="67">
        <v>600</v>
      </c>
      <c r="D784" s="138">
        <f>D785</f>
        <v>2900</v>
      </c>
    </row>
    <row r="785" spans="1:4" ht="15.75" x14ac:dyDescent="0.25">
      <c r="A785" s="12" t="s">
        <v>121</v>
      </c>
      <c r="B785" s="25" t="s">
        <v>532</v>
      </c>
      <c r="C785" s="67" t="s">
        <v>21</v>
      </c>
      <c r="D785" s="138">
        <f>D786</f>
        <v>2900</v>
      </c>
    </row>
    <row r="786" spans="1:4" ht="15.75" hidden="1" x14ac:dyDescent="0.25">
      <c r="A786" s="12" t="s">
        <v>78</v>
      </c>
      <c r="B786" s="25" t="s">
        <v>532</v>
      </c>
      <c r="C786" s="67" t="s">
        <v>79</v>
      </c>
      <c r="D786" s="138">
        <v>2900</v>
      </c>
    </row>
    <row r="787" spans="1:4" s="114" customFormat="1" ht="31.5" x14ac:dyDescent="0.25">
      <c r="A787" s="42" t="s">
        <v>657</v>
      </c>
      <c r="B787" s="26" t="s">
        <v>658</v>
      </c>
      <c r="C787" s="86"/>
      <c r="D787" s="141">
        <f>D788</f>
        <v>1440</v>
      </c>
    </row>
    <row r="788" spans="1:4" ht="31.5" x14ac:dyDescent="0.25">
      <c r="A788" s="12" t="s">
        <v>18</v>
      </c>
      <c r="B788" s="25" t="s">
        <v>658</v>
      </c>
      <c r="C788" s="67" t="s">
        <v>20</v>
      </c>
      <c r="D788" s="138">
        <f>D789</f>
        <v>1440</v>
      </c>
    </row>
    <row r="789" spans="1:4" ht="31.5" x14ac:dyDescent="0.25">
      <c r="A789" s="12" t="s">
        <v>27</v>
      </c>
      <c r="B789" s="25" t="s">
        <v>658</v>
      </c>
      <c r="C789" s="67" t="s">
        <v>0</v>
      </c>
      <c r="D789" s="138">
        <f>D790</f>
        <v>1440</v>
      </c>
    </row>
    <row r="790" spans="1:4" ht="31.5" hidden="1" x14ac:dyDescent="0.25">
      <c r="A790" s="8" t="s">
        <v>726</v>
      </c>
      <c r="B790" s="25" t="s">
        <v>658</v>
      </c>
      <c r="C790" s="67" t="s">
        <v>489</v>
      </c>
      <c r="D790" s="138">
        <v>1440</v>
      </c>
    </row>
    <row r="791" spans="1:4" ht="31.5" x14ac:dyDescent="0.2">
      <c r="A791" s="44" t="s">
        <v>877</v>
      </c>
      <c r="B791" s="124" t="s">
        <v>878</v>
      </c>
      <c r="C791" s="125"/>
      <c r="D791" s="190">
        <f t="shared" ref="D791:D793" si="119">D792</f>
        <v>500</v>
      </c>
    </row>
    <row r="792" spans="1:4" ht="31.5" x14ac:dyDescent="0.2">
      <c r="A792" s="126" t="s">
        <v>18</v>
      </c>
      <c r="B792" s="119" t="s">
        <v>878</v>
      </c>
      <c r="C792" s="127">
        <v>600</v>
      </c>
      <c r="D792" s="191">
        <f t="shared" si="119"/>
        <v>500</v>
      </c>
    </row>
    <row r="793" spans="1:4" ht="15.75" x14ac:dyDescent="0.2">
      <c r="A793" s="126" t="s">
        <v>121</v>
      </c>
      <c r="B793" s="119" t="s">
        <v>878</v>
      </c>
      <c r="C793" s="127" t="s">
        <v>21</v>
      </c>
      <c r="D793" s="191">
        <f t="shared" si="119"/>
        <v>500</v>
      </c>
    </row>
    <row r="794" spans="1:4" ht="15.75" hidden="1" x14ac:dyDescent="0.2">
      <c r="A794" s="126" t="s">
        <v>78</v>
      </c>
      <c r="B794" s="119" t="s">
        <v>878</v>
      </c>
      <c r="C794" s="127" t="s">
        <v>79</v>
      </c>
      <c r="D794" s="191">
        <v>500</v>
      </c>
    </row>
    <row r="795" spans="1:4" ht="31.5" x14ac:dyDescent="0.25">
      <c r="A795" s="42" t="s">
        <v>298</v>
      </c>
      <c r="B795" s="26" t="s">
        <v>267</v>
      </c>
      <c r="C795" s="86"/>
      <c r="D795" s="141">
        <f>D796</f>
        <v>239670</v>
      </c>
    </row>
    <row r="796" spans="1:4" ht="31.5" x14ac:dyDescent="0.25">
      <c r="A796" s="12" t="s">
        <v>18</v>
      </c>
      <c r="B796" s="25" t="s">
        <v>267</v>
      </c>
      <c r="C796" s="67" t="s">
        <v>20</v>
      </c>
      <c r="D796" s="138">
        <f>D797+D799</f>
        <v>239670</v>
      </c>
    </row>
    <row r="797" spans="1:4" ht="15.75" x14ac:dyDescent="0.25">
      <c r="A797" s="12" t="s">
        <v>24</v>
      </c>
      <c r="B797" s="25" t="s">
        <v>267</v>
      </c>
      <c r="C797" s="67" t="s">
        <v>25</v>
      </c>
      <c r="D797" s="138">
        <f>D798</f>
        <v>18909</v>
      </c>
    </row>
    <row r="798" spans="1:4" ht="47.25" hidden="1" x14ac:dyDescent="0.25">
      <c r="A798" s="12" t="s">
        <v>92</v>
      </c>
      <c r="B798" s="25" t="s">
        <v>267</v>
      </c>
      <c r="C798" s="67" t="s">
        <v>93</v>
      </c>
      <c r="D798" s="138">
        <f>19907-998</f>
        <v>18909</v>
      </c>
    </row>
    <row r="799" spans="1:4" ht="15.75" x14ac:dyDescent="0.25">
      <c r="A799" s="12" t="s">
        <v>19</v>
      </c>
      <c r="B799" s="25" t="s">
        <v>267</v>
      </c>
      <c r="C799" s="67" t="s">
        <v>21</v>
      </c>
      <c r="D799" s="138">
        <f>D800</f>
        <v>220761</v>
      </c>
    </row>
    <row r="800" spans="1:4" ht="47.25" hidden="1" x14ac:dyDescent="0.2">
      <c r="A800" s="54" t="s">
        <v>305</v>
      </c>
      <c r="B800" s="25" t="s">
        <v>267</v>
      </c>
      <c r="C800" s="67" t="s">
        <v>96</v>
      </c>
      <c r="D800" s="138">
        <f>192919+34000-4658-1500</f>
        <v>220761</v>
      </c>
    </row>
    <row r="801" spans="1:4" ht="31.5" x14ac:dyDescent="0.25">
      <c r="A801" s="35" t="s">
        <v>580</v>
      </c>
      <c r="B801" s="26" t="s">
        <v>579</v>
      </c>
      <c r="C801" s="26"/>
      <c r="D801" s="141">
        <f>D802</f>
        <v>79500</v>
      </c>
    </row>
    <row r="802" spans="1:4" ht="15.75" x14ac:dyDescent="0.25">
      <c r="A802" s="8" t="s">
        <v>13</v>
      </c>
      <c r="B802" s="25" t="s">
        <v>579</v>
      </c>
      <c r="C802" s="25">
        <v>800</v>
      </c>
      <c r="D802" s="138">
        <f>D803</f>
        <v>79500</v>
      </c>
    </row>
    <row r="803" spans="1:4" ht="15.75" x14ac:dyDescent="0.25">
      <c r="A803" s="8" t="s">
        <v>2</v>
      </c>
      <c r="B803" s="25" t="s">
        <v>579</v>
      </c>
      <c r="C803" s="25" t="s">
        <v>84</v>
      </c>
      <c r="D803" s="138">
        <f>100000-500-20000</f>
        <v>79500</v>
      </c>
    </row>
    <row r="804" spans="1:4" ht="47.25" x14ac:dyDescent="0.25">
      <c r="A804" s="55" t="s">
        <v>268</v>
      </c>
      <c r="B804" s="27" t="s">
        <v>269</v>
      </c>
      <c r="C804" s="100"/>
      <c r="D804" s="140">
        <f>D805</f>
        <v>2300</v>
      </c>
    </row>
    <row r="805" spans="1:4" ht="31.5" x14ac:dyDescent="0.25">
      <c r="A805" s="42" t="s">
        <v>270</v>
      </c>
      <c r="B805" s="26" t="s">
        <v>271</v>
      </c>
      <c r="C805" s="86"/>
      <c r="D805" s="141">
        <f>D806</f>
        <v>2300</v>
      </c>
    </row>
    <row r="806" spans="1:4" ht="31.5" x14ac:dyDescent="0.25">
      <c r="A806" s="12" t="s">
        <v>18</v>
      </c>
      <c r="B806" s="25" t="s">
        <v>271</v>
      </c>
      <c r="C806" s="67" t="s">
        <v>20</v>
      </c>
      <c r="D806" s="138">
        <f>D807+D809</f>
        <v>2300</v>
      </c>
    </row>
    <row r="807" spans="1:4" ht="15.75" x14ac:dyDescent="0.25">
      <c r="A807" s="12" t="s">
        <v>19</v>
      </c>
      <c r="B807" s="25" t="s">
        <v>271</v>
      </c>
      <c r="C807" s="67" t="s">
        <v>21</v>
      </c>
      <c r="D807" s="138">
        <f>D808</f>
        <v>300</v>
      </c>
    </row>
    <row r="808" spans="1:4" ht="15.75" hidden="1" x14ac:dyDescent="0.25">
      <c r="A808" s="12" t="s">
        <v>78</v>
      </c>
      <c r="B808" s="25" t="s">
        <v>271</v>
      </c>
      <c r="C808" s="67" t="s">
        <v>79</v>
      </c>
      <c r="D808" s="138">
        <v>300</v>
      </c>
    </row>
    <row r="809" spans="1:4" ht="31.5" x14ac:dyDescent="0.25">
      <c r="A809" s="12" t="s">
        <v>27</v>
      </c>
      <c r="B809" s="25" t="s">
        <v>271</v>
      </c>
      <c r="C809" s="67" t="s">
        <v>0</v>
      </c>
      <c r="D809" s="138">
        <f>D810</f>
        <v>2000</v>
      </c>
    </row>
    <row r="810" spans="1:4" ht="31.5" hidden="1" x14ac:dyDescent="0.25">
      <c r="A810" s="8" t="s">
        <v>726</v>
      </c>
      <c r="B810" s="25" t="s">
        <v>271</v>
      </c>
      <c r="C810" s="67" t="s">
        <v>489</v>
      </c>
      <c r="D810" s="138">
        <v>2000</v>
      </c>
    </row>
    <row r="811" spans="1:4" ht="31.5" x14ac:dyDescent="0.25">
      <c r="A811" s="55" t="s">
        <v>272</v>
      </c>
      <c r="B811" s="27" t="s">
        <v>273</v>
      </c>
      <c r="C811" s="100"/>
      <c r="D811" s="140">
        <f>D812+D824</f>
        <v>37789</v>
      </c>
    </row>
    <row r="812" spans="1:4" ht="47.25" x14ac:dyDescent="0.25">
      <c r="A812" s="42" t="s">
        <v>274</v>
      </c>
      <c r="B812" s="26" t="s">
        <v>275</v>
      </c>
      <c r="C812" s="86"/>
      <c r="D812" s="141">
        <f>D813+D818+D816</f>
        <v>27789</v>
      </c>
    </row>
    <row r="813" spans="1:4" ht="31.5" x14ac:dyDescent="0.2">
      <c r="A813" s="38" t="s">
        <v>446</v>
      </c>
      <c r="B813" s="25" t="s">
        <v>275</v>
      </c>
      <c r="C813" s="25" t="s">
        <v>15</v>
      </c>
      <c r="D813" s="141">
        <f>D814</f>
        <v>3</v>
      </c>
    </row>
    <row r="814" spans="1:4" ht="31.5" x14ac:dyDescent="0.25">
      <c r="A814" s="12" t="s">
        <v>17</v>
      </c>
      <c r="B814" s="25" t="s">
        <v>275</v>
      </c>
      <c r="C814" s="25" t="s">
        <v>16</v>
      </c>
      <c r="D814" s="141">
        <f>D815</f>
        <v>3</v>
      </c>
    </row>
    <row r="815" spans="1:4" ht="15.75" hidden="1" x14ac:dyDescent="0.25">
      <c r="A815" s="12" t="s">
        <v>593</v>
      </c>
      <c r="B815" s="25" t="s">
        <v>275</v>
      </c>
      <c r="C815" s="24" t="s">
        <v>71</v>
      </c>
      <c r="D815" s="138">
        <f>420-417</f>
        <v>3</v>
      </c>
    </row>
    <row r="816" spans="1:4" ht="15.75" x14ac:dyDescent="0.2">
      <c r="A816" s="38" t="s">
        <v>22</v>
      </c>
      <c r="B816" s="25" t="s">
        <v>275</v>
      </c>
      <c r="C816" s="24" t="s">
        <v>23</v>
      </c>
      <c r="D816" s="138">
        <f>D817</f>
        <v>417</v>
      </c>
    </row>
    <row r="817" spans="1:4" ht="15.75" x14ac:dyDescent="0.2">
      <c r="A817" s="38" t="s">
        <v>463</v>
      </c>
      <c r="B817" s="25" t="s">
        <v>275</v>
      </c>
      <c r="C817" s="24" t="s">
        <v>462</v>
      </c>
      <c r="D817" s="138">
        <v>417</v>
      </c>
    </row>
    <row r="818" spans="1:4" ht="31.5" x14ac:dyDescent="0.25">
      <c r="A818" s="12" t="s">
        <v>18</v>
      </c>
      <c r="B818" s="25" t="s">
        <v>275</v>
      </c>
      <c r="C818" s="67" t="s">
        <v>20</v>
      </c>
      <c r="D818" s="138">
        <f>D819+D821</f>
        <v>27369</v>
      </c>
    </row>
    <row r="819" spans="1:4" ht="15.75" x14ac:dyDescent="0.25">
      <c r="A819" s="12" t="s">
        <v>19</v>
      </c>
      <c r="B819" s="25" t="s">
        <v>275</v>
      </c>
      <c r="C819" s="67" t="s">
        <v>21</v>
      </c>
      <c r="D819" s="138">
        <f>D820</f>
        <v>1500</v>
      </c>
    </row>
    <row r="820" spans="1:4" ht="15.75" hidden="1" x14ac:dyDescent="0.25">
      <c r="A820" s="12" t="s">
        <v>78</v>
      </c>
      <c r="B820" s="25" t="s">
        <v>275</v>
      </c>
      <c r="C820" s="67" t="s">
        <v>79</v>
      </c>
      <c r="D820" s="138">
        <v>1500</v>
      </c>
    </row>
    <row r="821" spans="1:4" ht="31.5" x14ac:dyDescent="0.25">
      <c r="A821" s="12" t="s">
        <v>27</v>
      </c>
      <c r="B821" s="25" t="s">
        <v>275</v>
      </c>
      <c r="C821" s="67" t="s">
        <v>0</v>
      </c>
      <c r="D821" s="138">
        <f>D822</f>
        <v>25869</v>
      </c>
    </row>
    <row r="822" spans="1:4" ht="31.5" hidden="1" x14ac:dyDescent="0.25">
      <c r="A822" s="8" t="s">
        <v>726</v>
      </c>
      <c r="B822" s="25" t="s">
        <v>275</v>
      </c>
      <c r="C822" s="67" t="s">
        <v>489</v>
      </c>
      <c r="D822" s="138">
        <f>15390+10479</f>
        <v>25869</v>
      </c>
    </row>
    <row r="823" spans="1:4" ht="15.75" x14ac:dyDescent="0.2">
      <c r="A823" s="44" t="s">
        <v>999</v>
      </c>
      <c r="B823" s="25" t="s">
        <v>1001</v>
      </c>
      <c r="C823" s="67"/>
      <c r="D823" s="123">
        <f>D824</f>
        <v>10000</v>
      </c>
    </row>
    <row r="824" spans="1:4" ht="31.5" x14ac:dyDescent="0.2">
      <c r="A824" s="61" t="s">
        <v>18</v>
      </c>
      <c r="B824" s="25" t="s">
        <v>1001</v>
      </c>
      <c r="C824" s="67" t="s">
        <v>20</v>
      </c>
      <c r="D824" s="123">
        <f>D829+D827+D825</f>
        <v>10000</v>
      </c>
    </row>
    <row r="825" spans="1:4" ht="15.75" x14ac:dyDescent="0.25">
      <c r="A825" s="12" t="s">
        <v>24</v>
      </c>
      <c r="B825" s="25" t="s">
        <v>1001</v>
      </c>
      <c r="C825" s="25" t="s">
        <v>25</v>
      </c>
      <c r="D825" s="123">
        <f>D826</f>
        <v>285</v>
      </c>
    </row>
    <row r="826" spans="1:4" ht="15.75" hidden="1" x14ac:dyDescent="0.25">
      <c r="A826" s="12" t="s">
        <v>76</v>
      </c>
      <c r="B826" s="25" t="s">
        <v>1001</v>
      </c>
      <c r="C826" s="25" t="s">
        <v>77</v>
      </c>
      <c r="D826" s="123">
        <v>285</v>
      </c>
    </row>
    <row r="827" spans="1:4" ht="15.75" x14ac:dyDescent="0.25">
      <c r="A827" s="12" t="s">
        <v>19</v>
      </c>
      <c r="B827" s="25" t="s">
        <v>1001</v>
      </c>
      <c r="C827" s="67" t="s">
        <v>21</v>
      </c>
      <c r="D827" s="123">
        <f>D828</f>
        <v>145</v>
      </c>
    </row>
    <row r="828" spans="1:4" ht="15.75" hidden="1" x14ac:dyDescent="0.25">
      <c r="A828" s="12" t="s">
        <v>78</v>
      </c>
      <c r="B828" s="25" t="s">
        <v>1001</v>
      </c>
      <c r="C828" s="67" t="s">
        <v>79</v>
      </c>
      <c r="D828" s="123">
        <v>145</v>
      </c>
    </row>
    <row r="829" spans="1:4" ht="31.5" x14ac:dyDescent="0.2">
      <c r="A829" s="61" t="s">
        <v>27</v>
      </c>
      <c r="B829" s="25" t="s">
        <v>1001</v>
      </c>
      <c r="C829" s="67" t="s">
        <v>0</v>
      </c>
      <c r="D829" s="123">
        <f>D830</f>
        <v>9570</v>
      </c>
    </row>
    <row r="830" spans="1:4" ht="31.5" hidden="1" x14ac:dyDescent="0.2">
      <c r="A830" s="38" t="s">
        <v>1000</v>
      </c>
      <c r="B830" s="25" t="s">
        <v>1001</v>
      </c>
      <c r="C830" s="67" t="s">
        <v>489</v>
      </c>
      <c r="D830" s="123">
        <f>9570</f>
        <v>9570</v>
      </c>
    </row>
    <row r="831" spans="1:4" ht="15.75" x14ac:dyDescent="0.25">
      <c r="A831" s="55" t="s">
        <v>425</v>
      </c>
      <c r="B831" s="27" t="s">
        <v>426</v>
      </c>
      <c r="C831" s="100"/>
      <c r="D831" s="140">
        <f>D832+D836</f>
        <v>93335</v>
      </c>
    </row>
    <row r="832" spans="1:4" ht="15.75" x14ac:dyDescent="0.25">
      <c r="A832" s="42" t="s">
        <v>427</v>
      </c>
      <c r="B832" s="26" t="s">
        <v>428</v>
      </c>
      <c r="C832" s="26"/>
      <c r="D832" s="141">
        <f>D833</f>
        <v>93306</v>
      </c>
    </row>
    <row r="833" spans="1:4" ht="31.5" x14ac:dyDescent="0.25">
      <c r="A833" s="12" t="s">
        <v>18</v>
      </c>
      <c r="B833" s="25" t="s">
        <v>428</v>
      </c>
      <c r="C833" s="25" t="s">
        <v>20</v>
      </c>
      <c r="D833" s="138">
        <f>D834</f>
        <v>93306</v>
      </c>
    </row>
    <row r="834" spans="1:4" ht="15.75" x14ac:dyDescent="0.25">
      <c r="A834" s="12" t="s">
        <v>24</v>
      </c>
      <c r="B834" s="25" t="s">
        <v>428</v>
      </c>
      <c r="C834" s="25" t="s">
        <v>25</v>
      </c>
      <c r="D834" s="138">
        <f>D835</f>
        <v>93306</v>
      </c>
    </row>
    <row r="835" spans="1:4" ht="47.25" hidden="1" x14ac:dyDescent="0.25">
      <c r="A835" s="12" t="s">
        <v>92</v>
      </c>
      <c r="B835" s="25" t="s">
        <v>428</v>
      </c>
      <c r="C835" s="25" t="s">
        <v>93</v>
      </c>
      <c r="D835" s="138">
        <f>95960-2654</f>
        <v>93306</v>
      </c>
    </row>
    <row r="836" spans="1:4" ht="15.75" x14ac:dyDescent="0.25">
      <c r="A836" s="42" t="s">
        <v>429</v>
      </c>
      <c r="B836" s="26" t="s">
        <v>430</v>
      </c>
      <c r="C836" s="26"/>
      <c r="D836" s="141">
        <f>D837</f>
        <v>29</v>
      </c>
    </row>
    <row r="837" spans="1:4" ht="31.5" x14ac:dyDescent="0.25">
      <c r="A837" s="12" t="s">
        <v>18</v>
      </c>
      <c r="B837" s="25" t="s">
        <v>430</v>
      </c>
      <c r="C837" s="25" t="s">
        <v>20</v>
      </c>
      <c r="D837" s="138">
        <f>D838</f>
        <v>29</v>
      </c>
    </row>
    <row r="838" spans="1:4" ht="15.75" x14ac:dyDescent="0.25">
      <c r="A838" s="12" t="s">
        <v>24</v>
      </c>
      <c r="B838" s="25" t="s">
        <v>430</v>
      </c>
      <c r="C838" s="25" t="s">
        <v>25</v>
      </c>
      <c r="D838" s="138">
        <f>D839</f>
        <v>29</v>
      </c>
    </row>
    <row r="839" spans="1:4" ht="15.75" hidden="1" x14ac:dyDescent="0.25">
      <c r="A839" s="12" t="s">
        <v>76</v>
      </c>
      <c r="B839" s="25" t="s">
        <v>430</v>
      </c>
      <c r="C839" s="25" t="s">
        <v>77</v>
      </c>
      <c r="D839" s="138">
        <v>29</v>
      </c>
    </row>
    <row r="840" spans="1:4" ht="33" x14ac:dyDescent="0.25">
      <c r="A840" s="68" t="s">
        <v>1026</v>
      </c>
      <c r="B840" s="50" t="s">
        <v>187</v>
      </c>
      <c r="C840" s="69"/>
      <c r="D840" s="192">
        <f>D841+D892</f>
        <v>93923</v>
      </c>
    </row>
    <row r="841" spans="1:4" ht="15.75" x14ac:dyDescent="0.25">
      <c r="A841" s="5" t="s">
        <v>53</v>
      </c>
      <c r="B841" s="21" t="s">
        <v>188</v>
      </c>
      <c r="C841" s="43"/>
      <c r="D841" s="140">
        <f>D842+D854</f>
        <v>38798</v>
      </c>
    </row>
    <row r="842" spans="1:4" ht="31.5" x14ac:dyDescent="0.25">
      <c r="A842" s="5" t="s">
        <v>299</v>
      </c>
      <c r="B842" s="21" t="s">
        <v>215</v>
      </c>
      <c r="C842" s="43"/>
      <c r="D842" s="140">
        <f>D843</f>
        <v>8074</v>
      </c>
    </row>
    <row r="843" spans="1:4" ht="31.5" x14ac:dyDescent="0.25">
      <c r="A843" s="42" t="s">
        <v>451</v>
      </c>
      <c r="B843" s="26" t="s">
        <v>191</v>
      </c>
      <c r="C843" s="26"/>
      <c r="D843" s="141">
        <f>D844+D847</f>
        <v>8074</v>
      </c>
    </row>
    <row r="844" spans="1:4" ht="31.5" x14ac:dyDescent="0.2">
      <c r="A844" s="38" t="s">
        <v>446</v>
      </c>
      <c r="B844" s="25" t="s">
        <v>191</v>
      </c>
      <c r="C844" s="24" t="s">
        <v>15</v>
      </c>
      <c r="D844" s="138">
        <f t="shared" ref="D844:D845" si="120">D845</f>
        <v>2006</v>
      </c>
    </row>
    <row r="845" spans="1:4" ht="31.5" x14ac:dyDescent="0.25">
      <c r="A845" s="12" t="s">
        <v>17</v>
      </c>
      <c r="B845" s="25" t="s">
        <v>191</v>
      </c>
      <c r="C845" s="24" t="s">
        <v>16</v>
      </c>
      <c r="D845" s="138">
        <f t="shared" si="120"/>
        <v>2006</v>
      </c>
    </row>
    <row r="846" spans="1:4" ht="15.75" hidden="1" x14ac:dyDescent="0.25">
      <c r="A846" s="12" t="s">
        <v>593</v>
      </c>
      <c r="B846" s="25" t="s">
        <v>191</v>
      </c>
      <c r="C846" s="24" t="s">
        <v>71</v>
      </c>
      <c r="D846" s="138">
        <v>2006</v>
      </c>
    </row>
    <row r="847" spans="1:4" ht="31.5" x14ac:dyDescent="0.25">
      <c r="A847" s="12" t="s">
        <v>18</v>
      </c>
      <c r="B847" s="25" t="s">
        <v>191</v>
      </c>
      <c r="C847" s="24" t="s">
        <v>20</v>
      </c>
      <c r="D847" s="138">
        <f>D848+D850+D852</f>
        <v>6068</v>
      </c>
    </row>
    <row r="848" spans="1:4" ht="15.75" x14ac:dyDescent="0.25">
      <c r="A848" s="12" t="s">
        <v>24</v>
      </c>
      <c r="B848" s="25" t="s">
        <v>191</v>
      </c>
      <c r="C848" s="24" t="s">
        <v>25</v>
      </c>
      <c r="D848" s="138">
        <f>D849</f>
        <v>1170</v>
      </c>
    </row>
    <row r="849" spans="1:4" ht="15.75" hidden="1" x14ac:dyDescent="0.25">
      <c r="A849" s="12" t="s">
        <v>76</v>
      </c>
      <c r="B849" s="25" t="s">
        <v>191</v>
      </c>
      <c r="C849" s="24" t="s">
        <v>77</v>
      </c>
      <c r="D849" s="138">
        <f>890+300-20</f>
        <v>1170</v>
      </c>
    </row>
    <row r="850" spans="1:4" ht="15.75" x14ac:dyDescent="0.25">
      <c r="A850" s="12" t="s">
        <v>19</v>
      </c>
      <c r="B850" s="25" t="s">
        <v>191</v>
      </c>
      <c r="C850" s="24" t="s">
        <v>21</v>
      </c>
      <c r="D850" s="138">
        <f>D851</f>
        <v>716</v>
      </c>
    </row>
    <row r="851" spans="1:4" ht="15.75" hidden="1" x14ac:dyDescent="0.25">
      <c r="A851" s="12" t="s">
        <v>78</v>
      </c>
      <c r="B851" s="25" t="s">
        <v>191</v>
      </c>
      <c r="C851" s="24" t="s">
        <v>79</v>
      </c>
      <c r="D851" s="138">
        <f>816-100</f>
        <v>716</v>
      </c>
    </row>
    <row r="852" spans="1:4" ht="31.5" x14ac:dyDescent="0.25">
      <c r="A852" s="12" t="s">
        <v>27</v>
      </c>
      <c r="B852" s="25" t="s">
        <v>191</v>
      </c>
      <c r="C852" s="24" t="s">
        <v>0</v>
      </c>
      <c r="D852" s="138">
        <f>D853</f>
        <v>4182</v>
      </c>
    </row>
    <row r="853" spans="1:4" ht="31.5" hidden="1" x14ac:dyDescent="0.25">
      <c r="A853" s="8" t="s">
        <v>726</v>
      </c>
      <c r="B853" s="25" t="s">
        <v>191</v>
      </c>
      <c r="C853" s="24" t="s">
        <v>489</v>
      </c>
      <c r="D853" s="138">
        <f>4482-300</f>
        <v>4182</v>
      </c>
    </row>
    <row r="854" spans="1:4" ht="31.5" x14ac:dyDescent="0.25">
      <c r="A854" s="5" t="s">
        <v>192</v>
      </c>
      <c r="B854" s="21" t="s">
        <v>220</v>
      </c>
      <c r="C854" s="24"/>
      <c r="D854" s="140">
        <f>D855+D866+D877+D888</f>
        <v>30724</v>
      </c>
    </row>
    <row r="855" spans="1:4" ht="15.75" x14ac:dyDescent="0.25">
      <c r="A855" s="42" t="s">
        <v>193</v>
      </c>
      <c r="B855" s="26" t="s">
        <v>346</v>
      </c>
      <c r="C855" s="24"/>
      <c r="D855" s="141">
        <f>D856+D859</f>
        <v>5405</v>
      </c>
    </row>
    <row r="856" spans="1:4" ht="31.5" x14ac:dyDescent="0.2">
      <c r="A856" s="38" t="s">
        <v>446</v>
      </c>
      <c r="B856" s="25" t="s">
        <v>346</v>
      </c>
      <c r="C856" s="24" t="s">
        <v>15</v>
      </c>
      <c r="D856" s="138">
        <f t="shared" ref="D856:D857" si="121">D857</f>
        <v>1813</v>
      </c>
    </row>
    <row r="857" spans="1:4" ht="31.5" x14ac:dyDescent="0.25">
      <c r="A857" s="12" t="s">
        <v>17</v>
      </c>
      <c r="B857" s="25" t="s">
        <v>346</v>
      </c>
      <c r="C857" s="24" t="s">
        <v>16</v>
      </c>
      <c r="D857" s="138">
        <f t="shared" si="121"/>
        <v>1813</v>
      </c>
    </row>
    <row r="858" spans="1:4" ht="15.75" hidden="1" x14ac:dyDescent="0.25">
      <c r="A858" s="12" t="s">
        <v>593</v>
      </c>
      <c r="B858" s="25" t="s">
        <v>346</v>
      </c>
      <c r="C858" s="24" t="s">
        <v>71</v>
      </c>
      <c r="D858" s="138">
        <f>2192-379</f>
        <v>1813</v>
      </c>
    </row>
    <row r="859" spans="1:4" ht="31.5" x14ac:dyDescent="0.25">
      <c r="A859" s="12" t="s">
        <v>18</v>
      </c>
      <c r="B859" s="25" t="s">
        <v>346</v>
      </c>
      <c r="C859" s="24" t="s">
        <v>20</v>
      </c>
      <c r="D859" s="138">
        <f>D860+D862+D864</f>
        <v>3592</v>
      </c>
    </row>
    <row r="860" spans="1:4" ht="15.75" x14ac:dyDescent="0.25">
      <c r="A860" s="12" t="s">
        <v>24</v>
      </c>
      <c r="B860" s="25" t="s">
        <v>346</v>
      </c>
      <c r="C860" s="24" t="s">
        <v>25</v>
      </c>
      <c r="D860" s="138">
        <f>D861</f>
        <v>490</v>
      </c>
    </row>
    <row r="861" spans="1:4" ht="15.75" hidden="1" x14ac:dyDescent="0.25">
      <c r="A861" s="12" t="s">
        <v>76</v>
      </c>
      <c r="B861" s="25" t="s">
        <v>346</v>
      </c>
      <c r="C861" s="24" t="s">
        <v>77</v>
      </c>
      <c r="D861" s="138">
        <f>540-50</f>
        <v>490</v>
      </c>
    </row>
    <row r="862" spans="1:4" ht="15.75" x14ac:dyDescent="0.25">
      <c r="A862" s="12" t="s">
        <v>19</v>
      </c>
      <c r="B862" s="25" t="s">
        <v>346</v>
      </c>
      <c r="C862" s="24" t="s">
        <v>21</v>
      </c>
      <c r="D862" s="138">
        <f>D863</f>
        <v>700</v>
      </c>
    </row>
    <row r="863" spans="1:4" ht="15.75" hidden="1" x14ac:dyDescent="0.25">
      <c r="A863" s="12" t="s">
        <v>78</v>
      </c>
      <c r="B863" s="25" t="s">
        <v>346</v>
      </c>
      <c r="C863" s="24" t="s">
        <v>79</v>
      </c>
      <c r="D863" s="138">
        <v>700</v>
      </c>
    </row>
    <row r="864" spans="1:4" ht="31.5" x14ac:dyDescent="0.25">
      <c r="A864" s="12" t="s">
        <v>27</v>
      </c>
      <c r="B864" s="25" t="s">
        <v>346</v>
      </c>
      <c r="C864" s="24" t="s">
        <v>0</v>
      </c>
      <c r="D864" s="138">
        <f>D865</f>
        <v>2402</v>
      </c>
    </row>
    <row r="865" spans="1:4" ht="31.5" hidden="1" x14ac:dyDescent="0.25">
      <c r="A865" s="8" t="s">
        <v>726</v>
      </c>
      <c r="B865" s="25" t="s">
        <v>346</v>
      </c>
      <c r="C865" s="24" t="s">
        <v>489</v>
      </c>
      <c r="D865" s="138">
        <v>2402</v>
      </c>
    </row>
    <row r="866" spans="1:4" ht="31.5" x14ac:dyDescent="0.25">
      <c r="A866" s="42" t="s">
        <v>347</v>
      </c>
      <c r="B866" s="26" t="s">
        <v>374</v>
      </c>
      <c r="C866" s="24"/>
      <c r="D866" s="141">
        <f>D867+D870</f>
        <v>1332</v>
      </c>
    </row>
    <row r="867" spans="1:4" ht="31.5" x14ac:dyDescent="0.2">
      <c r="A867" s="38" t="s">
        <v>446</v>
      </c>
      <c r="B867" s="25" t="s">
        <v>374</v>
      </c>
      <c r="C867" s="25" t="s">
        <v>15</v>
      </c>
      <c r="D867" s="138">
        <f t="shared" ref="D867:D868" si="122">D868</f>
        <v>462</v>
      </c>
    </row>
    <row r="868" spans="1:4" ht="31.5" x14ac:dyDescent="0.25">
      <c r="A868" s="12" t="s">
        <v>17</v>
      </c>
      <c r="B868" s="25" t="s">
        <v>374</v>
      </c>
      <c r="C868" s="25" t="s">
        <v>16</v>
      </c>
      <c r="D868" s="138">
        <f t="shared" si="122"/>
        <v>462</v>
      </c>
    </row>
    <row r="869" spans="1:4" ht="15.75" hidden="1" x14ac:dyDescent="0.25">
      <c r="A869" s="12" t="s">
        <v>593</v>
      </c>
      <c r="B869" s="25" t="s">
        <v>374</v>
      </c>
      <c r="C869" s="24" t="s">
        <v>71</v>
      </c>
      <c r="D869" s="138">
        <v>462</v>
      </c>
    </row>
    <row r="870" spans="1:4" ht="31.5" x14ac:dyDescent="0.25">
      <c r="A870" s="12" t="s">
        <v>18</v>
      </c>
      <c r="B870" s="25" t="s">
        <v>374</v>
      </c>
      <c r="C870" s="24" t="s">
        <v>20</v>
      </c>
      <c r="D870" s="138">
        <f>D871+D873+D875</f>
        <v>870</v>
      </c>
    </row>
    <row r="871" spans="1:4" ht="15.75" x14ac:dyDescent="0.25">
      <c r="A871" s="12" t="s">
        <v>24</v>
      </c>
      <c r="B871" s="25" t="s">
        <v>374</v>
      </c>
      <c r="C871" s="24" t="s">
        <v>25</v>
      </c>
      <c r="D871" s="138">
        <f>D872</f>
        <v>150</v>
      </c>
    </row>
    <row r="872" spans="1:4" ht="15.75" hidden="1" x14ac:dyDescent="0.25">
      <c r="A872" s="12" t="s">
        <v>76</v>
      </c>
      <c r="B872" s="25" t="s">
        <v>374</v>
      </c>
      <c r="C872" s="24" t="s">
        <v>77</v>
      </c>
      <c r="D872" s="138">
        <v>150</v>
      </c>
    </row>
    <row r="873" spans="1:4" ht="15.75" x14ac:dyDescent="0.25">
      <c r="A873" s="12" t="s">
        <v>19</v>
      </c>
      <c r="B873" s="25" t="s">
        <v>374</v>
      </c>
      <c r="C873" s="24" t="s">
        <v>21</v>
      </c>
      <c r="D873" s="138">
        <f>D874</f>
        <v>230</v>
      </c>
    </row>
    <row r="874" spans="1:4" ht="15.75" hidden="1" x14ac:dyDescent="0.25">
      <c r="A874" s="12" t="s">
        <v>78</v>
      </c>
      <c r="B874" s="25" t="s">
        <v>374</v>
      </c>
      <c r="C874" s="24" t="s">
        <v>79</v>
      </c>
      <c r="D874" s="138">
        <v>230</v>
      </c>
    </row>
    <row r="875" spans="1:4" ht="31.5" x14ac:dyDescent="0.25">
      <c r="A875" s="12" t="s">
        <v>27</v>
      </c>
      <c r="B875" s="25" t="s">
        <v>374</v>
      </c>
      <c r="C875" s="24" t="s">
        <v>0</v>
      </c>
      <c r="D875" s="138">
        <f>D876</f>
        <v>490</v>
      </c>
    </row>
    <row r="876" spans="1:4" ht="31.5" hidden="1" x14ac:dyDescent="0.25">
      <c r="A876" s="8" t="s">
        <v>726</v>
      </c>
      <c r="B876" s="25" t="s">
        <v>374</v>
      </c>
      <c r="C876" s="24" t="s">
        <v>489</v>
      </c>
      <c r="D876" s="138">
        <v>490</v>
      </c>
    </row>
    <row r="877" spans="1:4" ht="31.5" x14ac:dyDescent="0.25">
      <c r="A877" s="42" t="s">
        <v>349</v>
      </c>
      <c r="B877" s="26" t="s">
        <v>375</v>
      </c>
      <c r="C877" s="24"/>
      <c r="D877" s="141">
        <f>D878+D881</f>
        <v>1233</v>
      </c>
    </row>
    <row r="878" spans="1:4" ht="31.5" x14ac:dyDescent="0.2">
      <c r="A878" s="38" t="s">
        <v>446</v>
      </c>
      <c r="B878" s="25" t="s">
        <v>375</v>
      </c>
      <c r="C878" s="24" t="s">
        <v>15</v>
      </c>
      <c r="D878" s="138">
        <f t="shared" ref="D878:D879" si="123">D879</f>
        <v>28</v>
      </c>
    </row>
    <row r="879" spans="1:4" ht="31.5" x14ac:dyDescent="0.25">
      <c r="A879" s="12" t="s">
        <v>17</v>
      </c>
      <c r="B879" s="25" t="s">
        <v>375</v>
      </c>
      <c r="C879" s="24" t="s">
        <v>16</v>
      </c>
      <c r="D879" s="138">
        <f t="shared" si="123"/>
        <v>28</v>
      </c>
    </row>
    <row r="880" spans="1:4" ht="15.75" hidden="1" x14ac:dyDescent="0.25">
      <c r="A880" s="12" t="s">
        <v>593</v>
      </c>
      <c r="B880" s="25" t="s">
        <v>375</v>
      </c>
      <c r="C880" s="24" t="s">
        <v>71</v>
      </c>
      <c r="D880" s="138">
        <f>83-55</f>
        <v>28</v>
      </c>
    </row>
    <row r="881" spans="1:4" ht="31.5" x14ac:dyDescent="0.25">
      <c r="A881" s="12" t="s">
        <v>18</v>
      </c>
      <c r="B881" s="25" t="s">
        <v>375</v>
      </c>
      <c r="C881" s="25" t="s">
        <v>20</v>
      </c>
      <c r="D881" s="138">
        <f>D882+D884+D886</f>
        <v>1205</v>
      </c>
    </row>
    <row r="882" spans="1:4" ht="15.75" x14ac:dyDescent="0.25">
      <c r="A882" s="12" t="s">
        <v>24</v>
      </c>
      <c r="B882" s="25" t="s">
        <v>375</v>
      </c>
      <c r="C882" s="25" t="s">
        <v>25</v>
      </c>
      <c r="D882" s="138">
        <f>D883</f>
        <v>515</v>
      </c>
    </row>
    <row r="883" spans="1:4" ht="15.75" hidden="1" x14ac:dyDescent="0.25">
      <c r="A883" s="12" t="s">
        <v>76</v>
      </c>
      <c r="B883" s="25" t="s">
        <v>375</v>
      </c>
      <c r="C883" s="25" t="s">
        <v>77</v>
      </c>
      <c r="D883" s="138">
        <f>545-30</f>
        <v>515</v>
      </c>
    </row>
    <row r="884" spans="1:4" ht="15.75" x14ac:dyDescent="0.25">
      <c r="A884" s="12" t="s">
        <v>19</v>
      </c>
      <c r="B884" s="25" t="s">
        <v>375</v>
      </c>
      <c r="C884" s="25" t="s">
        <v>21</v>
      </c>
      <c r="D884" s="138">
        <f>D885</f>
        <v>205</v>
      </c>
    </row>
    <row r="885" spans="1:4" ht="15.75" hidden="1" x14ac:dyDescent="0.25">
      <c r="A885" s="12" t="s">
        <v>78</v>
      </c>
      <c r="B885" s="25" t="s">
        <v>375</v>
      </c>
      <c r="C885" s="25" t="s">
        <v>79</v>
      </c>
      <c r="D885" s="138">
        <v>205</v>
      </c>
    </row>
    <row r="886" spans="1:4" ht="31.5" x14ac:dyDescent="0.25">
      <c r="A886" s="12" t="s">
        <v>27</v>
      </c>
      <c r="B886" s="25" t="s">
        <v>375</v>
      </c>
      <c r="C886" s="25" t="s">
        <v>0</v>
      </c>
      <c r="D886" s="138">
        <f>D887</f>
        <v>485</v>
      </c>
    </row>
    <row r="887" spans="1:4" ht="31.5" hidden="1" x14ac:dyDescent="0.25">
      <c r="A887" s="8" t="s">
        <v>726</v>
      </c>
      <c r="B887" s="25" t="s">
        <v>375</v>
      </c>
      <c r="C887" s="25" t="s">
        <v>489</v>
      </c>
      <c r="D887" s="138">
        <v>485</v>
      </c>
    </row>
    <row r="888" spans="1:4" ht="15.75" x14ac:dyDescent="0.25">
      <c r="A888" s="42" t="s">
        <v>348</v>
      </c>
      <c r="B888" s="26" t="s">
        <v>376</v>
      </c>
      <c r="C888" s="24"/>
      <c r="D888" s="141">
        <f t="shared" ref="D888:D890" si="124">D889</f>
        <v>22754</v>
      </c>
    </row>
    <row r="889" spans="1:4" ht="31.5" x14ac:dyDescent="0.25">
      <c r="A889" s="12" t="s">
        <v>18</v>
      </c>
      <c r="B889" s="25" t="s">
        <v>376</v>
      </c>
      <c r="C889" s="25" t="s">
        <v>20</v>
      </c>
      <c r="D889" s="138">
        <f t="shared" si="124"/>
        <v>22754</v>
      </c>
    </row>
    <row r="890" spans="1:4" ht="15.75" x14ac:dyDescent="0.25">
      <c r="A890" s="12" t="s">
        <v>24</v>
      </c>
      <c r="B890" s="25" t="s">
        <v>376</v>
      </c>
      <c r="C890" s="25" t="s">
        <v>25</v>
      </c>
      <c r="D890" s="138">
        <f t="shared" si="124"/>
        <v>22754</v>
      </c>
    </row>
    <row r="891" spans="1:4" ht="47.25" hidden="1" x14ac:dyDescent="0.25">
      <c r="A891" s="12" t="s">
        <v>92</v>
      </c>
      <c r="B891" s="25" t="s">
        <v>376</v>
      </c>
      <c r="C891" s="25" t="s">
        <v>93</v>
      </c>
      <c r="D891" s="138">
        <f>22904-150</f>
        <v>22754</v>
      </c>
    </row>
    <row r="892" spans="1:4" ht="31.5" x14ac:dyDescent="0.25">
      <c r="A892" s="5" t="s">
        <v>1055</v>
      </c>
      <c r="B892" s="21" t="s">
        <v>189</v>
      </c>
      <c r="C892" s="24"/>
      <c r="D892" s="140">
        <f>D893</f>
        <v>55125</v>
      </c>
    </row>
    <row r="893" spans="1:4" ht="31.5" x14ac:dyDescent="0.25">
      <c r="A893" s="5" t="s">
        <v>196</v>
      </c>
      <c r="B893" s="21" t="s">
        <v>190</v>
      </c>
      <c r="C893" s="24"/>
      <c r="D893" s="140">
        <f>D894+D906+D910+D914</f>
        <v>55125</v>
      </c>
    </row>
    <row r="894" spans="1:4" ht="15.75" x14ac:dyDescent="0.25">
      <c r="A894" s="42" t="s">
        <v>56</v>
      </c>
      <c r="B894" s="26" t="s">
        <v>194</v>
      </c>
      <c r="C894" s="24"/>
      <c r="D894" s="141">
        <f>D895+D898+D901</f>
        <v>3975</v>
      </c>
    </row>
    <row r="895" spans="1:4" ht="31.5" x14ac:dyDescent="0.2">
      <c r="A895" s="38" t="s">
        <v>446</v>
      </c>
      <c r="B895" s="25" t="s">
        <v>194</v>
      </c>
      <c r="C895" s="67" t="s">
        <v>15</v>
      </c>
      <c r="D895" s="138">
        <f t="shared" ref="D895:D896" si="125">D896</f>
        <v>320</v>
      </c>
    </row>
    <row r="896" spans="1:4" ht="31.5" x14ac:dyDescent="0.25">
      <c r="A896" s="12" t="s">
        <v>17</v>
      </c>
      <c r="B896" s="25" t="s">
        <v>194</v>
      </c>
      <c r="C896" s="67" t="s">
        <v>16</v>
      </c>
      <c r="D896" s="138">
        <f t="shared" si="125"/>
        <v>320</v>
      </c>
    </row>
    <row r="897" spans="1:4" ht="15.75" hidden="1" x14ac:dyDescent="0.25">
      <c r="A897" s="12" t="s">
        <v>593</v>
      </c>
      <c r="B897" s="25" t="s">
        <v>194</v>
      </c>
      <c r="C897" s="24" t="s">
        <v>71</v>
      </c>
      <c r="D897" s="138">
        <v>320</v>
      </c>
    </row>
    <row r="898" spans="1:4" ht="15.75" x14ac:dyDescent="0.25">
      <c r="A898" s="12" t="s">
        <v>22</v>
      </c>
      <c r="B898" s="25" t="s">
        <v>194</v>
      </c>
      <c r="C898" s="25" t="s">
        <v>23</v>
      </c>
      <c r="D898" s="138">
        <f t="shared" ref="D898:D899" si="126">D899</f>
        <v>1820</v>
      </c>
    </row>
    <row r="899" spans="1:4" ht="31.5" x14ac:dyDescent="0.25">
      <c r="A899" s="12" t="s">
        <v>113</v>
      </c>
      <c r="B899" s="25" t="s">
        <v>194</v>
      </c>
      <c r="C899" s="25" t="s">
        <v>132</v>
      </c>
      <c r="D899" s="138">
        <f t="shared" si="126"/>
        <v>1820</v>
      </c>
    </row>
    <row r="900" spans="1:4" ht="31.5" hidden="1" x14ac:dyDescent="0.25">
      <c r="A900" s="12" t="s">
        <v>122</v>
      </c>
      <c r="B900" s="25" t="s">
        <v>194</v>
      </c>
      <c r="C900" s="25" t="s">
        <v>133</v>
      </c>
      <c r="D900" s="138">
        <v>1820</v>
      </c>
    </row>
    <row r="901" spans="1:4" ht="31.5" x14ac:dyDescent="0.25">
      <c r="A901" s="12" t="s">
        <v>18</v>
      </c>
      <c r="B901" s="25" t="s">
        <v>194</v>
      </c>
      <c r="C901" s="25" t="s">
        <v>20</v>
      </c>
      <c r="D901" s="138">
        <f>D902+D904</f>
        <v>1835</v>
      </c>
    </row>
    <row r="902" spans="1:4" ht="15.75" x14ac:dyDescent="0.25">
      <c r="A902" s="12" t="s">
        <v>24</v>
      </c>
      <c r="B902" s="25" t="s">
        <v>194</v>
      </c>
      <c r="C902" s="25" t="s">
        <v>25</v>
      </c>
      <c r="D902" s="138">
        <f>D903</f>
        <v>1235</v>
      </c>
    </row>
    <row r="903" spans="1:4" ht="15.75" hidden="1" x14ac:dyDescent="0.25">
      <c r="A903" s="12" t="s">
        <v>76</v>
      </c>
      <c r="B903" s="25" t="s">
        <v>194</v>
      </c>
      <c r="C903" s="24" t="s">
        <v>77</v>
      </c>
      <c r="D903" s="138">
        <f>28146-26911</f>
        <v>1235</v>
      </c>
    </row>
    <row r="904" spans="1:4" ht="31.5" x14ac:dyDescent="0.25">
      <c r="A904" s="12" t="s">
        <v>59</v>
      </c>
      <c r="B904" s="25" t="s">
        <v>194</v>
      </c>
      <c r="C904" s="25" t="s">
        <v>0</v>
      </c>
      <c r="D904" s="138">
        <f>D905</f>
        <v>600</v>
      </c>
    </row>
    <row r="905" spans="1:4" ht="31.5" hidden="1" x14ac:dyDescent="0.25">
      <c r="A905" s="8" t="s">
        <v>726</v>
      </c>
      <c r="B905" s="25" t="s">
        <v>194</v>
      </c>
      <c r="C905" s="25" t="s">
        <v>489</v>
      </c>
      <c r="D905" s="138">
        <v>600</v>
      </c>
    </row>
    <row r="906" spans="1:4" ht="15.75" x14ac:dyDescent="0.25">
      <c r="A906" s="42" t="s">
        <v>57</v>
      </c>
      <c r="B906" s="26" t="s">
        <v>197</v>
      </c>
      <c r="C906" s="24"/>
      <c r="D906" s="141">
        <f>D907</f>
        <v>10814</v>
      </c>
    </row>
    <row r="907" spans="1:4" ht="31.5" x14ac:dyDescent="0.25">
      <c r="A907" s="12" t="s">
        <v>18</v>
      </c>
      <c r="B907" s="25" t="s">
        <v>197</v>
      </c>
      <c r="C907" s="25" t="s">
        <v>20</v>
      </c>
      <c r="D907" s="138">
        <f>D908</f>
        <v>10814</v>
      </c>
    </row>
    <row r="908" spans="1:4" ht="15.75" x14ac:dyDescent="0.25">
      <c r="A908" s="12" t="s">
        <v>24</v>
      </c>
      <c r="B908" s="25" t="s">
        <v>197</v>
      </c>
      <c r="C908" s="25" t="s">
        <v>25</v>
      </c>
      <c r="D908" s="138">
        <f>D909</f>
        <v>10814</v>
      </c>
    </row>
    <row r="909" spans="1:4" ht="15.75" hidden="1" x14ac:dyDescent="0.25">
      <c r="A909" s="12" t="s">
        <v>76</v>
      </c>
      <c r="B909" s="25" t="s">
        <v>197</v>
      </c>
      <c r="C909" s="24" t="s">
        <v>77</v>
      </c>
      <c r="D909" s="138">
        <v>10814</v>
      </c>
    </row>
    <row r="910" spans="1:4" ht="15.75" x14ac:dyDescent="0.25">
      <c r="A910" s="42" t="s">
        <v>52</v>
      </c>
      <c r="B910" s="26" t="s">
        <v>195</v>
      </c>
      <c r="C910" s="24"/>
      <c r="D910" s="141">
        <f t="shared" ref="D910:D912" si="127">D911</f>
        <v>864</v>
      </c>
    </row>
    <row r="911" spans="1:4" ht="31.5" x14ac:dyDescent="0.25">
      <c r="A911" s="12" t="s">
        <v>18</v>
      </c>
      <c r="B911" s="25" t="s">
        <v>195</v>
      </c>
      <c r="C911" s="24" t="s">
        <v>20</v>
      </c>
      <c r="D911" s="138">
        <f t="shared" si="127"/>
        <v>864</v>
      </c>
    </row>
    <row r="912" spans="1:4" ht="15.75" x14ac:dyDescent="0.25">
      <c r="A912" s="12" t="s">
        <v>24</v>
      </c>
      <c r="B912" s="25" t="s">
        <v>195</v>
      </c>
      <c r="C912" s="24" t="s">
        <v>25</v>
      </c>
      <c r="D912" s="138">
        <f t="shared" si="127"/>
        <v>864</v>
      </c>
    </row>
    <row r="913" spans="1:4" ht="15.75" hidden="1" x14ac:dyDescent="0.25">
      <c r="A913" s="12" t="s">
        <v>76</v>
      </c>
      <c r="B913" s="25" t="s">
        <v>195</v>
      </c>
      <c r="C913" s="24" t="s">
        <v>77</v>
      </c>
      <c r="D913" s="138">
        <v>864</v>
      </c>
    </row>
    <row r="914" spans="1:4" ht="31.5" x14ac:dyDescent="0.25">
      <c r="A914" s="42" t="s">
        <v>980</v>
      </c>
      <c r="B914" s="36" t="s">
        <v>981</v>
      </c>
      <c r="C914" s="65"/>
      <c r="D914" s="169">
        <f>D915+D918</f>
        <v>39472</v>
      </c>
    </row>
    <row r="915" spans="1:4" ht="31.5" x14ac:dyDescent="0.25">
      <c r="A915" s="38" t="s">
        <v>446</v>
      </c>
      <c r="B915" s="37" t="s">
        <v>981</v>
      </c>
      <c r="C915" s="66" t="s">
        <v>15</v>
      </c>
      <c r="D915" s="193">
        <f t="shared" ref="D915:D916" si="128">D916</f>
        <v>7540</v>
      </c>
    </row>
    <row r="916" spans="1:4" ht="31.5" x14ac:dyDescent="0.25">
      <c r="A916" s="12" t="s">
        <v>17</v>
      </c>
      <c r="B916" s="37" t="s">
        <v>981</v>
      </c>
      <c r="C916" s="66" t="s">
        <v>16</v>
      </c>
      <c r="D916" s="193">
        <f t="shared" si="128"/>
        <v>7540</v>
      </c>
    </row>
    <row r="917" spans="1:4" ht="15.75" hidden="1" x14ac:dyDescent="0.25">
      <c r="A917" s="8" t="s">
        <v>592</v>
      </c>
      <c r="B917" s="37" t="s">
        <v>981</v>
      </c>
      <c r="C917" s="66" t="s">
        <v>71</v>
      </c>
      <c r="D917" s="193">
        <v>7540</v>
      </c>
    </row>
    <row r="918" spans="1:4" ht="31.5" x14ac:dyDescent="0.25">
      <c r="A918" s="12" t="s">
        <v>18</v>
      </c>
      <c r="B918" s="37" t="s">
        <v>981</v>
      </c>
      <c r="C918" s="66" t="s">
        <v>20</v>
      </c>
      <c r="D918" s="193">
        <f t="shared" ref="D918:D919" si="129">D919</f>
        <v>31932</v>
      </c>
    </row>
    <row r="919" spans="1:4" ht="15.75" x14ac:dyDescent="0.25">
      <c r="A919" s="12" t="s">
        <v>24</v>
      </c>
      <c r="B919" s="37" t="s">
        <v>981</v>
      </c>
      <c r="C919" s="66" t="s">
        <v>25</v>
      </c>
      <c r="D919" s="193">
        <f t="shared" si="129"/>
        <v>31932</v>
      </c>
    </row>
    <row r="920" spans="1:4" ht="15.75" hidden="1" x14ac:dyDescent="0.25">
      <c r="A920" s="12" t="s">
        <v>76</v>
      </c>
      <c r="B920" s="37" t="s">
        <v>981</v>
      </c>
      <c r="C920" s="66" t="s">
        <v>77</v>
      </c>
      <c r="D920" s="138">
        <f>5021+26911</f>
        <v>31932</v>
      </c>
    </row>
    <row r="921" spans="1:4" ht="37.5" x14ac:dyDescent="0.3">
      <c r="A921" s="89" t="s">
        <v>1027</v>
      </c>
      <c r="B921" s="50" t="s">
        <v>276</v>
      </c>
      <c r="C921" s="50"/>
      <c r="D921" s="149">
        <f>D922+D961+D1005+D1012+D1031</f>
        <v>366969.5</v>
      </c>
    </row>
    <row r="922" spans="1:4" ht="18.75" x14ac:dyDescent="0.25">
      <c r="A922" s="90" t="s">
        <v>123</v>
      </c>
      <c r="B922" s="91" t="s">
        <v>277</v>
      </c>
      <c r="C922" s="50"/>
      <c r="D922" s="150">
        <f>D923+D928+D938+D946+D956</f>
        <v>133820</v>
      </c>
    </row>
    <row r="923" spans="1:4" ht="31.5" x14ac:dyDescent="0.25">
      <c r="A923" s="90" t="s">
        <v>278</v>
      </c>
      <c r="B923" s="91" t="s">
        <v>279</v>
      </c>
      <c r="C923" s="50"/>
      <c r="D923" s="150">
        <f>D924</f>
        <v>68337</v>
      </c>
    </row>
    <row r="924" spans="1:4" ht="31.5" x14ac:dyDescent="0.25">
      <c r="A924" s="71" t="s">
        <v>280</v>
      </c>
      <c r="B924" s="84" t="s">
        <v>281</v>
      </c>
      <c r="C924" s="92"/>
      <c r="D924" s="154">
        <f>D925</f>
        <v>68337</v>
      </c>
    </row>
    <row r="925" spans="1:4" ht="31.5" x14ac:dyDescent="0.2">
      <c r="A925" s="46" t="s">
        <v>446</v>
      </c>
      <c r="B925" s="73" t="s">
        <v>281</v>
      </c>
      <c r="C925" s="93" t="s">
        <v>15</v>
      </c>
      <c r="D925" s="152">
        <f>D926</f>
        <v>68337</v>
      </c>
    </row>
    <row r="926" spans="1:4" ht="31.5" x14ac:dyDescent="0.25">
      <c r="A926" s="48" t="s">
        <v>17</v>
      </c>
      <c r="B926" s="73" t="s">
        <v>281</v>
      </c>
      <c r="C926" s="85" t="s">
        <v>16</v>
      </c>
      <c r="D926" s="152">
        <f>D927</f>
        <v>68337</v>
      </c>
    </row>
    <row r="927" spans="1:4" ht="15.75" hidden="1" x14ac:dyDescent="0.25">
      <c r="A927" s="48" t="s">
        <v>593</v>
      </c>
      <c r="B927" s="73" t="s">
        <v>281</v>
      </c>
      <c r="C927" s="85" t="s">
        <v>71</v>
      </c>
      <c r="D927" s="152">
        <f>70650-2313</f>
        <v>68337</v>
      </c>
    </row>
    <row r="928" spans="1:4" ht="15.75" x14ac:dyDescent="0.25">
      <c r="A928" s="55" t="s">
        <v>390</v>
      </c>
      <c r="B928" s="27" t="s">
        <v>391</v>
      </c>
      <c r="C928" s="67"/>
      <c r="D928" s="140">
        <f>D929</f>
        <v>253</v>
      </c>
    </row>
    <row r="929" spans="1:4" ht="31.5" x14ac:dyDescent="0.25">
      <c r="A929" s="42" t="s">
        <v>392</v>
      </c>
      <c r="B929" s="26" t="s">
        <v>393</v>
      </c>
      <c r="C929" s="67"/>
      <c r="D929" s="141">
        <f>D930+D933</f>
        <v>253</v>
      </c>
    </row>
    <row r="930" spans="1:4" ht="31.5" x14ac:dyDescent="0.2">
      <c r="A930" s="38" t="s">
        <v>446</v>
      </c>
      <c r="B930" s="25" t="s">
        <v>393</v>
      </c>
      <c r="C930" s="94" t="s">
        <v>15</v>
      </c>
      <c r="D930" s="138">
        <f>D931</f>
        <v>220</v>
      </c>
    </row>
    <row r="931" spans="1:4" ht="31.5" x14ac:dyDescent="0.25">
      <c r="A931" s="12" t="s">
        <v>17</v>
      </c>
      <c r="B931" s="25" t="s">
        <v>393</v>
      </c>
      <c r="C931" s="67" t="s">
        <v>16</v>
      </c>
      <c r="D931" s="138">
        <f>D932</f>
        <v>220</v>
      </c>
    </row>
    <row r="932" spans="1:4" ht="15.75" hidden="1" x14ac:dyDescent="0.25">
      <c r="A932" s="12" t="s">
        <v>593</v>
      </c>
      <c r="B932" s="25" t="s">
        <v>393</v>
      </c>
      <c r="C932" s="67" t="s">
        <v>71</v>
      </c>
      <c r="D932" s="138">
        <f>220</f>
        <v>220</v>
      </c>
    </row>
    <row r="933" spans="1:4" ht="31.5" x14ac:dyDescent="0.25">
      <c r="A933" s="12" t="s">
        <v>18</v>
      </c>
      <c r="B933" s="25" t="s">
        <v>393</v>
      </c>
      <c r="C933" s="25">
        <v>600</v>
      </c>
      <c r="D933" s="138">
        <f>D934+D936</f>
        <v>33</v>
      </c>
    </row>
    <row r="934" spans="1:4" ht="15.75" x14ac:dyDescent="0.25">
      <c r="A934" s="12" t="s">
        <v>24</v>
      </c>
      <c r="B934" s="25" t="s">
        <v>393</v>
      </c>
      <c r="C934" s="67">
        <v>610</v>
      </c>
      <c r="D934" s="138">
        <f>D935</f>
        <v>25</v>
      </c>
    </row>
    <row r="935" spans="1:4" ht="15.75" hidden="1" x14ac:dyDescent="0.25">
      <c r="A935" s="12" t="s">
        <v>76</v>
      </c>
      <c r="B935" s="25" t="s">
        <v>393</v>
      </c>
      <c r="C935" s="67" t="s">
        <v>77</v>
      </c>
      <c r="D935" s="138">
        <f>25</f>
        <v>25</v>
      </c>
    </row>
    <row r="936" spans="1:4" ht="15.75" x14ac:dyDescent="0.25">
      <c r="A936" s="12" t="s">
        <v>121</v>
      </c>
      <c r="B936" s="25" t="s">
        <v>393</v>
      </c>
      <c r="C936" s="25" t="s">
        <v>21</v>
      </c>
      <c r="D936" s="138">
        <f>D937</f>
        <v>8</v>
      </c>
    </row>
    <row r="937" spans="1:4" ht="15.75" hidden="1" x14ac:dyDescent="0.25">
      <c r="A937" s="12" t="s">
        <v>78</v>
      </c>
      <c r="B937" s="25" t="s">
        <v>393</v>
      </c>
      <c r="C937" s="25" t="s">
        <v>79</v>
      </c>
      <c r="D937" s="138">
        <v>8</v>
      </c>
    </row>
    <row r="938" spans="1:4" ht="47.25" x14ac:dyDescent="0.25">
      <c r="A938" s="55" t="s">
        <v>282</v>
      </c>
      <c r="B938" s="27" t="s">
        <v>283</v>
      </c>
      <c r="C938" s="27"/>
      <c r="D938" s="140">
        <f>D939</f>
        <v>1630</v>
      </c>
    </row>
    <row r="939" spans="1:4" ht="31.5" x14ac:dyDescent="0.25">
      <c r="A939" s="42" t="s">
        <v>284</v>
      </c>
      <c r="B939" s="26" t="s">
        <v>285</v>
      </c>
      <c r="C939" s="26"/>
      <c r="D939" s="141">
        <f>D940+D943</f>
        <v>1630</v>
      </c>
    </row>
    <row r="940" spans="1:4" ht="31.5" x14ac:dyDescent="0.2">
      <c r="A940" s="38" t="s">
        <v>446</v>
      </c>
      <c r="B940" s="25" t="s">
        <v>285</v>
      </c>
      <c r="C940" s="25">
        <v>200</v>
      </c>
      <c r="D940" s="138">
        <f>D941</f>
        <v>425</v>
      </c>
    </row>
    <row r="941" spans="1:4" ht="31.5" x14ac:dyDescent="0.25">
      <c r="A941" s="12" t="s">
        <v>17</v>
      </c>
      <c r="B941" s="25" t="s">
        <v>285</v>
      </c>
      <c r="C941" s="25">
        <v>240</v>
      </c>
      <c r="D941" s="138">
        <f>D942</f>
        <v>425</v>
      </c>
    </row>
    <row r="942" spans="1:4" ht="15.75" hidden="1" x14ac:dyDescent="0.25">
      <c r="A942" s="12" t="s">
        <v>593</v>
      </c>
      <c r="B942" s="25" t="s">
        <v>285</v>
      </c>
      <c r="C942" s="25" t="s">
        <v>71</v>
      </c>
      <c r="D942" s="138">
        <v>425</v>
      </c>
    </row>
    <row r="943" spans="1:4" ht="31.5" x14ac:dyDescent="0.25">
      <c r="A943" s="12" t="s">
        <v>18</v>
      </c>
      <c r="B943" s="25" t="s">
        <v>285</v>
      </c>
      <c r="C943" s="25">
        <v>600</v>
      </c>
      <c r="D943" s="138">
        <f>D944</f>
        <v>1205</v>
      </c>
    </row>
    <row r="944" spans="1:4" ht="15.75" x14ac:dyDescent="0.25">
      <c r="A944" s="12" t="s">
        <v>24</v>
      </c>
      <c r="B944" s="25" t="s">
        <v>285</v>
      </c>
      <c r="C944" s="67">
        <v>610</v>
      </c>
      <c r="D944" s="138">
        <f>D945</f>
        <v>1205</v>
      </c>
    </row>
    <row r="945" spans="1:4" ht="15.75" hidden="1" x14ac:dyDescent="0.25">
      <c r="A945" s="12" t="s">
        <v>76</v>
      </c>
      <c r="B945" s="25" t="s">
        <v>285</v>
      </c>
      <c r="C945" s="67" t="s">
        <v>77</v>
      </c>
      <c r="D945" s="138">
        <v>1205</v>
      </c>
    </row>
    <row r="946" spans="1:4" ht="15.75" x14ac:dyDescent="0.25">
      <c r="A946" s="55" t="s">
        <v>300</v>
      </c>
      <c r="B946" s="27" t="s">
        <v>286</v>
      </c>
      <c r="C946" s="27"/>
      <c r="D946" s="140">
        <f>D947</f>
        <v>63300</v>
      </c>
    </row>
    <row r="947" spans="1:4" ht="31.5" x14ac:dyDescent="0.25">
      <c r="A947" s="42" t="s">
        <v>287</v>
      </c>
      <c r="B947" s="26" t="s">
        <v>288</v>
      </c>
      <c r="C947" s="26"/>
      <c r="D947" s="141">
        <f>D948+D951</f>
        <v>63300</v>
      </c>
    </row>
    <row r="948" spans="1:4" ht="31.5" x14ac:dyDescent="0.2">
      <c r="A948" s="38" t="s">
        <v>446</v>
      </c>
      <c r="B948" s="25" t="s">
        <v>288</v>
      </c>
      <c r="C948" s="25" t="s">
        <v>15</v>
      </c>
      <c r="D948" s="138">
        <f>D949</f>
        <v>42000</v>
      </c>
    </row>
    <row r="949" spans="1:4" ht="31.5" x14ac:dyDescent="0.25">
      <c r="A949" s="12" t="s">
        <v>17</v>
      </c>
      <c r="B949" s="25" t="s">
        <v>288</v>
      </c>
      <c r="C949" s="25" t="s">
        <v>16</v>
      </c>
      <c r="D949" s="138">
        <f>D950</f>
        <v>42000</v>
      </c>
    </row>
    <row r="950" spans="1:4" ht="15.75" hidden="1" x14ac:dyDescent="0.25">
      <c r="A950" s="12" t="s">
        <v>593</v>
      </c>
      <c r="B950" s="25" t="s">
        <v>288</v>
      </c>
      <c r="C950" s="25" t="s">
        <v>71</v>
      </c>
      <c r="D950" s="138">
        <f>12000+30000</f>
        <v>42000</v>
      </c>
    </row>
    <row r="951" spans="1:4" ht="31.5" x14ac:dyDescent="0.25">
      <c r="A951" s="12" t="s">
        <v>18</v>
      </c>
      <c r="B951" s="25" t="s">
        <v>288</v>
      </c>
      <c r="C951" s="25" t="s">
        <v>20</v>
      </c>
      <c r="D951" s="138">
        <f>D952+D954</f>
        <v>21300</v>
      </c>
    </row>
    <row r="952" spans="1:4" ht="15.75" x14ac:dyDescent="0.25">
      <c r="A952" s="12" t="s">
        <v>24</v>
      </c>
      <c r="B952" s="25" t="s">
        <v>288</v>
      </c>
      <c r="C952" s="25" t="s">
        <v>25</v>
      </c>
      <c r="D952" s="138">
        <f>D953</f>
        <v>16375</v>
      </c>
    </row>
    <row r="953" spans="1:4" ht="15.75" hidden="1" x14ac:dyDescent="0.25">
      <c r="A953" s="12" t="s">
        <v>76</v>
      </c>
      <c r="B953" s="25" t="s">
        <v>288</v>
      </c>
      <c r="C953" s="25" t="s">
        <v>77</v>
      </c>
      <c r="D953" s="138">
        <f>55475+570+330-30000-10000</f>
        <v>16375</v>
      </c>
    </row>
    <row r="954" spans="1:4" ht="15.75" x14ac:dyDescent="0.25">
      <c r="A954" s="12" t="s">
        <v>121</v>
      </c>
      <c r="B954" s="25" t="s">
        <v>288</v>
      </c>
      <c r="C954" s="25" t="s">
        <v>21</v>
      </c>
      <c r="D954" s="138">
        <f>D955</f>
        <v>4925</v>
      </c>
    </row>
    <row r="955" spans="1:4" ht="15.75" hidden="1" x14ac:dyDescent="0.25">
      <c r="A955" s="12" t="s">
        <v>78</v>
      </c>
      <c r="B955" s="25" t="s">
        <v>288</v>
      </c>
      <c r="C955" s="25" t="s">
        <v>79</v>
      </c>
      <c r="D955" s="138">
        <f>4350+590-15</f>
        <v>4925</v>
      </c>
    </row>
    <row r="956" spans="1:4" ht="47.25" x14ac:dyDescent="0.25">
      <c r="A956" s="55" t="s">
        <v>533</v>
      </c>
      <c r="B956" s="27" t="s">
        <v>534</v>
      </c>
      <c r="C956" s="27"/>
      <c r="D956" s="140">
        <f>D957</f>
        <v>300</v>
      </c>
    </row>
    <row r="957" spans="1:4" ht="31.5" x14ac:dyDescent="0.25">
      <c r="A957" s="42" t="s">
        <v>535</v>
      </c>
      <c r="B957" s="26" t="s">
        <v>869</v>
      </c>
      <c r="C957" s="26"/>
      <c r="D957" s="141">
        <f>D958</f>
        <v>300</v>
      </c>
    </row>
    <row r="958" spans="1:4" ht="31.5" x14ac:dyDescent="0.25">
      <c r="A958" s="12" t="s">
        <v>18</v>
      </c>
      <c r="B958" s="25" t="s">
        <v>869</v>
      </c>
      <c r="C958" s="25" t="s">
        <v>20</v>
      </c>
      <c r="D958" s="138">
        <f>D959</f>
        <v>300</v>
      </c>
    </row>
    <row r="959" spans="1:4" ht="31.5" x14ac:dyDescent="0.25">
      <c r="A959" s="12" t="s">
        <v>27</v>
      </c>
      <c r="B959" s="25" t="s">
        <v>869</v>
      </c>
      <c r="C959" s="25" t="s">
        <v>0</v>
      </c>
      <c r="D959" s="138">
        <f>D960</f>
        <v>300</v>
      </c>
    </row>
    <row r="960" spans="1:4" ht="31.5" hidden="1" x14ac:dyDescent="0.25">
      <c r="A960" s="8" t="s">
        <v>726</v>
      </c>
      <c r="B960" s="25" t="s">
        <v>869</v>
      </c>
      <c r="C960" s="25" t="s">
        <v>489</v>
      </c>
      <c r="D960" s="138">
        <v>300</v>
      </c>
    </row>
    <row r="961" spans="1:4" ht="31.5" x14ac:dyDescent="0.25">
      <c r="A961" s="5" t="s">
        <v>394</v>
      </c>
      <c r="B961" s="21" t="s">
        <v>289</v>
      </c>
      <c r="C961" s="43"/>
      <c r="D961" s="140">
        <f>D962+D970+D984+D1000</f>
        <v>172950.5</v>
      </c>
    </row>
    <row r="962" spans="1:4" ht="47.25" x14ac:dyDescent="0.25">
      <c r="A962" s="55" t="s">
        <v>395</v>
      </c>
      <c r="B962" s="27" t="s">
        <v>290</v>
      </c>
      <c r="C962" s="27"/>
      <c r="D962" s="140">
        <f>D963+D967</f>
        <v>7542</v>
      </c>
    </row>
    <row r="963" spans="1:4" ht="15.75" x14ac:dyDescent="0.25">
      <c r="A963" s="42" t="s">
        <v>131</v>
      </c>
      <c r="B963" s="26" t="s">
        <v>291</v>
      </c>
      <c r="C963" s="26"/>
      <c r="D963" s="141">
        <f>D964</f>
        <v>2542</v>
      </c>
    </row>
    <row r="964" spans="1:4" ht="31.5" x14ac:dyDescent="0.2">
      <c r="A964" s="38" t="s">
        <v>446</v>
      </c>
      <c r="B964" s="25" t="s">
        <v>291</v>
      </c>
      <c r="C964" s="25">
        <v>200</v>
      </c>
      <c r="D964" s="138">
        <f>D965</f>
        <v>2542</v>
      </c>
    </row>
    <row r="965" spans="1:4" ht="31.5" x14ac:dyDescent="0.25">
      <c r="A965" s="12" t="s">
        <v>17</v>
      </c>
      <c r="B965" s="25" t="s">
        <v>291</v>
      </c>
      <c r="C965" s="25">
        <v>240</v>
      </c>
      <c r="D965" s="138">
        <f>D966</f>
        <v>2542</v>
      </c>
    </row>
    <row r="966" spans="1:4" ht="15.75" hidden="1" x14ac:dyDescent="0.25">
      <c r="A966" s="12" t="s">
        <v>593</v>
      </c>
      <c r="B966" s="25" t="s">
        <v>291</v>
      </c>
      <c r="C966" s="25" t="s">
        <v>71</v>
      </c>
      <c r="D966" s="138">
        <f>2870-328</f>
        <v>2542</v>
      </c>
    </row>
    <row r="967" spans="1:4" ht="47.25" x14ac:dyDescent="0.25">
      <c r="A967" s="42" t="s">
        <v>647</v>
      </c>
      <c r="B967" s="26" t="s">
        <v>292</v>
      </c>
      <c r="C967" s="26"/>
      <c r="D967" s="141">
        <f>D968</f>
        <v>5000</v>
      </c>
    </row>
    <row r="968" spans="1:4" ht="15.75" x14ac:dyDescent="0.25">
      <c r="A968" s="12" t="s">
        <v>13</v>
      </c>
      <c r="B968" s="25" t="s">
        <v>292</v>
      </c>
      <c r="C968" s="25" t="s">
        <v>14</v>
      </c>
      <c r="D968" s="138">
        <f>D969</f>
        <v>5000</v>
      </c>
    </row>
    <row r="969" spans="1:4" ht="15.75" x14ac:dyDescent="0.25">
      <c r="A969" s="12" t="s">
        <v>2</v>
      </c>
      <c r="B969" s="25" t="s">
        <v>292</v>
      </c>
      <c r="C969" s="25" t="s">
        <v>84</v>
      </c>
      <c r="D969" s="138">
        <v>5000</v>
      </c>
    </row>
    <row r="970" spans="1:4" ht="31.5" x14ac:dyDescent="0.25">
      <c r="A970" s="55" t="s">
        <v>396</v>
      </c>
      <c r="B970" s="27" t="s">
        <v>293</v>
      </c>
      <c r="C970" s="27"/>
      <c r="D970" s="140">
        <f>D971+D975+D980</f>
        <v>85398.5</v>
      </c>
    </row>
    <row r="971" spans="1:4" ht="15.75" x14ac:dyDescent="0.25">
      <c r="A971" s="42" t="s">
        <v>312</v>
      </c>
      <c r="B971" s="26" t="s">
        <v>306</v>
      </c>
      <c r="C971" s="26"/>
      <c r="D971" s="141">
        <f>D972</f>
        <v>700</v>
      </c>
    </row>
    <row r="972" spans="1:4" ht="31.5" x14ac:dyDescent="0.2">
      <c r="A972" s="38" t="s">
        <v>446</v>
      </c>
      <c r="B972" s="25" t="s">
        <v>306</v>
      </c>
      <c r="C972" s="25" t="s">
        <v>15</v>
      </c>
      <c r="D972" s="138">
        <f>D973</f>
        <v>700</v>
      </c>
    </row>
    <row r="973" spans="1:4" ht="31.5" x14ac:dyDescent="0.25">
      <c r="A973" s="12" t="s">
        <v>17</v>
      </c>
      <c r="B973" s="25" t="s">
        <v>306</v>
      </c>
      <c r="C973" s="25" t="s">
        <v>16</v>
      </c>
      <c r="D973" s="138">
        <f>D974</f>
        <v>700</v>
      </c>
    </row>
    <row r="974" spans="1:4" ht="15.75" hidden="1" x14ac:dyDescent="0.25">
      <c r="A974" s="12" t="s">
        <v>593</v>
      </c>
      <c r="B974" s="25" t="s">
        <v>306</v>
      </c>
      <c r="C974" s="25" t="s">
        <v>71</v>
      </c>
      <c r="D974" s="138">
        <v>700</v>
      </c>
    </row>
    <row r="975" spans="1:4" ht="15.75" x14ac:dyDescent="0.25">
      <c r="A975" s="42" t="s">
        <v>397</v>
      </c>
      <c r="B975" s="26" t="s">
        <v>398</v>
      </c>
      <c r="C975" s="26"/>
      <c r="D975" s="141">
        <f>D976</f>
        <v>9698.5</v>
      </c>
    </row>
    <row r="976" spans="1:4" ht="31.5" x14ac:dyDescent="0.2">
      <c r="A976" s="38" t="s">
        <v>446</v>
      </c>
      <c r="B976" s="25" t="s">
        <v>398</v>
      </c>
      <c r="C976" s="25" t="s">
        <v>15</v>
      </c>
      <c r="D976" s="138">
        <f>D977</f>
        <v>9698.5</v>
      </c>
    </row>
    <row r="977" spans="1:4" ht="31.5" x14ac:dyDescent="0.25">
      <c r="A977" s="12" t="s">
        <v>17</v>
      </c>
      <c r="B977" s="25" t="s">
        <v>398</v>
      </c>
      <c r="C977" s="25" t="s">
        <v>16</v>
      </c>
      <c r="D977" s="138">
        <f>D979+D978</f>
        <v>9698.5</v>
      </c>
    </row>
    <row r="978" spans="1:4" ht="31.5" hidden="1" x14ac:dyDescent="0.2">
      <c r="A978" s="38" t="s">
        <v>521</v>
      </c>
      <c r="B978" s="25" t="s">
        <v>398</v>
      </c>
      <c r="C978" s="25" t="s">
        <v>468</v>
      </c>
      <c r="D978" s="138">
        <v>1557.5</v>
      </c>
    </row>
    <row r="979" spans="1:4" ht="15.75" hidden="1" x14ac:dyDescent="0.25">
      <c r="A979" s="12" t="s">
        <v>593</v>
      </c>
      <c r="B979" s="25" t="s">
        <v>398</v>
      </c>
      <c r="C979" s="25" t="s">
        <v>71</v>
      </c>
      <c r="D979" s="138">
        <v>8141</v>
      </c>
    </row>
    <row r="980" spans="1:4" ht="31.5" x14ac:dyDescent="0.25">
      <c r="A980" s="42" t="s">
        <v>967</v>
      </c>
      <c r="B980" s="26" t="s">
        <v>797</v>
      </c>
      <c r="C980" s="26"/>
      <c r="D980" s="141">
        <f>D981</f>
        <v>75000</v>
      </c>
    </row>
    <row r="981" spans="1:4" ht="31.5" x14ac:dyDescent="0.2">
      <c r="A981" s="38" t="s">
        <v>446</v>
      </c>
      <c r="B981" s="25" t="s">
        <v>797</v>
      </c>
      <c r="C981" s="25" t="s">
        <v>15</v>
      </c>
      <c r="D981" s="186">
        <f>D982</f>
        <v>75000</v>
      </c>
    </row>
    <row r="982" spans="1:4" ht="31.5" x14ac:dyDescent="0.2">
      <c r="A982" s="38" t="s">
        <v>17</v>
      </c>
      <c r="B982" s="25" t="s">
        <v>797</v>
      </c>
      <c r="C982" s="25" t="s">
        <v>16</v>
      </c>
      <c r="D982" s="186">
        <f>D983</f>
        <v>75000</v>
      </c>
    </row>
    <row r="983" spans="1:4" ht="31.5" hidden="1" x14ac:dyDescent="0.2">
      <c r="A983" s="205" t="s">
        <v>886</v>
      </c>
      <c r="B983" s="25" t="s">
        <v>797</v>
      </c>
      <c r="C983" s="206">
        <v>243</v>
      </c>
      <c r="D983" s="186">
        <f>100000-20000-5000</f>
        <v>75000</v>
      </c>
    </row>
    <row r="984" spans="1:4" ht="31.5" x14ac:dyDescent="0.25">
      <c r="A984" s="5" t="s">
        <v>399</v>
      </c>
      <c r="B984" s="21" t="s">
        <v>294</v>
      </c>
      <c r="C984" s="43"/>
      <c r="D984" s="140">
        <f>D985</f>
        <v>78500</v>
      </c>
    </row>
    <row r="985" spans="1:4" ht="15.75" x14ac:dyDescent="0.25">
      <c r="A985" s="42" t="s">
        <v>117</v>
      </c>
      <c r="B985" s="26" t="s">
        <v>400</v>
      </c>
      <c r="C985" s="26"/>
      <c r="D985" s="141">
        <f>D986+D991+D995</f>
        <v>78500</v>
      </c>
    </row>
    <row r="986" spans="1:4" ht="47.25" x14ac:dyDescent="0.25">
      <c r="A986" s="12" t="s">
        <v>36</v>
      </c>
      <c r="B986" s="25" t="s">
        <v>400</v>
      </c>
      <c r="C986" s="25">
        <v>100</v>
      </c>
      <c r="D986" s="138">
        <f>D987</f>
        <v>65688</v>
      </c>
    </row>
    <row r="987" spans="1:4" ht="15.75" x14ac:dyDescent="0.25">
      <c r="A987" s="12" t="s">
        <v>31</v>
      </c>
      <c r="B987" s="25" t="s">
        <v>400</v>
      </c>
      <c r="C987" s="25" t="s">
        <v>30</v>
      </c>
      <c r="D987" s="138">
        <f>D988+D989+D990</f>
        <v>65688</v>
      </c>
    </row>
    <row r="988" spans="1:4" ht="15.75" hidden="1" x14ac:dyDescent="0.25">
      <c r="A988" s="12" t="s">
        <v>245</v>
      </c>
      <c r="B988" s="25" t="s">
        <v>400</v>
      </c>
      <c r="C988" s="25" t="s">
        <v>81</v>
      </c>
      <c r="D988" s="138">
        <f>36906+3644</f>
        <v>40550</v>
      </c>
    </row>
    <row r="989" spans="1:4" ht="31.5" hidden="1" x14ac:dyDescent="0.25">
      <c r="A989" s="12" t="s">
        <v>83</v>
      </c>
      <c r="B989" s="25" t="s">
        <v>400</v>
      </c>
      <c r="C989" s="25" t="s">
        <v>82</v>
      </c>
      <c r="D989" s="138">
        <f>9002+900</f>
        <v>9902</v>
      </c>
    </row>
    <row r="990" spans="1:4" ht="31.5" hidden="1" x14ac:dyDescent="0.25">
      <c r="A990" s="12" t="s">
        <v>143</v>
      </c>
      <c r="B990" s="25" t="s">
        <v>400</v>
      </c>
      <c r="C990" s="25" t="s">
        <v>142</v>
      </c>
      <c r="D990" s="138">
        <f>13864+1372</f>
        <v>15236</v>
      </c>
    </row>
    <row r="991" spans="1:4" ht="31.5" x14ac:dyDescent="0.2">
      <c r="A991" s="38" t="s">
        <v>446</v>
      </c>
      <c r="B991" s="25" t="s">
        <v>400</v>
      </c>
      <c r="C991" s="25" t="s">
        <v>15</v>
      </c>
      <c r="D991" s="138">
        <f>D992</f>
        <v>12782</v>
      </c>
    </row>
    <row r="992" spans="1:4" ht="31.5" x14ac:dyDescent="0.25">
      <c r="A992" s="12" t="s">
        <v>17</v>
      </c>
      <c r="B992" s="25" t="s">
        <v>400</v>
      </c>
      <c r="C992" s="25" t="s">
        <v>16</v>
      </c>
      <c r="D992" s="138">
        <f>D993+D994</f>
        <v>12782</v>
      </c>
    </row>
    <row r="993" spans="1:4" ht="31.5" hidden="1" x14ac:dyDescent="0.25">
      <c r="A993" s="12" t="s">
        <v>401</v>
      </c>
      <c r="B993" s="25" t="s">
        <v>400</v>
      </c>
      <c r="C993" s="25" t="s">
        <v>379</v>
      </c>
      <c r="D993" s="138">
        <v>1770</v>
      </c>
    </row>
    <row r="994" spans="1:4" ht="15.75" hidden="1" x14ac:dyDescent="0.25">
      <c r="A994" s="12" t="s">
        <v>593</v>
      </c>
      <c r="B994" s="25" t="s">
        <v>400</v>
      </c>
      <c r="C994" s="25" t="s">
        <v>71</v>
      </c>
      <c r="D994" s="138">
        <f>11612-10-590</f>
        <v>11012</v>
      </c>
    </row>
    <row r="995" spans="1:4" ht="15.75" x14ac:dyDescent="0.25">
      <c r="A995" s="12" t="s">
        <v>13</v>
      </c>
      <c r="B995" s="25" t="s">
        <v>400</v>
      </c>
      <c r="C995" s="25">
        <v>800</v>
      </c>
      <c r="D995" s="138">
        <f>D996</f>
        <v>30</v>
      </c>
    </row>
    <row r="996" spans="1:4" ht="15.75" x14ac:dyDescent="0.25">
      <c r="A996" s="12" t="s">
        <v>33</v>
      </c>
      <c r="B996" s="25" t="s">
        <v>400</v>
      </c>
      <c r="C996" s="25">
        <v>850</v>
      </c>
      <c r="D996" s="138">
        <f>D997+D998+D999</f>
        <v>30</v>
      </c>
    </row>
    <row r="997" spans="1:4" ht="15.75" hidden="1" x14ac:dyDescent="0.25">
      <c r="A997" s="12" t="s">
        <v>72</v>
      </c>
      <c r="B997" s="25" t="s">
        <v>400</v>
      </c>
      <c r="C997" s="25" t="s">
        <v>73</v>
      </c>
      <c r="D997" s="138">
        <v>4</v>
      </c>
    </row>
    <row r="998" spans="1:4" ht="15.75" hidden="1" x14ac:dyDescent="0.25">
      <c r="A998" s="12" t="s">
        <v>74</v>
      </c>
      <c r="B998" s="25" t="s">
        <v>400</v>
      </c>
      <c r="C998" s="25" t="s">
        <v>75</v>
      </c>
      <c r="D998" s="138">
        <f>5+10</f>
        <v>15</v>
      </c>
    </row>
    <row r="999" spans="1:4" ht="15.75" hidden="1" x14ac:dyDescent="0.25">
      <c r="A999" s="12" t="s">
        <v>318</v>
      </c>
      <c r="B999" s="25" t="s">
        <v>400</v>
      </c>
      <c r="C999" s="25" t="s">
        <v>317</v>
      </c>
      <c r="D999" s="138">
        <v>11</v>
      </c>
    </row>
    <row r="1000" spans="1:4" ht="31.5" x14ac:dyDescent="0.25">
      <c r="A1000" s="5" t="s">
        <v>408</v>
      </c>
      <c r="B1000" s="27" t="s">
        <v>798</v>
      </c>
      <c r="C1000" s="27"/>
      <c r="D1000" s="140">
        <f>D1001</f>
        <v>1510</v>
      </c>
    </row>
    <row r="1001" spans="1:4" ht="31.5" x14ac:dyDescent="0.25">
      <c r="A1001" s="42" t="s">
        <v>409</v>
      </c>
      <c r="B1001" s="26" t="s">
        <v>799</v>
      </c>
      <c r="C1001" s="26"/>
      <c r="D1001" s="141">
        <f>D1002</f>
        <v>1510</v>
      </c>
    </row>
    <row r="1002" spans="1:4" ht="31.5" x14ac:dyDescent="0.2">
      <c r="A1002" s="38" t="s">
        <v>446</v>
      </c>
      <c r="B1002" s="25" t="s">
        <v>799</v>
      </c>
      <c r="C1002" s="25" t="s">
        <v>15</v>
      </c>
      <c r="D1002" s="138">
        <f>D1003</f>
        <v>1510</v>
      </c>
    </row>
    <row r="1003" spans="1:4" ht="31.5" x14ac:dyDescent="0.25">
      <c r="A1003" s="12" t="s">
        <v>17</v>
      </c>
      <c r="B1003" s="25" t="s">
        <v>799</v>
      </c>
      <c r="C1003" s="25" t="s">
        <v>16</v>
      </c>
      <c r="D1003" s="138">
        <f>D1004</f>
        <v>1510</v>
      </c>
    </row>
    <row r="1004" spans="1:4" ht="15.75" hidden="1" x14ac:dyDescent="0.25">
      <c r="A1004" s="12" t="s">
        <v>593</v>
      </c>
      <c r="B1004" s="25" t="s">
        <v>799</v>
      </c>
      <c r="C1004" s="25" t="s">
        <v>71</v>
      </c>
      <c r="D1004" s="138">
        <f>2120-610</f>
        <v>1510</v>
      </c>
    </row>
    <row r="1005" spans="1:4" ht="31.5" x14ac:dyDescent="0.25">
      <c r="A1005" s="5" t="s">
        <v>402</v>
      </c>
      <c r="B1005" s="21" t="s">
        <v>403</v>
      </c>
      <c r="C1005" s="43"/>
      <c r="D1005" s="140">
        <f>D1006</f>
        <v>7527</v>
      </c>
    </row>
    <row r="1006" spans="1:4" ht="47.25" x14ac:dyDescent="0.25">
      <c r="A1006" s="5" t="s">
        <v>404</v>
      </c>
      <c r="B1006" s="27" t="s">
        <v>405</v>
      </c>
      <c r="C1006" s="27"/>
      <c r="D1006" s="140">
        <f>D1007</f>
        <v>7527</v>
      </c>
    </row>
    <row r="1007" spans="1:4" ht="31.5" x14ac:dyDescent="0.25">
      <c r="A1007" s="35" t="s">
        <v>406</v>
      </c>
      <c r="B1007" s="26" t="s">
        <v>407</v>
      </c>
      <c r="C1007" s="26"/>
      <c r="D1007" s="141">
        <f>D1008</f>
        <v>7527</v>
      </c>
    </row>
    <row r="1008" spans="1:4" ht="31.5" x14ac:dyDescent="0.2">
      <c r="A1008" s="38" t="s">
        <v>446</v>
      </c>
      <c r="B1008" s="25" t="s">
        <v>407</v>
      </c>
      <c r="C1008" s="25" t="s">
        <v>15</v>
      </c>
      <c r="D1008" s="138">
        <f>D1009</f>
        <v>7527</v>
      </c>
    </row>
    <row r="1009" spans="1:4" ht="31.5" x14ac:dyDescent="0.25">
      <c r="A1009" s="12" t="s">
        <v>17</v>
      </c>
      <c r="B1009" s="25" t="s">
        <v>407</v>
      </c>
      <c r="C1009" s="25" t="s">
        <v>16</v>
      </c>
      <c r="D1009" s="138">
        <f>D1011+D1010</f>
        <v>7527</v>
      </c>
    </row>
    <row r="1010" spans="1:4" ht="31.5" hidden="1" x14ac:dyDescent="0.25">
      <c r="A1010" s="12" t="s">
        <v>401</v>
      </c>
      <c r="B1010" s="25" t="s">
        <v>407</v>
      </c>
      <c r="C1010" s="25" t="s">
        <v>379</v>
      </c>
      <c r="D1010" s="138">
        <v>4795</v>
      </c>
    </row>
    <row r="1011" spans="1:4" ht="15.75" hidden="1" x14ac:dyDescent="0.25">
      <c r="A1011" s="12" t="s">
        <v>593</v>
      </c>
      <c r="B1011" s="25" t="s">
        <v>407</v>
      </c>
      <c r="C1011" s="25" t="s">
        <v>71</v>
      </c>
      <c r="D1011" s="138">
        <v>2732</v>
      </c>
    </row>
    <row r="1012" spans="1:4" ht="15.75" x14ac:dyDescent="0.25">
      <c r="A1012" s="5" t="s">
        <v>410</v>
      </c>
      <c r="B1012" s="21" t="s">
        <v>411</v>
      </c>
      <c r="C1012" s="43"/>
      <c r="D1012" s="140">
        <f>D1013</f>
        <v>24120</v>
      </c>
    </row>
    <row r="1013" spans="1:4" ht="15.75" x14ac:dyDescent="0.25">
      <c r="A1013" s="5" t="s">
        <v>412</v>
      </c>
      <c r="B1013" s="27" t="s">
        <v>413</v>
      </c>
      <c r="C1013" s="25"/>
      <c r="D1013" s="140">
        <f>D1014+D1023+D1027</f>
        <v>24120</v>
      </c>
    </row>
    <row r="1014" spans="1:4" ht="15.75" x14ac:dyDescent="0.25">
      <c r="A1014" s="42" t="s">
        <v>414</v>
      </c>
      <c r="B1014" s="26" t="s">
        <v>415</v>
      </c>
      <c r="C1014" s="26"/>
      <c r="D1014" s="141">
        <f>D1015+D1018</f>
        <v>18220</v>
      </c>
    </row>
    <row r="1015" spans="1:4" ht="31.5" x14ac:dyDescent="0.2">
      <c r="A1015" s="38" t="s">
        <v>446</v>
      </c>
      <c r="B1015" s="25" t="s">
        <v>415</v>
      </c>
      <c r="C1015" s="25" t="s">
        <v>15</v>
      </c>
      <c r="D1015" s="138">
        <f>D1016</f>
        <v>5521</v>
      </c>
    </row>
    <row r="1016" spans="1:4" ht="31.5" x14ac:dyDescent="0.25">
      <c r="A1016" s="12" t="s">
        <v>17</v>
      </c>
      <c r="B1016" s="25" t="s">
        <v>415</v>
      </c>
      <c r="C1016" s="25" t="s">
        <v>16</v>
      </c>
      <c r="D1016" s="138">
        <f>D1017</f>
        <v>5521</v>
      </c>
    </row>
    <row r="1017" spans="1:4" ht="15.75" hidden="1" x14ac:dyDescent="0.25">
      <c r="A1017" s="12" t="s">
        <v>593</v>
      </c>
      <c r="B1017" s="25" t="s">
        <v>415</v>
      </c>
      <c r="C1017" s="25" t="s">
        <v>71</v>
      </c>
      <c r="D1017" s="138">
        <f>6627-1106</f>
        <v>5521</v>
      </c>
    </row>
    <row r="1018" spans="1:4" ht="31.5" x14ac:dyDescent="0.25">
      <c r="A1018" s="12" t="s">
        <v>18</v>
      </c>
      <c r="B1018" s="25" t="s">
        <v>415</v>
      </c>
      <c r="C1018" s="25" t="s">
        <v>20</v>
      </c>
      <c r="D1018" s="138">
        <f>D1019+D1021</f>
        <v>12699</v>
      </c>
    </row>
    <row r="1019" spans="1:4" ht="15.75" x14ac:dyDescent="0.25">
      <c r="A1019" s="12" t="s">
        <v>24</v>
      </c>
      <c r="B1019" s="25" t="s">
        <v>415</v>
      </c>
      <c r="C1019" s="25" t="s">
        <v>25</v>
      </c>
      <c r="D1019" s="138">
        <f>D1020</f>
        <v>9012</v>
      </c>
    </row>
    <row r="1020" spans="1:4" ht="15.75" hidden="1" x14ac:dyDescent="0.25">
      <c r="A1020" s="12" t="s">
        <v>76</v>
      </c>
      <c r="B1020" s="25" t="s">
        <v>415</v>
      </c>
      <c r="C1020" s="25" t="s">
        <v>77</v>
      </c>
      <c r="D1020" s="138">
        <f>9429-417</f>
        <v>9012</v>
      </c>
    </row>
    <row r="1021" spans="1:4" ht="15.75" x14ac:dyDescent="0.25">
      <c r="A1021" s="12" t="s">
        <v>121</v>
      </c>
      <c r="B1021" s="25" t="s">
        <v>415</v>
      </c>
      <c r="C1021" s="25" t="s">
        <v>21</v>
      </c>
      <c r="D1021" s="138">
        <f>D1022</f>
        <v>3687</v>
      </c>
    </row>
    <row r="1022" spans="1:4" ht="15.75" hidden="1" x14ac:dyDescent="0.25">
      <c r="A1022" s="12" t="s">
        <v>78</v>
      </c>
      <c r="B1022" s="25" t="s">
        <v>415</v>
      </c>
      <c r="C1022" s="25" t="s">
        <v>79</v>
      </c>
      <c r="D1022" s="138">
        <v>3687</v>
      </c>
    </row>
    <row r="1023" spans="1:4" ht="15.75" x14ac:dyDescent="0.25">
      <c r="A1023" s="35" t="s">
        <v>416</v>
      </c>
      <c r="B1023" s="26" t="s">
        <v>417</v>
      </c>
      <c r="C1023" s="26"/>
      <c r="D1023" s="141">
        <f>D1024</f>
        <v>900</v>
      </c>
    </row>
    <row r="1024" spans="1:4" ht="31.5" x14ac:dyDescent="0.25">
      <c r="A1024" s="12" t="s">
        <v>18</v>
      </c>
      <c r="B1024" s="25" t="s">
        <v>417</v>
      </c>
      <c r="C1024" s="67" t="s">
        <v>20</v>
      </c>
      <c r="D1024" s="138">
        <f>D1025</f>
        <v>900</v>
      </c>
    </row>
    <row r="1025" spans="1:4" ht="31.5" x14ac:dyDescent="0.25">
      <c r="A1025" s="12" t="s">
        <v>27</v>
      </c>
      <c r="B1025" s="25" t="s">
        <v>417</v>
      </c>
      <c r="C1025" s="67" t="s">
        <v>0</v>
      </c>
      <c r="D1025" s="138">
        <f>D1026</f>
        <v>900</v>
      </c>
    </row>
    <row r="1026" spans="1:4" ht="31.5" hidden="1" x14ac:dyDescent="0.25">
      <c r="A1026" s="8" t="s">
        <v>726</v>
      </c>
      <c r="B1026" s="25" t="s">
        <v>417</v>
      </c>
      <c r="C1026" s="67" t="s">
        <v>489</v>
      </c>
      <c r="D1026" s="138">
        <v>900</v>
      </c>
    </row>
    <row r="1027" spans="1:4" ht="15.75" x14ac:dyDescent="0.25">
      <c r="A1027" s="42" t="s">
        <v>800</v>
      </c>
      <c r="B1027" s="26" t="s">
        <v>801</v>
      </c>
      <c r="C1027" s="26"/>
      <c r="D1027" s="141">
        <f>D1028</f>
        <v>5000</v>
      </c>
    </row>
    <row r="1028" spans="1:4" ht="31.5" x14ac:dyDescent="0.25">
      <c r="A1028" s="12" t="s">
        <v>512</v>
      </c>
      <c r="B1028" s="25" t="s">
        <v>801</v>
      </c>
      <c r="C1028" s="67" t="s">
        <v>35</v>
      </c>
      <c r="D1028" s="138">
        <f>D1029</f>
        <v>5000</v>
      </c>
    </row>
    <row r="1029" spans="1:4" ht="15.75" x14ac:dyDescent="0.25">
      <c r="A1029" s="12" t="s">
        <v>34</v>
      </c>
      <c r="B1029" s="25" t="s">
        <v>801</v>
      </c>
      <c r="C1029" s="67" t="s">
        <v>135</v>
      </c>
      <c r="D1029" s="138">
        <f>D1030</f>
        <v>5000</v>
      </c>
    </row>
    <row r="1030" spans="1:4" ht="31.5" hidden="1" x14ac:dyDescent="0.25">
      <c r="A1030" s="12" t="s">
        <v>88</v>
      </c>
      <c r="B1030" s="25" t="s">
        <v>801</v>
      </c>
      <c r="C1030" s="67" t="s">
        <v>89</v>
      </c>
      <c r="D1030" s="138">
        <v>5000</v>
      </c>
    </row>
    <row r="1031" spans="1:4" ht="15.75" x14ac:dyDescent="0.25">
      <c r="A1031" s="5" t="s">
        <v>418</v>
      </c>
      <c r="B1031" s="21" t="s">
        <v>419</v>
      </c>
      <c r="C1031" s="43"/>
      <c r="D1031" s="140">
        <f>D1032</f>
        <v>28552</v>
      </c>
    </row>
    <row r="1032" spans="1:4" ht="15.75" x14ac:dyDescent="0.25">
      <c r="A1032" s="5" t="s">
        <v>420</v>
      </c>
      <c r="B1032" s="21" t="s">
        <v>421</v>
      </c>
      <c r="C1032" s="95"/>
      <c r="D1032" s="122">
        <f>D1033</f>
        <v>28552</v>
      </c>
    </row>
    <row r="1033" spans="1:4" ht="15.75" x14ac:dyDescent="0.25">
      <c r="A1033" s="96" t="s">
        <v>422</v>
      </c>
      <c r="B1033" s="22" t="s">
        <v>421</v>
      </c>
      <c r="C1033" s="95"/>
      <c r="D1033" s="134">
        <f>D1034</f>
        <v>28552</v>
      </c>
    </row>
    <row r="1034" spans="1:4" ht="31.5" x14ac:dyDescent="0.2">
      <c r="A1034" s="38" t="s">
        <v>446</v>
      </c>
      <c r="B1034" s="23" t="s">
        <v>421</v>
      </c>
      <c r="C1034" s="97">
        <v>200</v>
      </c>
      <c r="D1034" s="123">
        <f>D1035</f>
        <v>28552</v>
      </c>
    </row>
    <row r="1035" spans="1:4" ht="31.5" x14ac:dyDescent="0.25">
      <c r="A1035" s="12" t="s">
        <v>17</v>
      </c>
      <c r="B1035" s="23" t="s">
        <v>421</v>
      </c>
      <c r="C1035" s="97">
        <v>240</v>
      </c>
      <c r="D1035" s="123">
        <f>D1036</f>
        <v>28552</v>
      </c>
    </row>
    <row r="1036" spans="1:4" ht="15.75" hidden="1" x14ac:dyDescent="0.25">
      <c r="A1036" s="12" t="s">
        <v>593</v>
      </c>
      <c r="B1036" s="23" t="s">
        <v>421</v>
      </c>
      <c r="C1036" s="97">
        <v>244</v>
      </c>
      <c r="D1036" s="123">
        <f>8552+20000</f>
        <v>28552</v>
      </c>
    </row>
    <row r="1037" spans="1:4" ht="56.25" x14ac:dyDescent="0.3">
      <c r="A1037" s="9" t="s">
        <v>1028</v>
      </c>
      <c r="B1037" s="28" t="s">
        <v>169</v>
      </c>
      <c r="C1037" s="24"/>
      <c r="D1037" s="183">
        <f>D1038+D1047</f>
        <v>9984</v>
      </c>
    </row>
    <row r="1038" spans="1:4" ht="47.25" x14ac:dyDescent="0.25">
      <c r="A1038" s="5" t="s">
        <v>384</v>
      </c>
      <c r="B1038" s="27" t="s">
        <v>170</v>
      </c>
      <c r="C1038" s="27"/>
      <c r="D1038" s="140">
        <f>D1039+D1043</f>
        <v>1051</v>
      </c>
    </row>
    <row r="1039" spans="1:4" ht="47.25" x14ac:dyDescent="0.25">
      <c r="A1039" s="42" t="s">
        <v>61</v>
      </c>
      <c r="B1039" s="25" t="s">
        <v>171</v>
      </c>
      <c r="C1039" s="25"/>
      <c r="D1039" s="138">
        <f>D1040</f>
        <v>571</v>
      </c>
    </row>
    <row r="1040" spans="1:4" ht="31.5" x14ac:dyDescent="0.25">
      <c r="A1040" s="12" t="s">
        <v>18</v>
      </c>
      <c r="B1040" s="25" t="s">
        <v>171</v>
      </c>
      <c r="C1040" s="25" t="s">
        <v>20</v>
      </c>
      <c r="D1040" s="138">
        <f>D1041</f>
        <v>571</v>
      </c>
    </row>
    <row r="1041" spans="1:4" ht="31.5" x14ac:dyDescent="0.25">
      <c r="A1041" s="12" t="s">
        <v>27</v>
      </c>
      <c r="B1041" s="25" t="s">
        <v>171</v>
      </c>
      <c r="C1041" s="25" t="s">
        <v>0</v>
      </c>
      <c r="D1041" s="138">
        <f>D1042</f>
        <v>571</v>
      </c>
    </row>
    <row r="1042" spans="1:4" ht="31.5" hidden="1" x14ac:dyDescent="0.25">
      <c r="A1042" s="12" t="s">
        <v>664</v>
      </c>
      <c r="B1042" s="25" t="s">
        <v>171</v>
      </c>
      <c r="C1042" s="25" t="s">
        <v>488</v>
      </c>
      <c r="D1042" s="138">
        <f>300+300-29</f>
        <v>571</v>
      </c>
    </row>
    <row r="1043" spans="1:4" ht="31.5" x14ac:dyDescent="0.25">
      <c r="A1043" s="42" t="s">
        <v>49</v>
      </c>
      <c r="B1043" s="26" t="s">
        <v>385</v>
      </c>
      <c r="C1043" s="26"/>
      <c r="D1043" s="141">
        <f t="shared" ref="D1043:D1045" si="130">D1044</f>
        <v>480</v>
      </c>
    </row>
    <row r="1044" spans="1:4" ht="31.5" x14ac:dyDescent="0.25">
      <c r="A1044" s="8" t="s">
        <v>18</v>
      </c>
      <c r="B1044" s="25" t="s">
        <v>385</v>
      </c>
      <c r="C1044" s="25" t="s">
        <v>20</v>
      </c>
      <c r="D1044" s="138">
        <f t="shared" si="130"/>
        <v>480</v>
      </c>
    </row>
    <row r="1045" spans="1:4" ht="31.5" x14ac:dyDescent="0.25">
      <c r="A1045" s="8" t="s">
        <v>27</v>
      </c>
      <c r="B1045" s="25" t="s">
        <v>385</v>
      </c>
      <c r="C1045" s="25" t="s">
        <v>0</v>
      </c>
      <c r="D1045" s="138">
        <f t="shared" si="130"/>
        <v>480</v>
      </c>
    </row>
    <row r="1046" spans="1:4" ht="31.5" hidden="1" x14ac:dyDescent="0.25">
      <c r="A1046" s="8" t="s">
        <v>726</v>
      </c>
      <c r="B1046" s="25" t="s">
        <v>385</v>
      </c>
      <c r="C1046" s="25" t="s">
        <v>489</v>
      </c>
      <c r="D1046" s="138">
        <v>480</v>
      </c>
    </row>
    <row r="1047" spans="1:4" ht="31.5" x14ac:dyDescent="0.25">
      <c r="A1047" s="5" t="s">
        <v>386</v>
      </c>
      <c r="B1047" s="21" t="s">
        <v>172</v>
      </c>
      <c r="C1047" s="43"/>
      <c r="D1047" s="140">
        <f>D1048+D1052+D1056</f>
        <v>8933</v>
      </c>
    </row>
    <row r="1048" spans="1:4" ht="31.5" x14ac:dyDescent="0.25">
      <c r="A1048" s="42" t="s">
        <v>184</v>
      </c>
      <c r="B1048" s="26" t="s">
        <v>387</v>
      </c>
      <c r="C1048" s="26"/>
      <c r="D1048" s="141">
        <f t="shared" ref="D1048:D1050" si="131">D1049</f>
        <v>8493</v>
      </c>
    </row>
    <row r="1049" spans="1:4" ht="15.75" x14ac:dyDescent="0.25">
      <c r="A1049" s="12" t="s">
        <v>13</v>
      </c>
      <c r="B1049" s="25" t="s">
        <v>387</v>
      </c>
      <c r="C1049" s="25" t="s">
        <v>14</v>
      </c>
      <c r="D1049" s="138">
        <f t="shared" si="131"/>
        <v>8493</v>
      </c>
    </row>
    <row r="1050" spans="1:4" ht="47.25" x14ac:dyDescent="0.25">
      <c r="A1050" s="8" t="s">
        <v>308</v>
      </c>
      <c r="B1050" s="25" t="s">
        <v>387</v>
      </c>
      <c r="C1050" s="25" t="s">
        <v>12</v>
      </c>
      <c r="D1050" s="138">
        <f t="shared" si="131"/>
        <v>8493</v>
      </c>
    </row>
    <row r="1051" spans="1:4" ht="47.25" hidden="1" x14ac:dyDescent="0.25">
      <c r="A1051" s="8" t="s">
        <v>487</v>
      </c>
      <c r="B1051" s="25" t="s">
        <v>387</v>
      </c>
      <c r="C1051" s="25" t="s">
        <v>490</v>
      </c>
      <c r="D1051" s="138">
        <f>8940-447</f>
        <v>8493</v>
      </c>
    </row>
    <row r="1052" spans="1:4" ht="31.5" x14ac:dyDescent="0.25">
      <c r="A1052" s="35" t="s">
        <v>138</v>
      </c>
      <c r="B1052" s="26" t="s">
        <v>173</v>
      </c>
      <c r="C1052" s="26"/>
      <c r="D1052" s="141">
        <f t="shared" ref="D1052:D1054" si="132">D1053</f>
        <v>140</v>
      </c>
    </row>
    <row r="1053" spans="1:4" ht="31.5" x14ac:dyDescent="0.25">
      <c r="A1053" s="8" t="s">
        <v>18</v>
      </c>
      <c r="B1053" s="25" t="s">
        <v>173</v>
      </c>
      <c r="C1053" s="25" t="s">
        <v>20</v>
      </c>
      <c r="D1053" s="138">
        <f t="shared" si="132"/>
        <v>140</v>
      </c>
    </row>
    <row r="1054" spans="1:4" ht="31.5" x14ac:dyDescent="0.25">
      <c r="A1054" s="8" t="s">
        <v>27</v>
      </c>
      <c r="B1054" s="25" t="s">
        <v>173</v>
      </c>
      <c r="C1054" s="25" t="s">
        <v>0</v>
      </c>
      <c r="D1054" s="138">
        <f t="shared" si="132"/>
        <v>140</v>
      </c>
    </row>
    <row r="1055" spans="1:4" ht="31.5" hidden="1" x14ac:dyDescent="0.25">
      <c r="A1055" s="8" t="s">
        <v>726</v>
      </c>
      <c r="B1055" s="25" t="s">
        <v>173</v>
      </c>
      <c r="C1055" s="25" t="s">
        <v>489</v>
      </c>
      <c r="D1055" s="138">
        <v>140</v>
      </c>
    </row>
    <row r="1056" spans="1:4" ht="31.5" x14ac:dyDescent="0.25">
      <c r="A1056" s="35" t="s">
        <v>388</v>
      </c>
      <c r="B1056" s="26" t="s">
        <v>174</v>
      </c>
      <c r="C1056" s="26"/>
      <c r="D1056" s="141">
        <f t="shared" ref="D1056:D1058" si="133">D1057</f>
        <v>300</v>
      </c>
    </row>
    <row r="1057" spans="1:16315" ht="31.5" x14ac:dyDescent="0.25">
      <c r="A1057" s="8" t="s">
        <v>18</v>
      </c>
      <c r="B1057" s="25" t="s">
        <v>174</v>
      </c>
      <c r="C1057" s="25" t="s">
        <v>20</v>
      </c>
      <c r="D1057" s="138">
        <f t="shared" si="133"/>
        <v>300</v>
      </c>
    </row>
    <row r="1058" spans="1:16315" ht="31.5" x14ac:dyDescent="0.25">
      <c r="A1058" s="8" t="s">
        <v>27</v>
      </c>
      <c r="B1058" s="25" t="s">
        <v>174</v>
      </c>
      <c r="C1058" s="25" t="s">
        <v>0</v>
      </c>
      <c r="D1058" s="138">
        <f t="shared" si="133"/>
        <v>300</v>
      </c>
    </row>
    <row r="1059" spans="1:16315" ht="31.5" hidden="1" x14ac:dyDescent="0.25">
      <c r="A1059" s="8" t="s">
        <v>726</v>
      </c>
      <c r="B1059" s="25" t="s">
        <v>174</v>
      </c>
      <c r="C1059" s="25" t="s">
        <v>489</v>
      </c>
      <c r="D1059" s="138">
        <f>350-50</f>
        <v>300</v>
      </c>
    </row>
    <row r="1060" spans="1:16315" s="7" customFormat="1" ht="37.5" x14ac:dyDescent="0.2">
      <c r="A1060" s="40" t="s">
        <v>1029</v>
      </c>
      <c r="B1060" s="28" t="s">
        <v>162</v>
      </c>
      <c r="C1060" s="41"/>
      <c r="D1060" s="183">
        <f>D1061+D1065+D1080+D1107</f>
        <v>762647</v>
      </c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  <c r="AT1060" s="13"/>
      <c r="AU1060" s="13"/>
      <c r="AV1060" s="13"/>
      <c r="AW1060" s="13"/>
      <c r="AX1060" s="13"/>
      <c r="AY1060" s="13"/>
      <c r="AZ1060" s="13"/>
      <c r="BA1060" s="13"/>
      <c r="BB1060" s="13"/>
      <c r="BC1060" s="13"/>
      <c r="BD1060" s="13"/>
      <c r="BE1060" s="13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  <c r="BV1060" s="13"/>
      <c r="BW1060" s="13"/>
      <c r="BX1060" s="13"/>
      <c r="BY1060" s="13"/>
      <c r="BZ1060" s="13"/>
      <c r="CA1060" s="13"/>
      <c r="CB1060" s="13"/>
      <c r="CC1060" s="13"/>
      <c r="CD1060" s="13"/>
      <c r="CE1060" s="13"/>
      <c r="CF1060" s="13"/>
      <c r="CG1060" s="13"/>
      <c r="CH1060" s="13"/>
      <c r="CI1060" s="13"/>
      <c r="CJ1060" s="13"/>
      <c r="CK1060" s="13"/>
      <c r="CL1060" s="13"/>
      <c r="CM1060" s="13"/>
      <c r="CN1060" s="13"/>
      <c r="CO1060" s="13"/>
      <c r="CP1060" s="13"/>
      <c r="CQ1060" s="13"/>
      <c r="CR1060" s="13"/>
      <c r="CS1060" s="13"/>
      <c r="CT1060" s="13"/>
      <c r="CU1060" s="13"/>
      <c r="CV1060" s="13"/>
      <c r="CW1060" s="13"/>
      <c r="CX1060" s="13"/>
      <c r="CY1060" s="13"/>
      <c r="CZ1060" s="13"/>
      <c r="DA1060" s="13"/>
      <c r="DB1060" s="13"/>
      <c r="DC1060" s="13"/>
      <c r="DD1060" s="13"/>
      <c r="DE1060" s="13"/>
      <c r="DF1060" s="13"/>
      <c r="DG1060" s="13"/>
      <c r="DH1060" s="13"/>
      <c r="DI1060" s="13"/>
      <c r="DJ1060" s="13"/>
      <c r="DK1060" s="13"/>
      <c r="DL1060" s="13"/>
      <c r="DM1060" s="13"/>
      <c r="DN1060" s="13"/>
      <c r="DO1060" s="13"/>
      <c r="DP1060" s="13"/>
      <c r="DQ1060" s="13"/>
      <c r="DR1060" s="13"/>
      <c r="DS1060" s="13"/>
      <c r="DT1060" s="13"/>
      <c r="DU1060" s="13"/>
      <c r="DV1060" s="13"/>
      <c r="DW1060" s="13"/>
      <c r="DX1060" s="13"/>
      <c r="DY1060" s="13"/>
      <c r="DZ1060" s="13"/>
      <c r="EA1060" s="13"/>
      <c r="EB1060" s="13"/>
      <c r="EC1060" s="13"/>
      <c r="ED1060" s="13"/>
      <c r="EE1060" s="13"/>
      <c r="EF1060" s="13"/>
      <c r="EG1060" s="13"/>
      <c r="EH1060" s="13"/>
      <c r="EI1060" s="13"/>
      <c r="EJ1060" s="13"/>
      <c r="EK1060" s="13"/>
      <c r="EL1060" s="13"/>
      <c r="EM1060" s="13"/>
      <c r="EN1060" s="13"/>
      <c r="EO1060" s="13"/>
      <c r="EP1060" s="13"/>
      <c r="EQ1060" s="13"/>
      <c r="ER1060" s="13"/>
      <c r="ES1060" s="13"/>
      <c r="ET1060" s="13"/>
      <c r="EU1060" s="13"/>
      <c r="EV1060" s="13"/>
      <c r="EW1060" s="13"/>
      <c r="EX1060" s="13"/>
      <c r="EY1060" s="13"/>
      <c r="EZ1060" s="13"/>
      <c r="FA1060" s="13"/>
      <c r="FB1060" s="13"/>
      <c r="FC1060" s="13"/>
      <c r="FD1060" s="13"/>
      <c r="FE1060" s="13"/>
      <c r="FF1060" s="13"/>
      <c r="FG1060" s="13"/>
      <c r="FH1060" s="13"/>
      <c r="FI1060" s="13"/>
      <c r="FJ1060" s="13"/>
      <c r="FK1060" s="13"/>
      <c r="FL1060" s="13"/>
      <c r="FM1060" s="13"/>
      <c r="FN1060" s="13"/>
      <c r="FO1060" s="13"/>
      <c r="FP1060" s="13"/>
      <c r="FQ1060" s="13"/>
      <c r="FR1060" s="13"/>
      <c r="FS1060" s="13"/>
      <c r="FT1060" s="13"/>
      <c r="FU1060" s="13"/>
      <c r="FV1060" s="13"/>
      <c r="FW1060" s="13"/>
      <c r="FX1060" s="13"/>
      <c r="FY1060" s="13"/>
      <c r="FZ1060" s="13"/>
      <c r="GA1060" s="13"/>
      <c r="GB1060" s="13"/>
      <c r="GC1060" s="13"/>
      <c r="GD1060" s="13"/>
      <c r="GE1060" s="13"/>
      <c r="GF1060" s="13"/>
      <c r="GG1060" s="13"/>
      <c r="GH1060" s="13"/>
      <c r="GI1060" s="13"/>
      <c r="GJ1060" s="13"/>
      <c r="GK1060" s="13"/>
      <c r="GL1060" s="13"/>
      <c r="GM1060" s="13"/>
      <c r="GN1060" s="13"/>
      <c r="GO1060" s="13"/>
      <c r="GP1060" s="13"/>
      <c r="GQ1060" s="13"/>
      <c r="GR1060" s="13"/>
      <c r="GS1060" s="13"/>
      <c r="GT1060" s="13"/>
      <c r="GU1060" s="13"/>
      <c r="GV1060" s="13"/>
      <c r="GW1060" s="13"/>
      <c r="GX1060" s="13"/>
      <c r="GY1060" s="13"/>
      <c r="GZ1060" s="13"/>
      <c r="HA1060" s="13"/>
      <c r="HB1060" s="13"/>
      <c r="HC1060" s="13"/>
      <c r="HD1060" s="13"/>
      <c r="HE1060" s="13"/>
      <c r="HF1060" s="13"/>
      <c r="HG1060" s="13"/>
      <c r="HH1060" s="13"/>
      <c r="HI1060" s="13"/>
      <c r="HJ1060" s="13"/>
      <c r="HK1060" s="13"/>
      <c r="HL1060" s="13"/>
      <c r="HM1060" s="13"/>
      <c r="HN1060" s="13"/>
      <c r="HO1060" s="13"/>
      <c r="HP1060" s="13"/>
      <c r="HQ1060" s="13"/>
      <c r="HR1060" s="13"/>
      <c r="HS1060" s="13"/>
      <c r="HT1060" s="13"/>
      <c r="HU1060" s="13"/>
      <c r="HV1060" s="13"/>
      <c r="HW1060" s="13"/>
      <c r="HX1060" s="13"/>
      <c r="HY1060" s="13"/>
      <c r="HZ1060" s="13"/>
      <c r="IA1060" s="13"/>
      <c r="IB1060" s="13"/>
      <c r="IC1060" s="13"/>
      <c r="ID1060" s="13"/>
      <c r="IE1060" s="13"/>
      <c r="IF1060" s="13"/>
      <c r="IG1060" s="13"/>
      <c r="IH1060" s="13"/>
      <c r="II1060" s="13"/>
      <c r="IJ1060" s="13"/>
      <c r="IK1060" s="13"/>
      <c r="IL1060" s="13"/>
      <c r="IM1060" s="13"/>
      <c r="IN1060" s="13"/>
      <c r="IO1060" s="13"/>
      <c r="IP1060" s="13"/>
      <c r="IQ1060" s="13"/>
      <c r="IR1060" s="13"/>
      <c r="IS1060" s="13"/>
      <c r="IT1060" s="13"/>
      <c r="IU1060" s="13"/>
      <c r="IV1060" s="13"/>
      <c r="IW1060" s="13"/>
      <c r="IX1060" s="13"/>
      <c r="IY1060" s="13"/>
      <c r="IZ1060" s="13"/>
      <c r="JA1060" s="13"/>
      <c r="JB1060" s="13"/>
      <c r="JC1060" s="13"/>
      <c r="JD1060" s="13"/>
      <c r="JE1060" s="13"/>
      <c r="JF1060" s="13"/>
      <c r="JG1060" s="13"/>
      <c r="JH1060" s="13"/>
      <c r="JI1060" s="13"/>
      <c r="JJ1060" s="13"/>
      <c r="JK1060" s="13"/>
      <c r="JL1060" s="13"/>
      <c r="JM1060" s="13"/>
      <c r="JN1060" s="13"/>
      <c r="JO1060" s="13"/>
      <c r="JP1060" s="13"/>
      <c r="JQ1060" s="13"/>
      <c r="JR1060" s="13"/>
      <c r="JS1060" s="13"/>
      <c r="JT1060" s="13"/>
      <c r="JU1060" s="13"/>
      <c r="JV1060" s="13"/>
      <c r="JW1060" s="13"/>
      <c r="JX1060" s="13"/>
      <c r="JY1060" s="13"/>
      <c r="JZ1060" s="13"/>
      <c r="KA1060" s="13"/>
      <c r="KB1060" s="13"/>
      <c r="KC1060" s="13"/>
      <c r="KD1060" s="13"/>
      <c r="KE1060" s="13"/>
      <c r="KF1060" s="13"/>
      <c r="KG1060" s="13"/>
      <c r="KH1060" s="13"/>
      <c r="KI1060" s="13"/>
      <c r="KJ1060" s="13"/>
      <c r="KK1060" s="13"/>
      <c r="KL1060" s="13"/>
      <c r="KM1060" s="13"/>
      <c r="KN1060" s="13"/>
      <c r="KO1060" s="13"/>
      <c r="KP1060" s="13"/>
      <c r="KQ1060" s="13"/>
      <c r="KR1060" s="13"/>
      <c r="KS1060" s="13"/>
      <c r="KT1060" s="13"/>
      <c r="KU1060" s="13"/>
      <c r="KV1060" s="13"/>
      <c r="KW1060" s="13"/>
      <c r="KX1060" s="13"/>
      <c r="KY1060" s="13"/>
      <c r="KZ1060" s="13"/>
      <c r="LA1060" s="13"/>
      <c r="LB1060" s="13"/>
      <c r="LC1060" s="13"/>
      <c r="LD1060" s="13"/>
      <c r="LE1060" s="13"/>
      <c r="LF1060" s="13"/>
      <c r="LG1060" s="13"/>
      <c r="LH1060" s="13"/>
      <c r="LI1060" s="13"/>
      <c r="LJ1060" s="13"/>
      <c r="LK1060" s="13"/>
      <c r="LL1060" s="13"/>
      <c r="LM1060" s="13"/>
      <c r="LN1060" s="13"/>
      <c r="LO1060" s="13"/>
      <c r="LP1060" s="13"/>
      <c r="LQ1060" s="13"/>
      <c r="LR1060" s="13"/>
      <c r="LS1060" s="13"/>
      <c r="LT1060" s="13"/>
      <c r="LU1060" s="13"/>
      <c r="LV1060" s="13"/>
      <c r="LW1060" s="13"/>
      <c r="LX1060" s="13"/>
      <c r="LY1060" s="13"/>
      <c r="LZ1060" s="13"/>
      <c r="MA1060" s="13"/>
      <c r="MB1060" s="13"/>
      <c r="MC1060" s="13"/>
      <c r="MD1060" s="13"/>
      <c r="ME1060" s="13"/>
      <c r="MF1060" s="13"/>
      <c r="MG1060" s="13"/>
      <c r="MH1060" s="13"/>
      <c r="MI1060" s="13"/>
      <c r="MJ1060" s="13"/>
      <c r="MK1060" s="13"/>
      <c r="ML1060" s="13"/>
      <c r="MM1060" s="13"/>
      <c r="MN1060" s="13"/>
      <c r="MO1060" s="13"/>
      <c r="MP1060" s="13"/>
      <c r="MQ1060" s="13"/>
      <c r="MR1060" s="13"/>
      <c r="MS1060" s="13"/>
      <c r="MT1060" s="13"/>
      <c r="MU1060" s="13"/>
      <c r="MV1060" s="13"/>
      <c r="MW1060" s="13"/>
      <c r="MX1060" s="13"/>
      <c r="MY1060" s="13"/>
      <c r="MZ1060" s="13"/>
      <c r="NA1060" s="13"/>
      <c r="NB1060" s="13"/>
      <c r="NC1060" s="13"/>
      <c r="ND1060" s="13"/>
      <c r="NE1060" s="13"/>
      <c r="NF1060" s="13"/>
      <c r="NG1060" s="13"/>
      <c r="NH1060" s="13"/>
      <c r="NI1060" s="13"/>
      <c r="NJ1060" s="13"/>
      <c r="NK1060" s="13"/>
      <c r="NL1060" s="13"/>
      <c r="NM1060" s="13"/>
      <c r="NN1060" s="13"/>
      <c r="NO1060" s="13"/>
      <c r="NP1060" s="13"/>
      <c r="NQ1060" s="13"/>
      <c r="NR1060" s="13"/>
      <c r="NS1060" s="13"/>
      <c r="NT1060" s="13"/>
      <c r="NU1060" s="13"/>
      <c r="NV1060" s="13"/>
      <c r="NW1060" s="13"/>
      <c r="NX1060" s="13"/>
      <c r="NY1060" s="13"/>
      <c r="NZ1060" s="13"/>
      <c r="OA1060" s="13"/>
      <c r="OB1060" s="13"/>
      <c r="OC1060" s="13"/>
      <c r="OD1060" s="13"/>
      <c r="OE1060" s="13"/>
      <c r="OF1060" s="13"/>
      <c r="OG1060" s="13"/>
      <c r="OH1060" s="13"/>
      <c r="OI1060" s="13"/>
      <c r="OJ1060" s="13"/>
      <c r="OK1060" s="13"/>
      <c r="OL1060" s="13"/>
      <c r="OM1060" s="13"/>
      <c r="ON1060" s="13"/>
      <c r="OO1060" s="13"/>
      <c r="OP1060" s="13"/>
      <c r="OQ1060" s="13"/>
      <c r="OR1060" s="13"/>
      <c r="OS1060" s="13"/>
      <c r="OT1060" s="13"/>
      <c r="OU1060" s="13"/>
      <c r="OV1060" s="13"/>
      <c r="OW1060" s="13"/>
      <c r="OX1060" s="13"/>
      <c r="OY1060" s="13"/>
      <c r="OZ1060" s="13"/>
      <c r="PA1060" s="13"/>
      <c r="PB1060" s="13"/>
      <c r="PC1060" s="13"/>
      <c r="PD1060" s="13"/>
      <c r="PE1060" s="13"/>
      <c r="PF1060" s="13"/>
      <c r="PG1060" s="13"/>
      <c r="PH1060" s="13"/>
      <c r="PI1060" s="13"/>
      <c r="PJ1060" s="13"/>
      <c r="PK1060" s="13"/>
      <c r="PL1060" s="13"/>
      <c r="PM1060" s="13"/>
      <c r="PN1060" s="13"/>
      <c r="PO1060" s="13"/>
      <c r="PP1060" s="13"/>
      <c r="PQ1060" s="13"/>
      <c r="PR1060" s="13"/>
      <c r="PS1060" s="13"/>
      <c r="PT1060" s="13"/>
      <c r="PU1060" s="13"/>
      <c r="PV1060" s="13"/>
      <c r="PW1060" s="13"/>
      <c r="PX1060" s="13"/>
      <c r="PY1060" s="13"/>
      <c r="PZ1060" s="13"/>
      <c r="QA1060" s="13"/>
      <c r="QB1060" s="13"/>
      <c r="QC1060" s="13"/>
      <c r="QD1060" s="13"/>
      <c r="QE1060" s="13"/>
      <c r="QF1060" s="13"/>
      <c r="QG1060" s="13"/>
      <c r="QH1060" s="13"/>
      <c r="QI1060" s="13"/>
      <c r="QJ1060" s="13"/>
      <c r="QK1060" s="13"/>
      <c r="QL1060" s="13"/>
      <c r="QM1060" s="13"/>
      <c r="QN1060" s="13"/>
      <c r="QO1060" s="13"/>
      <c r="QP1060" s="13"/>
      <c r="QQ1060" s="13"/>
      <c r="QR1060" s="13"/>
      <c r="QS1060" s="13"/>
      <c r="QT1060" s="13"/>
      <c r="QU1060" s="13"/>
      <c r="QV1060" s="13"/>
      <c r="QW1060" s="13"/>
      <c r="QX1060" s="13"/>
      <c r="QY1060" s="13"/>
      <c r="QZ1060" s="13"/>
      <c r="RA1060" s="13"/>
      <c r="RB1060" s="13"/>
      <c r="RC1060" s="13"/>
      <c r="RD1060" s="13"/>
      <c r="RE1060" s="13"/>
      <c r="RF1060" s="13"/>
      <c r="RG1060" s="13"/>
      <c r="RH1060" s="13"/>
      <c r="RI1060" s="13"/>
      <c r="RJ1060" s="13"/>
      <c r="RK1060" s="13"/>
      <c r="RL1060" s="13"/>
      <c r="RM1060" s="13"/>
      <c r="RN1060" s="13"/>
      <c r="RO1060" s="13"/>
      <c r="RP1060" s="13"/>
      <c r="RQ1060" s="13"/>
      <c r="RR1060" s="13"/>
      <c r="RS1060" s="13"/>
      <c r="RT1060" s="13"/>
      <c r="RU1060" s="13"/>
      <c r="RV1060" s="13"/>
      <c r="RW1060" s="13"/>
      <c r="RX1060" s="13"/>
      <c r="RY1060" s="13"/>
      <c r="RZ1060" s="13"/>
      <c r="SA1060" s="13"/>
      <c r="SB1060" s="13"/>
      <c r="SC1060" s="13"/>
      <c r="SD1060" s="13"/>
      <c r="SE1060" s="13"/>
      <c r="SF1060" s="13"/>
      <c r="SG1060" s="13"/>
      <c r="SH1060" s="13"/>
      <c r="SI1060" s="13"/>
      <c r="SJ1060" s="13"/>
      <c r="SK1060" s="13"/>
      <c r="SL1060" s="13"/>
      <c r="SM1060" s="13"/>
      <c r="SN1060" s="13"/>
      <c r="SO1060" s="13"/>
      <c r="SP1060" s="13"/>
      <c r="SQ1060" s="13"/>
      <c r="SR1060" s="13"/>
      <c r="SS1060" s="13"/>
      <c r="ST1060" s="13"/>
      <c r="SU1060" s="13"/>
      <c r="SV1060" s="13"/>
      <c r="SW1060" s="13"/>
      <c r="SX1060" s="13"/>
      <c r="SY1060" s="13"/>
      <c r="SZ1060" s="13"/>
      <c r="TA1060" s="13"/>
      <c r="TB1060" s="13"/>
      <c r="TC1060" s="13"/>
      <c r="TD1060" s="13"/>
      <c r="TE1060" s="13"/>
      <c r="TF1060" s="13"/>
      <c r="TG1060" s="13"/>
      <c r="TH1060" s="13"/>
      <c r="TI1060" s="13"/>
      <c r="TJ1060" s="13"/>
      <c r="TK1060" s="13"/>
      <c r="TL1060" s="13"/>
      <c r="TM1060" s="13"/>
      <c r="TN1060" s="13"/>
      <c r="TO1060" s="13"/>
      <c r="TP1060" s="13"/>
      <c r="TQ1060" s="13"/>
      <c r="TR1060" s="13"/>
      <c r="TS1060" s="13"/>
      <c r="TT1060" s="13"/>
      <c r="TU1060" s="13"/>
      <c r="TV1060" s="13"/>
      <c r="TW1060" s="13"/>
      <c r="TX1060" s="13"/>
      <c r="TY1060" s="13"/>
      <c r="TZ1060" s="13"/>
      <c r="UA1060" s="13"/>
      <c r="UB1060" s="13"/>
      <c r="UC1060" s="13"/>
      <c r="UD1060" s="13"/>
      <c r="UE1060" s="13"/>
      <c r="UF1060" s="13"/>
      <c r="UG1060" s="13"/>
      <c r="UH1060" s="13"/>
      <c r="UI1060" s="13"/>
      <c r="UJ1060" s="13"/>
      <c r="UK1060" s="13"/>
      <c r="UL1060" s="13"/>
      <c r="UM1060" s="13"/>
      <c r="UN1060" s="13"/>
      <c r="UO1060" s="13"/>
      <c r="UP1060" s="13"/>
      <c r="UQ1060" s="13"/>
      <c r="UR1060" s="13"/>
      <c r="US1060" s="13"/>
      <c r="UT1060" s="13"/>
      <c r="UU1060" s="13"/>
      <c r="UV1060" s="13"/>
      <c r="UW1060" s="13"/>
      <c r="UX1060" s="13"/>
      <c r="UY1060" s="13"/>
      <c r="UZ1060" s="13"/>
      <c r="VA1060" s="13"/>
      <c r="VB1060" s="13"/>
      <c r="VC1060" s="13"/>
      <c r="VD1060" s="13"/>
      <c r="VE1060" s="13"/>
      <c r="VF1060" s="13"/>
      <c r="VG1060" s="13"/>
      <c r="VH1060" s="13"/>
      <c r="VI1060" s="13"/>
      <c r="VJ1060" s="13"/>
      <c r="VK1060" s="13"/>
      <c r="VL1060" s="13"/>
      <c r="VM1060" s="13"/>
      <c r="VN1060" s="13"/>
      <c r="VO1060" s="13"/>
      <c r="VP1060" s="13"/>
      <c r="VQ1060" s="13"/>
      <c r="VR1060" s="13"/>
      <c r="VS1060" s="13"/>
      <c r="VT1060" s="13"/>
      <c r="VU1060" s="13"/>
      <c r="VV1060" s="13"/>
      <c r="VW1060" s="13"/>
      <c r="VX1060" s="13"/>
      <c r="VY1060" s="13"/>
      <c r="VZ1060" s="13"/>
      <c r="WA1060" s="13"/>
      <c r="WB1060" s="13"/>
      <c r="WC1060" s="13"/>
      <c r="WD1060" s="13"/>
      <c r="WE1060" s="13"/>
      <c r="WF1060" s="13"/>
      <c r="WG1060" s="13"/>
      <c r="WH1060" s="13"/>
      <c r="WI1060" s="13"/>
      <c r="WJ1060" s="13"/>
      <c r="WK1060" s="13"/>
      <c r="WL1060" s="13"/>
      <c r="WM1060" s="13"/>
      <c r="WN1060" s="13"/>
      <c r="WO1060" s="13"/>
      <c r="WP1060" s="13"/>
      <c r="WQ1060" s="13"/>
      <c r="WR1060" s="13"/>
      <c r="WS1060" s="13"/>
      <c r="WT1060" s="13"/>
      <c r="WU1060" s="13"/>
      <c r="WV1060" s="13"/>
      <c r="WW1060" s="13"/>
      <c r="WX1060" s="13"/>
      <c r="WY1060" s="13"/>
      <c r="WZ1060" s="13"/>
      <c r="XA1060" s="13"/>
      <c r="XB1060" s="13"/>
      <c r="XC1060" s="13"/>
      <c r="XD1060" s="13"/>
      <c r="XE1060" s="13"/>
      <c r="XF1060" s="13"/>
      <c r="XG1060" s="13"/>
      <c r="XH1060" s="13"/>
      <c r="XI1060" s="13"/>
      <c r="XJ1060" s="13"/>
      <c r="XK1060" s="13"/>
      <c r="XL1060" s="13"/>
      <c r="XM1060" s="13"/>
      <c r="XN1060" s="13"/>
      <c r="XO1060" s="13"/>
      <c r="XP1060" s="13"/>
      <c r="XQ1060" s="13"/>
      <c r="XR1060" s="13"/>
      <c r="XS1060" s="13"/>
      <c r="XT1060" s="13"/>
      <c r="XU1060" s="13"/>
      <c r="XV1060" s="13"/>
      <c r="XW1060" s="13"/>
      <c r="XX1060" s="13"/>
      <c r="XY1060" s="13"/>
      <c r="XZ1060" s="13"/>
      <c r="YA1060" s="13"/>
      <c r="YB1060" s="13"/>
      <c r="YC1060" s="13"/>
      <c r="YD1060" s="13"/>
      <c r="YE1060" s="13"/>
      <c r="YF1060" s="13"/>
      <c r="YG1060" s="13"/>
      <c r="YH1060" s="13"/>
      <c r="YI1060" s="13"/>
      <c r="YJ1060" s="13"/>
      <c r="YK1060" s="13"/>
      <c r="YL1060" s="13"/>
      <c r="YM1060" s="13"/>
      <c r="YN1060" s="13"/>
      <c r="YO1060" s="13"/>
      <c r="YP1060" s="13"/>
      <c r="YQ1060" s="13"/>
      <c r="YR1060" s="13"/>
      <c r="YS1060" s="13"/>
      <c r="YT1060" s="13"/>
      <c r="YU1060" s="13"/>
      <c r="YV1060" s="13"/>
      <c r="YW1060" s="13"/>
      <c r="YX1060" s="13"/>
      <c r="YY1060" s="13"/>
      <c r="YZ1060" s="13"/>
      <c r="ZA1060" s="13"/>
      <c r="ZB1060" s="13"/>
      <c r="ZC1060" s="13"/>
      <c r="ZD1060" s="13"/>
      <c r="ZE1060" s="13"/>
      <c r="ZF1060" s="13"/>
      <c r="ZG1060" s="13"/>
      <c r="ZH1060" s="13"/>
      <c r="ZI1060" s="13"/>
      <c r="ZJ1060" s="13"/>
      <c r="ZK1060" s="13"/>
      <c r="ZL1060" s="13"/>
      <c r="ZM1060" s="13"/>
      <c r="ZN1060" s="13"/>
      <c r="ZO1060" s="13"/>
      <c r="ZP1060" s="13"/>
      <c r="ZQ1060" s="13"/>
      <c r="ZR1060" s="13"/>
      <c r="ZS1060" s="13"/>
      <c r="ZT1060" s="13"/>
      <c r="ZU1060" s="13"/>
      <c r="ZV1060" s="13"/>
      <c r="ZW1060" s="13"/>
      <c r="ZX1060" s="13"/>
      <c r="ZY1060" s="13"/>
      <c r="ZZ1060" s="13"/>
      <c r="AAA1060" s="13"/>
      <c r="AAB1060" s="13"/>
      <c r="AAC1060" s="13"/>
      <c r="AAD1060" s="13"/>
      <c r="AAE1060" s="13"/>
      <c r="AAF1060" s="13"/>
      <c r="AAG1060" s="13"/>
      <c r="AAH1060" s="13"/>
      <c r="AAI1060" s="13"/>
      <c r="AAJ1060" s="13"/>
      <c r="AAK1060" s="13"/>
      <c r="AAL1060" s="13"/>
      <c r="AAM1060" s="13"/>
      <c r="AAN1060" s="13"/>
      <c r="AAO1060" s="13"/>
      <c r="AAP1060" s="13"/>
      <c r="AAQ1060" s="13"/>
      <c r="AAR1060" s="13"/>
      <c r="AAS1060" s="13"/>
      <c r="AAT1060" s="13"/>
      <c r="AAU1060" s="13"/>
      <c r="AAV1060" s="13"/>
      <c r="AAW1060" s="13"/>
      <c r="AAX1060" s="13"/>
      <c r="AAY1060" s="13"/>
      <c r="AAZ1060" s="13"/>
      <c r="ABA1060" s="13"/>
      <c r="ABB1060" s="13"/>
      <c r="ABC1060" s="13"/>
      <c r="ABD1060" s="13"/>
      <c r="ABE1060" s="13"/>
      <c r="ABF1060" s="13"/>
      <c r="ABG1060" s="13"/>
      <c r="ABH1060" s="13"/>
      <c r="ABI1060" s="13"/>
      <c r="ABJ1060" s="13"/>
      <c r="ABK1060" s="13"/>
      <c r="ABL1060" s="13"/>
      <c r="ABM1060" s="13"/>
      <c r="ABN1060" s="13"/>
      <c r="ABO1060" s="13"/>
      <c r="ABP1060" s="13"/>
      <c r="ABQ1060" s="13"/>
      <c r="ABR1060" s="13"/>
      <c r="ABS1060" s="13"/>
      <c r="ABT1060" s="13"/>
      <c r="ABU1060" s="13"/>
      <c r="ABV1060" s="13"/>
      <c r="ABW1060" s="13"/>
      <c r="ABX1060" s="13"/>
      <c r="ABY1060" s="13"/>
      <c r="ABZ1060" s="13"/>
      <c r="ACA1060" s="13"/>
      <c r="ACB1060" s="13"/>
      <c r="ACC1060" s="13"/>
      <c r="ACD1060" s="13"/>
      <c r="ACE1060" s="13"/>
      <c r="ACF1060" s="13"/>
      <c r="ACG1060" s="13"/>
      <c r="ACH1060" s="13"/>
      <c r="ACI1060" s="13"/>
      <c r="ACJ1060" s="13"/>
      <c r="ACK1060" s="13"/>
      <c r="ACL1060" s="13"/>
      <c r="ACM1060" s="13"/>
      <c r="ACN1060" s="13"/>
      <c r="ACO1060" s="13"/>
      <c r="ACP1060" s="13"/>
      <c r="ACQ1060" s="13"/>
      <c r="ACR1060" s="13"/>
      <c r="ACS1060" s="13"/>
      <c r="ACT1060" s="13"/>
      <c r="ACU1060" s="13"/>
      <c r="ACV1060" s="13"/>
      <c r="ACW1060" s="13"/>
      <c r="ACX1060" s="13"/>
      <c r="ACY1060" s="13"/>
      <c r="ACZ1060" s="13"/>
      <c r="ADA1060" s="13"/>
      <c r="ADB1060" s="13"/>
      <c r="ADC1060" s="13"/>
      <c r="ADD1060" s="13"/>
      <c r="ADE1060" s="13"/>
      <c r="ADF1060" s="13"/>
      <c r="ADG1060" s="13"/>
      <c r="ADH1060" s="13"/>
      <c r="ADI1060" s="13"/>
      <c r="ADJ1060" s="13"/>
      <c r="ADK1060" s="13"/>
      <c r="ADL1060" s="13"/>
      <c r="ADM1060" s="13"/>
      <c r="ADN1060" s="13"/>
      <c r="ADO1060" s="13"/>
      <c r="ADP1060" s="13"/>
      <c r="ADQ1060" s="13"/>
      <c r="ADR1060" s="13"/>
      <c r="ADS1060" s="13"/>
      <c r="ADT1060" s="13"/>
      <c r="ADU1060" s="13"/>
      <c r="ADV1060" s="13"/>
      <c r="ADW1060" s="13"/>
      <c r="ADX1060" s="13"/>
      <c r="ADY1060" s="13"/>
      <c r="ADZ1060" s="13"/>
      <c r="AEA1060" s="13"/>
      <c r="AEB1060" s="13"/>
      <c r="AEC1060" s="13"/>
      <c r="AED1060" s="13"/>
      <c r="AEE1060" s="13"/>
      <c r="AEF1060" s="13"/>
      <c r="AEG1060" s="13"/>
      <c r="AEH1060" s="13"/>
      <c r="AEI1060" s="13"/>
      <c r="AEJ1060" s="13"/>
      <c r="AEK1060" s="13"/>
      <c r="AEL1060" s="13"/>
      <c r="AEM1060" s="13"/>
      <c r="AEN1060" s="13"/>
      <c r="AEO1060" s="13"/>
      <c r="AEP1060" s="13"/>
      <c r="AEQ1060" s="13"/>
      <c r="AER1060" s="13"/>
      <c r="AES1060" s="13"/>
      <c r="AET1060" s="13"/>
      <c r="AEU1060" s="13"/>
      <c r="AEV1060" s="13"/>
      <c r="AEW1060" s="13"/>
      <c r="AEX1060" s="13"/>
      <c r="AEY1060" s="13"/>
      <c r="AEZ1060" s="13"/>
      <c r="AFA1060" s="13"/>
      <c r="AFB1060" s="13"/>
      <c r="AFC1060" s="13"/>
      <c r="AFD1060" s="13"/>
      <c r="AFE1060" s="13"/>
      <c r="AFF1060" s="13"/>
      <c r="AFG1060" s="13"/>
      <c r="AFH1060" s="13"/>
      <c r="AFI1060" s="13"/>
      <c r="AFJ1060" s="13"/>
      <c r="AFK1060" s="13"/>
      <c r="AFL1060" s="13"/>
      <c r="AFM1060" s="13"/>
      <c r="AFN1060" s="13"/>
      <c r="AFO1060" s="13"/>
      <c r="AFP1060" s="13"/>
      <c r="AFQ1060" s="13"/>
      <c r="AFR1060" s="13"/>
      <c r="AFS1060" s="13"/>
      <c r="AFT1060" s="13"/>
      <c r="AFU1060" s="13"/>
      <c r="AFV1060" s="13"/>
      <c r="AFW1060" s="13"/>
      <c r="AFX1060" s="13"/>
      <c r="AFY1060" s="13"/>
      <c r="AFZ1060" s="13"/>
      <c r="AGA1060" s="13"/>
      <c r="AGB1060" s="13"/>
      <c r="AGC1060" s="13"/>
      <c r="AGD1060" s="13"/>
      <c r="AGE1060" s="13"/>
      <c r="AGF1060" s="13"/>
      <c r="AGG1060" s="13"/>
      <c r="AGH1060" s="13"/>
      <c r="AGI1060" s="13"/>
      <c r="AGJ1060" s="13"/>
      <c r="AGK1060" s="13"/>
      <c r="AGL1060" s="13"/>
      <c r="AGM1060" s="13"/>
      <c r="AGN1060" s="13"/>
      <c r="AGO1060" s="13"/>
      <c r="AGP1060" s="13"/>
      <c r="AGQ1060" s="13"/>
      <c r="AGR1060" s="13"/>
      <c r="AGS1060" s="13"/>
      <c r="AGT1060" s="13"/>
      <c r="AGU1060" s="13"/>
      <c r="AGV1060" s="13"/>
      <c r="AGW1060" s="13"/>
      <c r="AGX1060" s="13"/>
      <c r="AGY1060" s="13"/>
      <c r="AGZ1060" s="13"/>
      <c r="AHA1060" s="13"/>
      <c r="AHB1060" s="13"/>
      <c r="AHC1060" s="13"/>
      <c r="AHD1060" s="13"/>
      <c r="AHE1060" s="13"/>
      <c r="AHF1060" s="13"/>
      <c r="AHG1060" s="13"/>
      <c r="AHH1060" s="13"/>
      <c r="AHI1060" s="13"/>
      <c r="AHJ1060" s="13"/>
      <c r="AHK1060" s="13"/>
      <c r="AHL1060" s="13"/>
      <c r="AHM1060" s="13"/>
      <c r="AHN1060" s="13"/>
      <c r="AHO1060" s="13"/>
      <c r="AHP1060" s="13"/>
      <c r="AHQ1060" s="13"/>
      <c r="AHR1060" s="13"/>
      <c r="AHS1060" s="13"/>
      <c r="AHT1060" s="13"/>
      <c r="AHU1060" s="13"/>
      <c r="AHV1060" s="13"/>
      <c r="AHW1060" s="13"/>
      <c r="AHX1060" s="13"/>
      <c r="AHY1060" s="13"/>
      <c r="AHZ1060" s="13"/>
      <c r="AIA1060" s="13"/>
      <c r="AIB1060" s="13"/>
      <c r="AIC1060" s="13"/>
      <c r="AID1060" s="13"/>
      <c r="AIE1060" s="13"/>
      <c r="AIF1060" s="13"/>
      <c r="AIG1060" s="13"/>
      <c r="AIH1060" s="13"/>
      <c r="AII1060" s="13"/>
      <c r="AIJ1060" s="13"/>
      <c r="AIK1060" s="13"/>
      <c r="AIL1060" s="13"/>
      <c r="AIM1060" s="13"/>
      <c r="AIN1060" s="13"/>
      <c r="AIO1060" s="13"/>
      <c r="AIP1060" s="13"/>
      <c r="AIQ1060" s="13"/>
      <c r="AIR1060" s="13"/>
      <c r="AIS1060" s="13"/>
      <c r="AIT1060" s="13"/>
      <c r="AIU1060" s="13"/>
      <c r="AIV1060" s="13"/>
      <c r="AIW1060" s="13"/>
      <c r="AIX1060" s="13"/>
      <c r="AIY1060" s="13"/>
      <c r="AIZ1060" s="13"/>
      <c r="AJA1060" s="13"/>
      <c r="AJB1060" s="13"/>
      <c r="AJC1060" s="13"/>
      <c r="AJD1060" s="13"/>
      <c r="AJE1060" s="13"/>
      <c r="AJF1060" s="13"/>
      <c r="AJG1060" s="13"/>
      <c r="AJH1060" s="13"/>
      <c r="AJI1060" s="13"/>
      <c r="AJJ1060" s="13"/>
      <c r="AJK1060" s="13"/>
      <c r="AJL1060" s="13"/>
      <c r="AJM1060" s="13"/>
      <c r="AJN1060" s="13"/>
      <c r="AJO1060" s="13"/>
      <c r="AJP1060" s="13"/>
      <c r="AJQ1060" s="13"/>
      <c r="AJR1060" s="13"/>
      <c r="AJS1060" s="13"/>
      <c r="AJT1060" s="13"/>
      <c r="AJU1060" s="13"/>
      <c r="AJV1060" s="13"/>
      <c r="AJW1060" s="13"/>
      <c r="AJX1060" s="13"/>
      <c r="AJY1060" s="13"/>
      <c r="AJZ1060" s="13"/>
      <c r="AKA1060" s="13"/>
      <c r="AKB1060" s="13"/>
      <c r="AKC1060" s="13"/>
      <c r="AKD1060" s="13"/>
      <c r="AKE1060" s="13"/>
      <c r="AKF1060" s="13"/>
      <c r="AKG1060" s="13"/>
      <c r="AKH1060" s="13"/>
      <c r="AKI1060" s="13"/>
      <c r="AKJ1060" s="13"/>
      <c r="AKK1060" s="13"/>
      <c r="AKL1060" s="13"/>
      <c r="AKM1060" s="13"/>
      <c r="AKN1060" s="13"/>
      <c r="AKO1060" s="13"/>
      <c r="AKP1060" s="13"/>
      <c r="AKQ1060" s="13"/>
      <c r="AKR1060" s="13"/>
      <c r="AKS1060" s="13"/>
      <c r="AKT1060" s="13"/>
      <c r="AKU1060" s="13"/>
      <c r="AKV1060" s="13"/>
      <c r="AKW1060" s="13"/>
      <c r="AKX1060" s="13"/>
      <c r="AKY1060" s="13"/>
      <c r="AKZ1060" s="13"/>
      <c r="ALA1060" s="13"/>
      <c r="ALB1060" s="13"/>
      <c r="ALC1060" s="13"/>
      <c r="ALD1060" s="13"/>
      <c r="ALE1060" s="13"/>
      <c r="ALF1060" s="13"/>
      <c r="ALG1060" s="13"/>
      <c r="ALH1060" s="13"/>
      <c r="ALI1060" s="13"/>
      <c r="ALJ1060" s="13"/>
      <c r="ALK1060" s="13"/>
      <c r="ALL1060" s="13"/>
      <c r="ALM1060" s="13"/>
      <c r="ALN1060" s="13"/>
      <c r="ALO1060" s="13"/>
      <c r="ALP1060" s="13"/>
      <c r="ALQ1060" s="13"/>
      <c r="ALR1060" s="13"/>
      <c r="ALS1060" s="13"/>
      <c r="ALT1060" s="13"/>
      <c r="ALU1060" s="13"/>
      <c r="ALV1060" s="13"/>
      <c r="ALW1060" s="13"/>
      <c r="ALX1060" s="13"/>
      <c r="ALY1060" s="13"/>
      <c r="ALZ1060" s="13"/>
      <c r="AMA1060" s="13"/>
      <c r="AMB1060" s="13"/>
      <c r="AMC1060" s="13"/>
      <c r="AMD1060" s="13"/>
      <c r="AME1060" s="13"/>
      <c r="AMF1060" s="13"/>
      <c r="AMG1060" s="13"/>
      <c r="AMH1060" s="13"/>
      <c r="AMI1060" s="13"/>
      <c r="AMJ1060" s="13"/>
      <c r="AMK1060" s="13"/>
      <c r="AML1060" s="13"/>
      <c r="AMM1060" s="13"/>
      <c r="AMN1060" s="13"/>
      <c r="AMO1060" s="13"/>
      <c r="AMP1060" s="13"/>
      <c r="AMQ1060" s="13"/>
      <c r="AMR1060" s="13"/>
      <c r="AMS1060" s="13"/>
      <c r="AMT1060" s="13"/>
      <c r="AMU1060" s="13"/>
      <c r="AMV1060" s="13"/>
      <c r="AMW1060" s="13"/>
      <c r="AMX1060" s="13"/>
      <c r="AMY1060" s="13"/>
      <c r="AMZ1060" s="13"/>
      <c r="ANA1060" s="13"/>
      <c r="ANB1060" s="13"/>
      <c r="ANC1060" s="13"/>
      <c r="AND1060" s="13"/>
      <c r="ANE1060" s="13"/>
      <c r="ANF1060" s="13"/>
      <c r="ANG1060" s="13"/>
      <c r="ANH1060" s="13"/>
      <c r="ANI1060" s="13"/>
      <c r="ANJ1060" s="13"/>
      <c r="ANK1060" s="13"/>
      <c r="ANL1060" s="13"/>
      <c r="ANM1060" s="13"/>
      <c r="ANN1060" s="13"/>
      <c r="ANO1060" s="13"/>
      <c r="ANP1060" s="13"/>
      <c r="ANQ1060" s="13"/>
      <c r="ANR1060" s="13"/>
      <c r="ANS1060" s="13"/>
      <c r="ANT1060" s="13"/>
      <c r="ANU1060" s="13"/>
      <c r="ANV1060" s="13"/>
      <c r="ANW1060" s="13"/>
      <c r="ANX1060" s="13"/>
      <c r="ANY1060" s="13"/>
      <c r="ANZ1060" s="13"/>
      <c r="AOA1060" s="13"/>
      <c r="AOB1060" s="13"/>
      <c r="AOC1060" s="13"/>
      <c r="AOD1060" s="13"/>
      <c r="AOE1060" s="13"/>
      <c r="AOF1060" s="13"/>
      <c r="AOG1060" s="13"/>
      <c r="AOH1060" s="13"/>
      <c r="AOI1060" s="13"/>
      <c r="AOJ1060" s="13"/>
      <c r="AOK1060" s="13"/>
      <c r="AOL1060" s="13"/>
      <c r="AOM1060" s="13"/>
      <c r="AON1060" s="13"/>
      <c r="AOO1060" s="13"/>
      <c r="AOP1060" s="13"/>
      <c r="AOQ1060" s="13"/>
      <c r="AOR1060" s="13"/>
      <c r="AOS1060" s="13"/>
      <c r="AOT1060" s="13"/>
      <c r="AOU1060" s="13"/>
      <c r="AOV1060" s="13"/>
      <c r="AOW1060" s="13"/>
      <c r="AOX1060" s="13"/>
      <c r="AOY1060" s="13"/>
      <c r="AOZ1060" s="13"/>
      <c r="APA1060" s="13"/>
      <c r="APB1060" s="13"/>
      <c r="APC1060" s="13"/>
      <c r="APD1060" s="13"/>
      <c r="APE1060" s="13"/>
      <c r="APF1060" s="13"/>
      <c r="APG1060" s="13"/>
      <c r="APH1060" s="13"/>
      <c r="API1060" s="13"/>
      <c r="APJ1060" s="13"/>
      <c r="APK1060" s="13"/>
      <c r="APL1060" s="13"/>
      <c r="APM1060" s="13"/>
      <c r="APN1060" s="13"/>
      <c r="APO1060" s="13"/>
      <c r="APP1060" s="13"/>
      <c r="APQ1060" s="13"/>
      <c r="APR1060" s="13"/>
      <c r="APS1060" s="13"/>
      <c r="APT1060" s="13"/>
      <c r="APU1060" s="13"/>
      <c r="APV1060" s="13"/>
      <c r="APW1060" s="13"/>
      <c r="APX1060" s="13"/>
      <c r="APY1060" s="13"/>
      <c r="APZ1060" s="13"/>
      <c r="AQA1060" s="13"/>
      <c r="AQB1060" s="13"/>
      <c r="AQC1060" s="13"/>
      <c r="AQD1060" s="13"/>
      <c r="AQE1060" s="13"/>
      <c r="AQF1060" s="13"/>
      <c r="AQG1060" s="13"/>
      <c r="AQH1060" s="13"/>
      <c r="AQI1060" s="13"/>
      <c r="AQJ1060" s="13"/>
      <c r="AQK1060" s="13"/>
      <c r="AQL1060" s="13"/>
      <c r="AQM1060" s="13"/>
      <c r="AQN1060" s="13"/>
      <c r="AQO1060" s="13"/>
      <c r="AQP1060" s="13"/>
      <c r="AQQ1060" s="13"/>
      <c r="AQR1060" s="13"/>
      <c r="AQS1060" s="13"/>
      <c r="AQT1060" s="13"/>
      <c r="AQU1060" s="13"/>
      <c r="AQV1060" s="13"/>
      <c r="AQW1060" s="13"/>
      <c r="AQX1060" s="13"/>
      <c r="AQY1060" s="13"/>
      <c r="AQZ1060" s="13"/>
      <c r="ARA1060" s="13"/>
      <c r="ARB1060" s="13"/>
      <c r="ARC1060" s="13"/>
      <c r="ARD1060" s="13"/>
      <c r="ARE1060" s="13"/>
      <c r="ARF1060" s="13"/>
      <c r="ARG1060" s="13"/>
      <c r="ARH1060" s="13"/>
      <c r="ARI1060" s="13"/>
      <c r="ARJ1060" s="13"/>
      <c r="ARK1060" s="13"/>
      <c r="ARL1060" s="13"/>
      <c r="ARM1060" s="13"/>
      <c r="ARN1060" s="13"/>
      <c r="ARO1060" s="13"/>
      <c r="ARP1060" s="13"/>
      <c r="ARQ1060" s="13"/>
      <c r="ARR1060" s="13"/>
      <c r="ARS1060" s="13"/>
      <c r="ART1060" s="13"/>
      <c r="ARU1060" s="13"/>
      <c r="ARV1060" s="13"/>
      <c r="ARW1060" s="13"/>
      <c r="ARX1060" s="13"/>
      <c r="ARY1060" s="13"/>
      <c r="ARZ1060" s="13"/>
      <c r="ASA1060" s="13"/>
      <c r="ASB1060" s="13"/>
      <c r="ASC1060" s="13"/>
      <c r="ASD1060" s="13"/>
      <c r="ASE1060" s="13"/>
      <c r="ASF1060" s="13"/>
      <c r="ASG1060" s="13"/>
      <c r="ASH1060" s="13"/>
      <c r="ASI1060" s="13"/>
      <c r="ASJ1060" s="13"/>
      <c r="ASK1060" s="13"/>
      <c r="ASL1060" s="13"/>
      <c r="ASM1060" s="13"/>
      <c r="ASN1060" s="13"/>
      <c r="ASO1060" s="13"/>
      <c r="ASP1060" s="13"/>
      <c r="ASQ1060" s="13"/>
      <c r="ASR1060" s="13"/>
      <c r="ASS1060" s="13"/>
      <c r="AST1060" s="13"/>
      <c r="ASU1060" s="13"/>
      <c r="ASV1060" s="13"/>
      <c r="ASW1060" s="13"/>
      <c r="ASX1060" s="13"/>
      <c r="ASY1060" s="13"/>
      <c r="ASZ1060" s="13"/>
      <c r="ATA1060" s="13"/>
      <c r="ATB1060" s="13"/>
      <c r="ATC1060" s="13"/>
      <c r="ATD1060" s="13"/>
      <c r="ATE1060" s="13"/>
      <c r="ATF1060" s="13"/>
      <c r="ATG1060" s="13"/>
      <c r="ATH1060" s="13"/>
      <c r="ATI1060" s="13"/>
      <c r="ATJ1060" s="13"/>
      <c r="ATK1060" s="13"/>
      <c r="ATL1060" s="13"/>
      <c r="ATM1060" s="13"/>
      <c r="ATN1060" s="13"/>
      <c r="ATO1060" s="13"/>
      <c r="ATP1060" s="13"/>
      <c r="ATQ1060" s="13"/>
      <c r="ATR1060" s="13"/>
      <c r="ATS1060" s="13"/>
      <c r="ATT1060" s="13"/>
      <c r="ATU1060" s="13"/>
      <c r="ATV1060" s="13"/>
      <c r="ATW1060" s="13"/>
      <c r="ATX1060" s="13"/>
      <c r="ATY1060" s="13"/>
      <c r="ATZ1060" s="13"/>
      <c r="AUA1060" s="13"/>
      <c r="AUB1060" s="13"/>
      <c r="AUC1060" s="13"/>
      <c r="AUD1060" s="13"/>
      <c r="AUE1060" s="13"/>
      <c r="AUF1060" s="13"/>
      <c r="AUG1060" s="13"/>
      <c r="AUH1060" s="13"/>
      <c r="AUI1060" s="13"/>
      <c r="AUJ1060" s="13"/>
      <c r="AUK1060" s="13"/>
      <c r="AUL1060" s="13"/>
      <c r="AUM1060" s="13"/>
      <c r="AUN1060" s="13"/>
      <c r="AUO1060" s="13"/>
      <c r="AUP1060" s="13"/>
      <c r="AUQ1060" s="13"/>
      <c r="AUR1060" s="13"/>
      <c r="AUS1060" s="13"/>
      <c r="AUT1060" s="13"/>
      <c r="AUU1060" s="13"/>
      <c r="AUV1060" s="13"/>
      <c r="AUW1060" s="13"/>
      <c r="AUX1060" s="13"/>
      <c r="AUY1060" s="13"/>
      <c r="AUZ1060" s="13"/>
      <c r="AVA1060" s="13"/>
      <c r="AVB1060" s="13"/>
      <c r="AVC1060" s="13"/>
      <c r="AVD1060" s="13"/>
      <c r="AVE1060" s="13"/>
      <c r="AVF1060" s="13"/>
      <c r="AVG1060" s="13"/>
      <c r="AVH1060" s="13"/>
      <c r="AVI1060" s="13"/>
      <c r="AVJ1060" s="13"/>
      <c r="AVK1060" s="13"/>
      <c r="AVL1060" s="13"/>
      <c r="AVM1060" s="13"/>
      <c r="AVN1060" s="13"/>
      <c r="AVO1060" s="13"/>
      <c r="AVP1060" s="13"/>
      <c r="AVQ1060" s="13"/>
      <c r="AVR1060" s="13"/>
      <c r="AVS1060" s="13"/>
      <c r="AVT1060" s="13"/>
      <c r="AVU1060" s="13"/>
      <c r="AVV1060" s="13"/>
      <c r="AVW1060" s="13"/>
      <c r="AVX1060" s="13"/>
      <c r="AVY1060" s="13"/>
      <c r="AVZ1060" s="13"/>
      <c r="AWA1060" s="13"/>
      <c r="AWB1060" s="13"/>
      <c r="AWC1060" s="13"/>
      <c r="AWD1060" s="13"/>
      <c r="AWE1060" s="13"/>
      <c r="AWF1060" s="13"/>
      <c r="AWG1060" s="13"/>
      <c r="AWH1060" s="13"/>
      <c r="AWI1060" s="13"/>
      <c r="AWJ1060" s="13"/>
      <c r="AWK1060" s="13"/>
      <c r="AWL1060" s="13"/>
      <c r="AWM1060" s="13"/>
      <c r="AWN1060" s="13"/>
      <c r="AWO1060" s="13"/>
      <c r="AWP1060" s="13"/>
      <c r="AWQ1060" s="13"/>
      <c r="AWR1060" s="13"/>
      <c r="AWS1060" s="13"/>
      <c r="AWT1060" s="13"/>
      <c r="AWU1060" s="13"/>
      <c r="AWV1060" s="13"/>
      <c r="AWW1060" s="13"/>
      <c r="AWX1060" s="13"/>
      <c r="AWY1060" s="13"/>
      <c r="AWZ1060" s="13"/>
      <c r="AXA1060" s="13"/>
      <c r="AXB1060" s="13"/>
      <c r="AXC1060" s="13"/>
      <c r="AXD1060" s="13"/>
      <c r="AXE1060" s="13"/>
      <c r="AXF1060" s="13"/>
      <c r="AXG1060" s="13"/>
      <c r="AXH1060" s="13"/>
      <c r="AXI1060" s="13"/>
      <c r="AXJ1060" s="13"/>
      <c r="AXK1060" s="13"/>
      <c r="AXL1060" s="13"/>
      <c r="AXM1060" s="13"/>
      <c r="AXN1060" s="13"/>
      <c r="AXO1060" s="13"/>
      <c r="AXP1060" s="13"/>
      <c r="AXQ1060" s="13"/>
      <c r="AXR1060" s="13"/>
      <c r="AXS1060" s="13"/>
      <c r="AXT1060" s="13"/>
      <c r="AXU1060" s="13"/>
      <c r="AXV1060" s="13"/>
      <c r="AXW1060" s="13"/>
      <c r="AXX1060" s="13"/>
      <c r="AXY1060" s="13"/>
      <c r="AXZ1060" s="13"/>
      <c r="AYA1060" s="13"/>
      <c r="AYB1060" s="13"/>
      <c r="AYC1060" s="13"/>
      <c r="AYD1060" s="13"/>
      <c r="AYE1060" s="13"/>
      <c r="AYF1060" s="13"/>
      <c r="AYG1060" s="13"/>
      <c r="AYH1060" s="13"/>
      <c r="AYI1060" s="13"/>
      <c r="AYJ1060" s="13"/>
      <c r="AYK1060" s="13"/>
      <c r="AYL1060" s="13"/>
      <c r="AYM1060" s="13"/>
      <c r="AYN1060" s="13"/>
      <c r="AYO1060" s="13"/>
      <c r="AYP1060" s="13"/>
      <c r="AYQ1060" s="13"/>
      <c r="AYR1060" s="13"/>
      <c r="AYS1060" s="13"/>
      <c r="AYT1060" s="13"/>
      <c r="AYU1060" s="13"/>
      <c r="AYV1060" s="13"/>
      <c r="AYW1060" s="13"/>
      <c r="AYX1060" s="13"/>
      <c r="AYY1060" s="13"/>
      <c r="AYZ1060" s="13"/>
      <c r="AZA1060" s="13"/>
      <c r="AZB1060" s="13"/>
      <c r="AZC1060" s="13"/>
      <c r="AZD1060" s="13"/>
      <c r="AZE1060" s="13"/>
      <c r="AZF1060" s="13"/>
      <c r="AZG1060" s="13"/>
      <c r="AZH1060" s="13"/>
      <c r="AZI1060" s="13"/>
      <c r="AZJ1060" s="13"/>
      <c r="AZK1060" s="13"/>
      <c r="AZL1060" s="13"/>
      <c r="AZM1060" s="13"/>
      <c r="AZN1060" s="13"/>
      <c r="AZO1060" s="13"/>
      <c r="AZP1060" s="13"/>
      <c r="AZQ1060" s="13"/>
      <c r="AZR1060" s="13"/>
      <c r="AZS1060" s="13"/>
      <c r="AZT1060" s="13"/>
      <c r="AZU1060" s="13"/>
      <c r="AZV1060" s="13"/>
      <c r="AZW1060" s="13"/>
      <c r="AZX1060" s="13"/>
      <c r="AZY1060" s="13"/>
      <c r="AZZ1060" s="13"/>
      <c r="BAA1060" s="13"/>
      <c r="BAB1060" s="13"/>
      <c r="BAC1060" s="13"/>
      <c r="BAD1060" s="13"/>
      <c r="BAE1060" s="13"/>
      <c r="BAF1060" s="13"/>
      <c r="BAG1060" s="13"/>
      <c r="BAH1060" s="13"/>
      <c r="BAI1060" s="13"/>
      <c r="BAJ1060" s="13"/>
      <c r="BAK1060" s="13"/>
      <c r="BAL1060" s="13"/>
      <c r="BAM1060" s="13"/>
      <c r="BAN1060" s="13"/>
      <c r="BAO1060" s="13"/>
      <c r="BAP1060" s="13"/>
      <c r="BAQ1060" s="13"/>
      <c r="BAR1060" s="13"/>
      <c r="BAS1060" s="13"/>
      <c r="BAT1060" s="13"/>
      <c r="BAU1060" s="13"/>
      <c r="BAV1060" s="13"/>
      <c r="BAW1060" s="13"/>
      <c r="BAX1060" s="13"/>
      <c r="BAY1060" s="13"/>
      <c r="BAZ1060" s="13"/>
      <c r="BBA1060" s="13"/>
      <c r="BBB1060" s="13"/>
      <c r="BBC1060" s="13"/>
      <c r="BBD1060" s="13"/>
      <c r="BBE1060" s="13"/>
      <c r="BBF1060" s="13"/>
      <c r="BBG1060" s="13"/>
      <c r="BBH1060" s="13"/>
      <c r="BBI1060" s="13"/>
      <c r="BBJ1060" s="13"/>
      <c r="BBK1060" s="13"/>
      <c r="BBL1060" s="13"/>
      <c r="BBM1060" s="13"/>
      <c r="BBN1060" s="13"/>
      <c r="BBO1060" s="13"/>
      <c r="BBP1060" s="13"/>
      <c r="BBQ1060" s="13"/>
      <c r="BBR1060" s="13"/>
      <c r="BBS1060" s="13"/>
      <c r="BBT1060" s="13"/>
      <c r="BBU1060" s="13"/>
      <c r="BBV1060" s="13"/>
      <c r="BBW1060" s="13"/>
      <c r="BBX1060" s="13"/>
      <c r="BBY1060" s="13"/>
      <c r="BBZ1060" s="13"/>
      <c r="BCA1060" s="13"/>
      <c r="BCB1060" s="13"/>
      <c r="BCC1060" s="13"/>
      <c r="BCD1060" s="13"/>
      <c r="BCE1060" s="13"/>
      <c r="BCF1060" s="13"/>
      <c r="BCG1060" s="13"/>
      <c r="BCH1060" s="13"/>
      <c r="BCI1060" s="13"/>
      <c r="BCJ1060" s="13"/>
      <c r="BCK1060" s="13"/>
      <c r="BCL1060" s="13"/>
      <c r="BCM1060" s="13"/>
      <c r="BCN1060" s="13"/>
      <c r="BCO1060" s="13"/>
      <c r="BCP1060" s="13"/>
      <c r="BCQ1060" s="13"/>
      <c r="BCR1060" s="13"/>
      <c r="BCS1060" s="13"/>
      <c r="BCT1060" s="13"/>
      <c r="BCU1060" s="13"/>
      <c r="BCV1060" s="13"/>
      <c r="BCW1060" s="13"/>
      <c r="BCX1060" s="13"/>
      <c r="BCY1060" s="13"/>
      <c r="BCZ1060" s="13"/>
      <c r="BDA1060" s="13"/>
      <c r="BDB1060" s="13"/>
      <c r="BDC1060" s="13"/>
      <c r="BDD1060" s="13"/>
      <c r="BDE1060" s="13"/>
      <c r="BDF1060" s="13"/>
      <c r="BDG1060" s="13"/>
      <c r="BDH1060" s="13"/>
      <c r="BDI1060" s="13"/>
      <c r="BDJ1060" s="13"/>
      <c r="BDK1060" s="13"/>
      <c r="BDL1060" s="13"/>
      <c r="BDM1060" s="13"/>
      <c r="BDN1060" s="13"/>
      <c r="BDO1060" s="13"/>
      <c r="BDP1060" s="13"/>
      <c r="BDQ1060" s="13"/>
      <c r="BDR1060" s="13"/>
      <c r="BDS1060" s="13"/>
      <c r="BDT1060" s="13"/>
      <c r="BDU1060" s="13"/>
      <c r="BDV1060" s="13"/>
      <c r="BDW1060" s="13"/>
      <c r="BDX1060" s="13"/>
      <c r="BDY1060" s="13"/>
      <c r="BDZ1060" s="13"/>
      <c r="BEA1060" s="13"/>
      <c r="BEB1060" s="13"/>
      <c r="BEC1060" s="13"/>
      <c r="BED1060" s="13"/>
      <c r="BEE1060" s="13"/>
      <c r="BEF1060" s="13"/>
      <c r="BEG1060" s="13"/>
      <c r="BEH1060" s="13"/>
      <c r="BEI1060" s="13"/>
      <c r="BEJ1060" s="13"/>
      <c r="BEK1060" s="13"/>
      <c r="BEL1060" s="13"/>
      <c r="BEM1060" s="13"/>
      <c r="BEN1060" s="13"/>
      <c r="BEO1060" s="13"/>
      <c r="BEP1060" s="13"/>
      <c r="BEQ1060" s="13"/>
      <c r="BER1060" s="13"/>
      <c r="BES1060" s="13"/>
      <c r="BET1060" s="13"/>
      <c r="BEU1060" s="13"/>
      <c r="BEV1060" s="13"/>
      <c r="BEW1060" s="13"/>
      <c r="BEX1060" s="13"/>
      <c r="BEY1060" s="13"/>
      <c r="BEZ1060" s="13"/>
      <c r="BFA1060" s="13"/>
      <c r="BFB1060" s="13"/>
      <c r="BFC1060" s="13"/>
      <c r="BFD1060" s="13"/>
      <c r="BFE1060" s="13"/>
      <c r="BFF1060" s="13"/>
      <c r="BFG1060" s="13"/>
      <c r="BFH1060" s="13"/>
      <c r="BFI1060" s="13"/>
      <c r="BFJ1060" s="13"/>
      <c r="BFK1060" s="13"/>
      <c r="BFL1060" s="13"/>
      <c r="BFM1060" s="13"/>
      <c r="BFN1060" s="13"/>
      <c r="BFO1060" s="13"/>
      <c r="BFP1060" s="13"/>
      <c r="BFQ1060" s="13"/>
      <c r="BFR1060" s="13"/>
      <c r="BFS1060" s="13"/>
      <c r="BFT1060" s="13"/>
      <c r="BFU1060" s="13"/>
      <c r="BFV1060" s="13"/>
      <c r="BFW1060" s="13"/>
      <c r="BFX1060" s="13"/>
      <c r="BFY1060" s="13"/>
      <c r="BFZ1060" s="13"/>
      <c r="BGA1060" s="13"/>
      <c r="BGB1060" s="13"/>
      <c r="BGC1060" s="13"/>
      <c r="BGD1060" s="13"/>
      <c r="BGE1060" s="13"/>
      <c r="BGF1060" s="13"/>
      <c r="BGG1060" s="13"/>
      <c r="BGH1060" s="13"/>
      <c r="BGI1060" s="13"/>
      <c r="BGJ1060" s="13"/>
      <c r="BGK1060" s="13"/>
      <c r="BGL1060" s="13"/>
      <c r="BGM1060" s="13"/>
      <c r="BGN1060" s="13"/>
      <c r="BGO1060" s="13"/>
      <c r="BGP1060" s="13"/>
      <c r="BGQ1060" s="13"/>
      <c r="BGR1060" s="13"/>
      <c r="BGS1060" s="13"/>
      <c r="BGT1060" s="13"/>
      <c r="BGU1060" s="13"/>
      <c r="BGV1060" s="13"/>
      <c r="BGW1060" s="13"/>
      <c r="BGX1060" s="13"/>
      <c r="BGY1060" s="13"/>
      <c r="BGZ1060" s="13"/>
      <c r="BHA1060" s="13"/>
      <c r="BHB1060" s="13"/>
      <c r="BHC1060" s="13"/>
      <c r="BHD1060" s="13"/>
      <c r="BHE1060" s="13"/>
      <c r="BHF1060" s="13"/>
      <c r="BHG1060" s="13"/>
      <c r="BHH1060" s="13"/>
      <c r="BHI1060" s="13"/>
      <c r="BHJ1060" s="13"/>
      <c r="BHK1060" s="13"/>
      <c r="BHL1060" s="13"/>
      <c r="BHM1060" s="13"/>
      <c r="BHN1060" s="13"/>
      <c r="BHO1060" s="13"/>
      <c r="BHP1060" s="13"/>
      <c r="BHQ1060" s="13"/>
      <c r="BHR1060" s="13"/>
      <c r="BHS1060" s="13"/>
      <c r="BHT1060" s="13"/>
      <c r="BHU1060" s="13"/>
      <c r="BHV1060" s="13"/>
      <c r="BHW1060" s="13"/>
      <c r="BHX1060" s="13"/>
      <c r="BHY1060" s="13"/>
      <c r="BHZ1060" s="13"/>
      <c r="BIA1060" s="13"/>
      <c r="BIB1060" s="13"/>
      <c r="BIC1060" s="13"/>
      <c r="BID1060" s="13"/>
      <c r="BIE1060" s="13"/>
      <c r="BIF1060" s="13"/>
      <c r="BIG1060" s="13"/>
      <c r="BIH1060" s="13"/>
      <c r="BII1060" s="13"/>
      <c r="BIJ1060" s="13"/>
      <c r="BIK1060" s="13"/>
      <c r="BIL1060" s="13"/>
      <c r="BIM1060" s="13"/>
      <c r="BIN1060" s="13"/>
      <c r="BIO1060" s="13"/>
      <c r="BIP1060" s="13"/>
      <c r="BIQ1060" s="13"/>
      <c r="BIR1060" s="13"/>
      <c r="BIS1060" s="13"/>
      <c r="BIT1060" s="13"/>
      <c r="BIU1060" s="13"/>
      <c r="BIV1060" s="13"/>
      <c r="BIW1060" s="13"/>
      <c r="BIX1060" s="13"/>
      <c r="BIY1060" s="13"/>
      <c r="BIZ1060" s="13"/>
      <c r="BJA1060" s="13"/>
      <c r="BJB1060" s="13"/>
      <c r="BJC1060" s="13"/>
      <c r="BJD1060" s="13"/>
      <c r="BJE1060" s="13"/>
      <c r="BJF1060" s="13"/>
      <c r="BJG1060" s="13"/>
      <c r="BJH1060" s="13"/>
      <c r="BJI1060" s="13"/>
      <c r="BJJ1060" s="13"/>
      <c r="BJK1060" s="13"/>
      <c r="BJL1060" s="13"/>
      <c r="BJM1060" s="13"/>
      <c r="BJN1060" s="13"/>
      <c r="BJO1060" s="13"/>
      <c r="BJP1060" s="13"/>
      <c r="BJQ1060" s="13"/>
      <c r="BJR1060" s="13"/>
      <c r="BJS1060" s="13"/>
      <c r="BJT1060" s="13"/>
      <c r="BJU1060" s="13"/>
      <c r="BJV1060" s="13"/>
      <c r="BJW1060" s="13"/>
      <c r="BJX1060" s="13"/>
      <c r="BJY1060" s="13"/>
      <c r="BJZ1060" s="13"/>
      <c r="BKA1060" s="13"/>
      <c r="BKB1060" s="13"/>
      <c r="BKC1060" s="13"/>
      <c r="BKD1060" s="13"/>
      <c r="BKE1060" s="13"/>
      <c r="BKF1060" s="13"/>
      <c r="BKG1060" s="13"/>
      <c r="BKH1060" s="13"/>
      <c r="BKI1060" s="13"/>
      <c r="BKJ1060" s="13"/>
      <c r="BKK1060" s="13"/>
      <c r="BKL1060" s="13"/>
      <c r="BKM1060" s="13"/>
      <c r="BKN1060" s="13"/>
      <c r="BKO1060" s="13"/>
      <c r="BKP1060" s="13"/>
      <c r="BKQ1060" s="13"/>
      <c r="BKR1060" s="13"/>
      <c r="BKS1060" s="13"/>
      <c r="BKT1060" s="13"/>
      <c r="BKU1060" s="13"/>
      <c r="BKV1060" s="13"/>
      <c r="BKW1060" s="13"/>
      <c r="BKX1060" s="13"/>
      <c r="BKY1060" s="13"/>
      <c r="BKZ1060" s="13"/>
      <c r="BLA1060" s="13"/>
      <c r="BLB1060" s="13"/>
      <c r="BLC1060" s="13"/>
      <c r="BLD1060" s="13"/>
      <c r="BLE1060" s="13"/>
      <c r="BLF1060" s="13"/>
      <c r="BLG1060" s="13"/>
      <c r="BLH1060" s="13"/>
      <c r="BLI1060" s="13"/>
      <c r="BLJ1060" s="13"/>
      <c r="BLK1060" s="13"/>
      <c r="BLL1060" s="13"/>
      <c r="BLM1060" s="13"/>
      <c r="BLN1060" s="13"/>
      <c r="BLO1060" s="13"/>
      <c r="BLP1060" s="13"/>
      <c r="BLQ1060" s="13"/>
      <c r="BLR1060" s="13"/>
      <c r="BLS1060" s="13"/>
      <c r="BLT1060" s="13"/>
      <c r="BLU1060" s="13"/>
      <c r="BLV1060" s="13"/>
      <c r="BLW1060" s="13"/>
      <c r="BLX1060" s="13"/>
      <c r="BLY1060" s="13"/>
      <c r="BLZ1060" s="13"/>
      <c r="BMA1060" s="13"/>
      <c r="BMB1060" s="13"/>
      <c r="BMC1060" s="13"/>
      <c r="BMD1060" s="13"/>
      <c r="BME1060" s="13"/>
      <c r="BMF1060" s="13"/>
      <c r="BMG1060" s="13"/>
      <c r="BMH1060" s="13"/>
      <c r="BMI1060" s="13"/>
      <c r="BMJ1060" s="13"/>
      <c r="BMK1060" s="13"/>
      <c r="BML1060" s="13"/>
      <c r="BMM1060" s="13"/>
      <c r="BMN1060" s="13"/>
      <c r="BMO1060" s="13"/>
      <c r="BMP1060" s="13"/>
      <c r="BMQ1060" s="13"/>
      <c r="BMR1060" s="13"/>
      <c r="BMS1060" s="13"/>
      <c r="BMT1060" s="13"/>
      <c r="BMU1060" s="13"/>
      <c r="BMV1060" s="13"/>
      <c r="BMW1060" s="13"/>
      <c r="BMX1060" s="13"/>
      <c r="BMY1060" s="13"/>
      <c r="BMZ1060" s="13"/>
      <c r="BNA1060" s="13"/>
      <c r="BNB1060" s="13"/>
      <c r="BNC1060" s="13"/>
      <c r="BND1060" s="13"/>
      <c r="BNE1060" s="13"/>
      <c r="BNF1060" s="13"/>
      <c r="BNG1060" s="13"/>
      <c r="BNH1060" s="13"/>
      <c r="BNI1060" s="13"/>
      <c r="BNJ1060" s="13"/>
      <c r="BNK1060" s="13"/>
      <c r="BNL1060" s="13"/>
      <c r="BNM1060" s="13"/>
      <c r="BNN1060" s="13"/>
      <c r="BNO1060" s="13"/>
      <c r="BNP1060" s="13"/>
      <c r="BNQ1060" s="13"/>
      <c r="BNR1060" s="13"/>
      <c r="BNS1060" s="13"/>
      <c r="BNT1060" s="13"/>
      <c r="BNU1060" s="13"/>
      <c r="BNV1060" s="13"/>
      <c r="BNW1060" s="13"/>
      <c r="BNX1060" s="13"/>
      <c r="BNY1060" s="13"/>
      <c r="BNZ1060" s="13"/>
      <c r="BOA1060" s="13"/>
      <c r="BOB1060" s="13"/>
      <c r="BOC1060" s="13"/>
      <c r="BOD1060" s="13"/>
      <c r="BOE1060" s="13"/>
      <c r="BOF1060" s="13"/>
      <c r="BOG1060" s="13"/>
      <c r="BOH1060" s="13"/>
      <c r="BOI1060" s="13"/>
      <c r="BOJ1060" s="13"/>
      <c r="BOK1060" s="13"/>
      <c r="BOL1060" s="13"/>
      <c r="BOM1060" s="13"/>
      <c r="BON1060" s="13"/>
      <c r="BOO1060" s="13"/>
      <c r="BOP1060" s="13"/>
      <c r="BOQ1060" s="13"/>
      <c r="BOR1060" s="13"/>
      <c r="BOS1060" s="13"/>
      <c r="BOT1060" s="13"/>
      <c r="BOU1060" s="13"/>
      <c r="BOV1060" s="13"/>
      <c r="BOW1060" s="13"/>
      <c r="BOX1060" s="13"/>
      <c r="BOY1060" s="13"/>
      <c r="BOZ1060" s="13"/>
      <c r="BPA1060" s="13"/>
      <c r="BPB1060" s="13"/>
      <c r="BPC1060" s="13"/>
      <c r="BPD1060" s="13"/>
      <c r="BPE1060" s="13"/>
      <c r="BPF1060" s="13"/>
      <c r="BPG1060" s="13"/>
      <c r="BPH1060" s="13"/>
      <c r="BPI1060" s="13"/>
      <c r="BPJ1060" s="13"/>
      <c r="BPK1060" s="13"/>
      <c r="BPL1060" s="13"/>
      <c r="BPM1060" s="13"/>
      <c r="BPN1060" s="13"/>
      <c r="BPO1060" s="13"/>
      <c r="BPP1060" s="13"/>
      <c r="BPQ1060" s="13"/>
      <c r="BPR1060" s="13"/>
      <c r="BPS1060" s="13"/>
      <c r="BPT1060" s="13"/>
      <c r="BPU1060" s="13"/>
      <c r="BPV1060" s="13"/>
      <c r="BPW1060" s="13"/>
      <c r="BPX1060" s="13"/>
      <c r="BPY1060" s="13"/>
      <c r="BPZ1060" s="13"/>
      <c r="BQA1060" s="13"/>
      <c r="BQB1060" s="13"/>
      <c r="BQC1060" s="13"/>
      <c r="BQD1060" s="13"/>
      <c r="BQE1060" s="13"/>
      <c r="BQF1060" s="13"/>
      <c r="BQG1060" s="13"/>
      <c r="BQH1060" s="13"/>
      <c r="BQI1060" s="13"/>
      <c r="BQJ1060" s="13"/>
      <c r="BQK1060" s="13"/>
      <c r="BQL1060" s="13"/>
      <c r="BQM1060" s="13"/>
      <c r="BQN1060" s="13"/>
      <c r="BQO1060" s="13"/>
      <c r="BQP1060" s="13"/>
      <c r="BQQ1060" s="13"/>
      <c r="BQR1060" s="13"/>
      <c r="BQS1060" s="13"/>
      <c r="BQT1060" s="13"/>
      <c r="BQU1060" s="13"/>
      <c r="BQV1060" s="13"/>
      <c r="BQW1060" s="13"/>
      <c r="BQX1060" s="13"/>
      <c r="BQY1060" s="13"/>
      <c r="BQZ1060" s="13"/>
      <c r="BRA1060" s="13"/>
      <c r="BRB1060" s="13"/>
      <c r="BRC1060" s="13"/>
      <c r="BRD1060" s="13"/>
      <c r="BRE1060" s="13"/>
      <c r="BRF1060" s="13"/>
      <c r="BRG1060" s="13"/>
      <c r="BRH1060" s="13"/>
      <c r="BRI1060" s="13"/>
      <c r="BRJ1060" s="13"/>
      <c r="BRK1060" s="13"/>
      <c r="BRL1060" s="13"/>
      <c r="BRM1060" s="13"/>
      <c r="BRN1060" s="13"/>
      <c r="BRO1060" s="13"/>
      <c r="BRP1060" s="13"/>
      <c r="BRQ1060" s="13"/>
      <c r="BRR1060" s="13"/>
      <c r="BRS1060" s="13"/>
      <c r="BRT1060" s="13"/>
      <c r="BRU1060" s="13"/>
      <c r="BRV1060" s="13"/>
      <c r="BRW1060" s="13"/>
      <c r="BRX1060" s="13"/>
      <c r="BRY1060" s="13"/>
      <c r="BRZ1060" s="13"/>
      <c r="BSA1060" s="13"/>
      <c r="BSB1060" s="13"/>
      <c r="BSC1060" s="13"/>
      <c r="BSD1060" s="13"/>
      <c r="BSE1060" s="13"/>
      <c r="BSF1060" s="13"/>
      <c r="BSG1060" s="13"/>
      <c r="BSH1060" s="13"/>
      <c r="BSI1060" s="13"/>
      <c r="BSJ1060" s="13"/>
      <c r="BSK1060" s="13"/>
      <c r="BSL1060" s="13"/>
      <c r="BSM1060" s="13"/>
      <c r="BSN1060" s="13"/>
      <c r="BSO1060" s="13"/>
      <c r="BSP1060" s="13"/>
      <c r="BSQ1060" s="13"/>
      <c r="BSR1060" s="13"/>
      <c r="BSS1060" s="13"/>
      <c r="BST1060" s="13"/>
      <c r="BSU1060" s="13"/>
      <c r="BSV1060" s="13"/>
      <c r="BSW1060" s="13"/>
      <c r="BSX1060" s="13"/>
      <c r="BSY1060" s="13"/>
      <c r="BSZ1060" s="13"/>
      <c r="BTA1060" s="13"/>
      <c r="BTB1060" s="13"/>
      <c r="BTC1060" s="13"/>
      <c r="BTD1060" s="13"/>
      <c r="BTE1060" s="13"/>
      <c r="BTF1060" s="13"/>
      <c r="BTG1060" s="13"/>
      <c r="BTH1060" s="13"/>
      <c r="BTI1060" s="13"/>
      <c r="BTJ1060" s="13"/>
      <c r="BTK1060" s="13"/>
      <c r="BTL1060" s="13"/>
      <c r="BTM1060" s="13"/>
      <c r="BTN1060" s="13"/>
      <c r="BTO1060" s="13"/>
      <c r="BTP1060" s="13"/>
      <c r="BTQ1060" s="13"/>
      <c r="BTR1060" s="13"/>
      <c r="BTS1060" s="13"/>
      <c r="BTT1060" s="13"/>
      <c r="BTU1060" s="13"/>
      <c r="BTV1060" s="13"/>
      <c r="BTW1060" s="13"/>
      <c r="BTX1060" s="13"/>
      <c r="BTY1060" s="13"/>
      <c r="BTZ1060" s="13"/>
      <c r="BUA1060" s="13"/>
      <c r="BUB1060" s="13"/>
      <c r="BUC1060" s="13"/>
      <c r="BUD1060" s="13"/>
      <c r="BUE1060" s="13"/>
      <c r="BUF1060" s="13"/>
      <c r="BUG1060" s="13"/>
      <c r="BUH1060" s="13"/>
      <c r="BUI1060" s="13"/>
      <c r="BUJ1060" s="13"/>
      <c r="BUK1060" s="13"/>
      <c r="BUL1060" s="13"/>
      <c r="BUM1060" s="13"/>
      <c r="BUN1060" s="13"/>
      <c r="BUO1060" s="13"/>
      <c r="BUP1060" s="13"/>
      <c r="BUQ1060" s="13"/>
      <c r="BUR1060" s="13"/>
      <c r="BUS1060" s="13"/>
      <c r="BUT1060" s="13"/>
      <c r="BUU1060" s="13"/>
      <c r="BUV1060" s="13"/>
      <c r="BUW1060" s="13"/>
      <c r="BUX1060" s="13"/>
      <c r="BUY1060" s="13"/>
      <c r="BUZ1060" s="13"/>
      <c r="BVA1060" s="13"/>
      <c r="BVB1060" s="13"/>
      <c r="BVC1060" s="13"/>
      <c r="BVD1060" s="13"/>
      <c r="BVE1060" s="13"/>
      <c r="BVF1060" s="13"/>
      <c r="BVG1060" s="13"/>
      <c r="BVH1060" s="13"/>
      <c r="BVI1060" s="13"/>
      <c r="BVJ1060" s="13"/>
      <c r="BVK1060" s="13"/>
      <c r="BVL1060" s="13"/>
      <c r="BVM1060" s="13"/>
      <c r="BVN1060" s="13"/>
      <c r="BVO1060" s="13"/>
      <c r="BVP1060" s="13"/>
      <c r="BVQ1060" s="13"/>
      <c r="BVR1060" s="13"/>
      <c r="BVS1060" s="13"/>
      <c r="BVT1060" s="13"/>
      <c r="BVU1060" s="13"/>
      <c r="BVV1060" s="13"/>
      <c r="BVW1060" s="13"/>
      <c r="BVX1060" s="13"/>
      <c r="BVY1060" s="13"/>
      <c r="BVZ1060" s="13"/>
      <c r="BWA1060" s="13"/>
      <c r="BWB1060" s="13"/>
      <c r="BWC1060" s="13"/>
      <c r="BWD1060" s="13"/>
      <c r="BWE1060" s="13"/>
      <c r="BWF1060" s="13"/>
      <c r="BWG1060" s="13"/>
      <c r="BWH1060" s="13"/>
      <c r="BWI1060" s="13"/>
      <c r="BWJ1060" s="13"/>
      <c r="BWK1060" s="13"/>
      <c r="BWL1060" s="13"/>
      <c r="BWM1060" s="13"/>
      <c r="BWN1060" s="13"/>
      <c r="BWO1060" s="13"/>
      <c r="BWP1060" s="13"/>
      <c r="BWQ1060" s="13"/>
      <c r="BWR1060" s="13"/>
      <c r="BWS1060" s="13"/>
      <c r="BWT1060" s="13"/>
      <c r="BWU1060" s="13"/>
      <c r="BWV1060" s="13"/>
      <c r="BWW1060" s="13"/>
      <c r="BWX1060" s="13"/>
      <c r="BWY1060" s="13"/>
      <c r="BWZ1060" s="13"/>
      <c r="BXA1060" s="13"/>
      <c r="BXB1060" s="13"/>
      <c r="BXC1060" s="13"/>
      <c r="BXD1060" s="13"/>
      <c r="BXE1060" s="13"/>
      <c r="BXF1060" s="13"/>
      <c r="BXG1060" s="13"/>
      <c r="BXH1060" s="13"/>
      <c r="BXI1060" s="13"/>
      <c r="BXJ1060" s="13"/>
      <c r="BXK1060" s="13"/>
      <c r="BXL1060" s="13"/>
      <c r="BXM1060" s="13"/>
      <c r="BXN1060" s="13"/>
      <c r="BXO1060" s="13"/>
      <c r="BXP1060" s="13"/>
      <c r="BXQ1060" s="13"/>
      <c r="BXR1060" s="13"/>
      <c r="BXS1060" s="13"/>
      <c r="BXT1060" s="13"/>
      <c r="BXU1060" s="13"/>
      <c r="BXV1060" s="13"/>
      <c r="BXW1060" s="13"/>
      <c r="BXX1060" s="13"/>
      <c r="BXY1060" s="13"/>
      <c r="BXZ1060" s="13"/>
      <c r="BYA1060" s="13"/>
      <c r="BYB1060" s="13"/>
      <c r="BYC1060" s="13"/>
      <c r="BYD1060" s="13"/>
      <c r="BYE1060" s="13"/>
      <c r="BYF1060" s="13"/>
      <c r="BYG1060" s="13"/>
      <c r="BYH1060" s="13"/>
      <c r="BYI1060" s="13"/>
      <c r="BYJ1060" s="13"/>
      <c r="BYK1060" s="13"/>
      <c r="BYL1060" s="13"/>
      <c r="BYM1060" s="13"/>
      <c r="BYN1060" s="13"/>
      <c r="BYO1060" s="13"/>
      <c r="BYP1060" s="13"/>
      <c r="BYQ1060" s="13"/>
      <c r="BYR1060" s="13"/>
      <c r="BYS1060" s="13"/>
      <c r="BYT1060" s="13"/>
      <c r="BYU1060" s="13"/>
      <c r="BYV1060" s="13"/>
      <c r="BYW1060" s="13"/>
      <c r="BYX1060" s="13"/>
      <c r="BYY1060" s="13"/>
      <c r="BYZ1060" s="13"/>
      <c r="BZA1060" s="13"/>
      <c r="BZB1060" s="13"/>
      <c r="BZC1060" s="13"/>
      <c r="BZD1060" s="13"/>
      <c r="BZE1060" s="13"/>
      <c r="BZF1060" s="13"/>
      <c r="BZG1060" s="13"/>
      <c r="BZH1060" s="13"/>
      <c r="BZI1060" s="13"/>
      <c r="BZJ1060" s="13"/>
      <c r="BZK1060" s="13"/>
      <c r="BZL1060" s="13"/>
      <c r="BZM1060" s="13"/>
      <c r="BZN1060" s="13"/>
      <c r="BZO1060" s="13"/>
      <c r="BZP1060" s="13"/>
      <c r="BZQ1060" s="13"/>
      <c r="BZR1060" s="13"/>
      <c r="BZS1060" s="13"/>
      <c r="BZT1060" s="13"/>
      <c r="BZU1060" s="13"/>
      <c r="BZV1060" s="13"/>
      <c r="BZW1060" s="13"/>
      <c r="BZX1060" s="13"/>
      <c r="BZY1060" s="13"/>
      <c r="BZZ1060" s="13"/>
      <c r="CAA1060" s="13"/>
      <c r="CAB1060" s="13"/>
      <c r="CAC1060" s="13"/>
      <c r="CAD1060" s="13"/>
      <c r="CAE1060" s="13"/>
      <c r="CAF1060" s="13"/>
      <c r="CAG1060" s="13"/>
      <c r="CAH1060" s="13"/>
      <c r="CAI1060" s="13"/>
      <c r="CAJ1060" s="13"/>
      <c r="CAK1060" s="13"/>
      <c r="CAL1060" s="13"/>
      <c r="CAM1060" s="13"/>
      <c r="CAN1060" s="13"/>
      <c r="CAO1060" s="13"/>
      <c r="CAP1060" s="13"/>
      <c r="CAQ1060" s="13"/>
      <c r="CAR1060" s="13"/>
      <c r="CAS1060" s="13"/>
      <c r="CAT1060" s="13"/>
      <c r="CAU1060" s="13"/>
      <c r="CAV1060" s="13"/>
      <c r="CAW1060" s="13"/>
      <c r="CAX1060" s="13"/>
      <c r="CAY1060" s="13"/>
      <c r="CAZ1060" s="13"/>
      <c r="CBA1060" s="13"/>
      <c r="CBB1060" s="13"/>
      <c r="CBC1060" s="13"/>
      <c r="CBD1060" s="13"/>
      <c r="CBE1060" s="13"/>
      <c r="CBF1060" s="13"/>
      <c r="CBG1060" s="13"/>
      <c r="CBH1060" s="13"/>
      <c r="CBI1060" s="13"/>
      <c r="CBJ1060" s="13"/>
      <c r="CBK1060" s="13"/>
      <c r="CBL1060" s="13"/>
      <c r="CBM1060" s="13"/>
      <c r="CBN1060" s="13"/>
      <c r="CBO1060" s="13"/>
      <c r="CBP1060" s="13"/>
      <c r="CBQ1060" s="13"/>
      <c r="CBR1060" s="13"/>
      <c r="CBS1060" s="13"/>
      <c r="CBT1060" s="13"/>
      <c r="CBU1060" s="13"/>
      <c r="CBV1060" s="13"/>
      <c r="CBW1060" s="13"/>
      <c r="CBX1060" s="13"/>
      <c r="CBY1060" s="13"/>
      <c r="CBZ1060" s="13"/>
      <c r="CCA1060" s="13"/>
      <c r="CCB1060" s="13"/>
      <c r="CCC1060" s="13"/>
      <c r="CCD1060" s="13"/>
      <c r="CCE1060" s="13"/>
      <c r="CCF1060" s="13"/>
      <c r="CCG1060" s="13"/>
      <c r="CCH1060" s="13"/>
      <c r="CCI1060" s="13"/>
      <c r="CCJ1060" s="13"/>
      <c r="CCK1060" s="13"/>
      <c r="CCL1060" s="13"/>
      <c r="CCM1060" s="13"/>
      <c r="CCN1060" s="13"/>
      <c r="CCO1060" s="13"/>
      <c r="CCP1060" s="13"/>
      <c r="CCQ1060" s="13"/>
      <c r="CCR1060" s="13"/>
      <c r="CCS1060" s="13"/>
      <c r="CCT1060" s="13"/>
      <c r="CCU1060" s="13"/>
      <c r="CCV1060" s="13"/>
      <c r="CCW1060" s="13"/>
      <c r="CCX1060" s="13"/>
      <c r="CCY1060" s="13"/>
      <c r="CCZ1060" s="13"/>
      <c r="CDA1060" s="13"/>
      <c r="CDB1060" s="13"/>
      <c r="CDC1060" s="13"/>
      <c r="CDD1060" s="13"/>
      <c r="CDE1060" s="13"/>
      <c r="CDF1060" s="13"/>
      <c r="CDG1060" s="13"/>
      <c r="CDH1060" s="13"/>
      <c r="CDI1060" s="13"/>
      <c r="CDJ1060" s="13"/>
      <c r="CDK1060" s="13"/>
      <c r="CDL1060" s="13"/>
      <c r="CDM1060" s="13"/>
      <c r="CDN1060" s="13"/>
      <c r="CDO1060" s="13"/>
      <c r="CDP1060" s="13"/>
      <c r="CDQ1060" s="13"/>
      <c r="CDR1060" s="13"/>
      <c r="CDS1060" s="13"/>
      <c r="CDT1060" s="13"/>
      <c r="CDU1060" s="13"/>
      <c r="CDV1060" s="13"/>
      <c r="CDW1060" s="13"/>
      <c r="CDX1060" s="13"/>
      <c r="CDY1060" s="13"/>
      <c r="CDZ1060" s="13"/>
      <c r="CEA1060" s="13"/>
      <c r="CEB1060" s="13"/>
      <c r="CEC1060" s="13"/>
      <c r="CED1060" s="13"/>
      <c r="CEE1060" s="13"/>
      <c r="CEF1060" s="13"/>
      <c r="CEG1060" s="13"/>
      <c r="CEH1060" s="13"/>
      <c r="CEI1060" s="13"/>
      <c r="CEJ1060" s="13"/>
      <c r="CEK1060" s="13"/>
      <c r="CEL1060" s="13"/>
      <c r="CEM1060" s="13"/>
      <c r="CEN1060" s="13"/>
      <c r="CEO1060" s="13"/>
      <c r="CEP1060" s="13"/>
      <c r="CEQ1060" s="13"/>
      <c r="CER1060" s="13"/>
      <c r="CES1060" s="13"/>
      <c r="CET1060" s="13"/>
      <c r="CEU1060" s="13"/>
      <c r="CEV1060" s="13"/>
      <c r="CEW1060" s="13"/>
      <c r="CEX1060" s="13"/>
      <c r="CEY1060" s="13"/>
      <c r="CEZ1060" s="13"/>
      <c r="CFA1060" s="13"/>
      <c r="CFB1060" s="13"/>
      <c r="CFC1060" s="13"/>
      <c r="CFD1060" s="13"/>
      <c r="CFE1060" s="13"/>
      <c r="CFF1060" s="13"/>
      <c r="CFG1060" s="13"/>
      <c r="CFH1060" s="13"/>
      <c r="CFI1060" s="13"/>
      <c r="CFJ1060" s="13"/>
      <c r="CFK1060" s="13"/>
      <c r="CFL1060" s="13"/>
      <c r="CFM1060" s="13"/>
      <c r="CFN1060" s="13"/>
      <c r="CFO1060" s="13"/>
      <c r="CFP1060" s="13"/>
      <c r="CFQ1060" s="13"/>
      <c r="CFR1060" s="13"/>
      <c r="CFS1060" s="13"/>
      <c r="CFT1060" s="13"/>
      <c r="CFU1060" s="13"/>
      <c r="CFV1060" s="13"/>
      <c r="CFW1060" s="13"/>
      <c r="CFX1060" s="13"/>
      <c r="CFY1060" s="13"/>
      <c r="CFZ1060" s="13"/>
      <c r="CGA1060" s="13"/>
      <c r="CGB1060" s="13"/>
      <c r="CGC1060" s="13"/>
      <c r="CGD1060" s="13"/>
      <c r="CGE1060" s="13"/>
      <c r="CGF1060" s="13"/>
      <c r="CGG1060" s="13"/>
      <c r="CGH1060" s="13"/>
      <c r="CGI1060" s="13"/>
      <c r="CGJ1060" s="13"/>
      <c r="CGK1060" s="13"/>
      <c r="CGL1060" s="13"/>
      <c r="CGM1060" s="13"/>
      <c r="CGN1060" s="13"/>
      <c r="CGO1060" s="13"/>
      <c r="CGP1060" s="13"/>
      <c r="CGQ1060" s="13"/>
      <c r="CGR1060" s="13"/>
      <c r="CGS1060" s="13"/>
      <c r="CGT1060" s="13"/>
      <c r="CGU1060" s="13"/>
      <c r="CGV1060" s="13"/>
      <c r="CGW1060" s="13"/>
      <c r="CGX1060" s="13"/>
      <c r="CGY1060" s="13"/>
      <c r="CGZ1060" s="13"/>
      <c r="CHA1060" s="13"/>
      <c r="CHB1060" s="13"/>
      <c r="CHC1060" s="13"/>
      <c r="CHD1060" s="13"/>
      <c r="CHE1060" s="13"/>
      <c r="CHF1060" s="13"/>
      <c r="CHG1060" s="13"/>
      <c r="CHH1060" s="13"/>
      <c r="CHI1060" s="13"/>
      <c r="CHJ1060" s="13"/>
      <c r="CHK1060" s="13"/>
      <c r="CHL1060" s="13"/>
      <c r="CHM1060" s="13"/>
      <c r="CHN1060" s="13"/>
      <c r="CHO1060" s="13"/>
      <c r="CHP1060" s="13"/>
      <c r="CHQ1060" s="13"/>
      <c r="CHR1060" s="13"/>
      <c r="CHS1060" s="13"/>
      <c r="CHT1060" s="13"/>
      <c r="CHU1060" s="13"/>
      <c r="CHV1060" s="13"/>
      <c r="CHW1060" s="13"/>
      <c r="CHX1060" s="13"/>
      <c r="CHY1060" s="13"/>
      <c r="CHZ1060" s="13"/>
      <c r="CIA1060" s="13"/>
      <c r="CIB1060" s="13"/>
      <c r="CIC1060" s="13"/>
      <c r="CID1060" s="13"/>
      <c r="CIE1060" s="13"/>
      <c r="CIF1060" s="13"/>
      <c r="CIG1060" s="13"/>
      <c r="CIH1060" s="13"/>
      <c r="CII1060" s="13"/>
      <c r="CIJ1060" s="13"/>
      <c r="CIK1060" s="13"/>
      <c r="CIL1060" s="13"/>
      <c r="CIM1060" s="13"/>
      <c r="CIN1060" s="13"/>
      <c r="CIO1060" s="13"/>
      <c r="CIP1060" s="13"/>
      <c r="CIQ1060" s="13"/>
      <c r="CIR1060" s="13"/>
      <c r="CIS1060" s="13"/>
      <c r="CIT1060" s="13"/>
      <c r="CIU1060" s="13"/>
      <c r="CIV1060" s="13"/>
      <c r="CIW1060" s="13"/>
      <c r="CIX1060" s="13"/>
      <c r="CIY1060" s="13"/>
      <c r="CIZ1060" s="13"/>
      <c r="CJA1060" s="13"/>
      <c r="CJB1060" s="13"/>
      <c r="CJC1060" s="13"/>
      <c r="CJD1060" s="13"/>
      <c r="CJE1060" s="13"/>
      <c r="CJF1060" s="13"/>
      <c r="CJG1060" s="13"/>
      <c r="CJH1060" s="13"/>
      <c r="CJI1060" s="13"/>
      <c r="CJJ1060" s="13"/>
      <c r="CJK1060" s="13"/>
      <c r="CJL1060" s="13"/>
      <c r="CJM1060" s="13"/>
      <c r="CJN1060" s="13"/>
      <c r="CJO1060" s="13"/>
      <c r="CJP1060" s="13"/>
      <c r="CJQ1060" s="13"/>
      <c r="CJR1060" s="13"/>
      <c r="CJS1060" s="13"/>
      <c r="CJT1060" s="13"/>
      <c r="CJU1060" s="13"/>
      <c r="CJV1060" s="13"/>
      <c r="CJW1060" s="13"/>
      <c r="CJX1060" s="13"/>
      <c r="CJY1060" s="13"/>
      <c r="CJZ1060" s="13"/>
      <c r="CKA1060" s="13"/>
      <c r="CKB1060" s="13"/>
      <c r="CKC1060" s="13"/>
      <c r="CKD1060" s="13"/>
      <c r="CKE1060" s="13"/>
      <c r="CKF1060" s="13"/>
      <c r="CKG1060" s="13"/>
      <c r="CKH1060" s="13"/>
      <c r="CKI1060" s="13"/>
      <c r="CKJ1060" s="13"/>
      <c r="CKK1060" s="13"/>
      <c r="CKL1060" s="13"/>
      <c r="CKM1060" s="13"/>
      <c r="CKN1060" s="13"/>
      <c r="CKO1060" s="13"/>
      <c r="CKP1060" s="13"/>
      <c r="CKQ1060" s="13"/>
      <c r="CKR1060" s="13"/>
      <c r="CKS1060" s="13"/>
      <c r="CKT1060" s="13"/>
      <c r="CKU1060" s="13"/>
      <c r="CKV1060" s="13"/>
      <c r="CKW1060" s="13"/>
      <c r="CKX1060" s="13"/>
      <c r="CKY1060" s="13"/>
      <c r="CKZ1060" s="13"/>
      <c r="CLA1060" s="13"/>
      <c r="CLB1060" s="13"/>
      <c r="CLC1060" s="13"/>
      <c r="CLD1060" s="13"/>
      <c r="CLE1060" s="13"/>
      <c r="CLF1060" s="13"/>
      <c r="CLG1060" s="13"/>
      <c r="CLH1060" s="13"/>
      <c r="CLI1060" s="13"/>
      <c r="CLJ1060" s="13"/>
      <c r="CLK1060" s="13"/>
      <c r="CLL1060" s="13"/>
      <c r="CLM1060" s="13"/>
      <c r="CLN1060" s="13"/>
      <c r="CLO1060" s="13"/>
      <c r="CLP1060" s="13"/>
      <c r="CLQ1060" s="13"/>
      <c r="CLR1060" s="13"/>
      <c r="CLS1060" s="13"/>
      <c r="CLT1060" s="13"/>
      <c r="CLU1060" s="13"/>
      <c r="CLV1060" s="13"/>
      <c r="CLW1060" s="13"/>
      <c r="CLX1060" s="13"/>
      <c r="CLY1060" s="13"/>
      <c r="CLZ1060" s="13"/>
      <c r="CMA1060" s="13"/>
      <c r="CMB1060" s="13"/>
      <c r="CMC1060" s="13"/>
      <c r="CMD1060" s="13"/>
      <c r="CME1060" s="13"/>
      <c r="CMF1060" s="13"/>
      <c r="CMG1060" s="13"/>
      <c r="CMH1060" s="13"/>
      <c r="CMI1060" s="13"/>
      <c r="CMJ1060" s="13"/>
      <c r="CMK1060" s="13"/>
      <c r="CML1060" s="13"/>
      <c r="CMM1060" s="13"/>
      <c r="CMN1060" s="13"/>
      <c r="CMO1060" s="13"/>
      <c r="CMP1060" s="13"/>
      <c r="CMQ1060" s="13"/>
      <c r="CMR1060" s="13"/>
      <c r="CMS1060" s="13"/>
      <c r="CMT1060" s="13"/>
      <c r="CMU1060" s="13"/>
      <c r="CMV1060" s="13"/>
      <c r="CMW1060" s="13"/>
      <c r="CMX1060" s="13"/>
      <c r="CMY1060" s="13"/>
      <c r="CMZ1060" s="13"/>
      <c r="CNA1060" s="13"/>
      <c r="CNB1060" s="13"/>
      <c r="CNC1060" s="13"/>
      <c r="CND1060" s="13"/>
      <c r="CNE1060" s="13"/>
      <c r="CNF1060" s="13"/>
      <c r="CNG1060" s="13"/>
      <c r="CNH1060" s="13"/>
      <c r="CNI1060" s="13"/>
      <c r="CNJ1060" s="13"/>
      <c r="CNK1060" s="13"/>
      <c r="CNL1060" s="13"/>
      <c r="CNM1060" s="13"/>
      <c r="CNN1060" s="13"/>
      <c r="CNO1060" s="13"/>
      <c r="CNP1060" s="13"/>
      <c r="CNQ1060" s="13"/>
      <c r="CNR1060" s="13"/>
      <c r="CNS1060" s="13"/>
      <c r="CNT1060" s="13"/>
      <c r="CNU1060" s="13"/>
      <c r="CNV1060" s="13"/>
      <c r="CNW1060" s="13"/>
      <c r="CNX1060" s="13"/>
      <c r="CNY1060" s="13"/>
      <c r="CNZ1060" s="13"/>
      <c r="COA1060" s="13"/>
      <c r="COB1060" s="13"/>
      <c r="COC1060" s="13"/>
      <c r="COD1060" s="13"/>
      <c r="COE1060" s="13"/>
      <c r="COF1060" s="13"/>
      <c r="COG1060" s="13"/>
      <c r="COH1060" s="13"/>
      <c r="COI1060" s="13"/>
      <c r="COJ1060" s="13"/>
      <c r="COK1060" s="13"/>
      <c r="COL1060" s="13"/>
      <c r="COM1060" s="13"/>
      <c r="CON1060" s="13"/>
      <c r="COO1060" s="13"/>
      <c r="COP1060" s="13"/>
      <c r="COQ1060" s="13"/>
      <c r="COR1060" s="13"/>
      <c r="COS1060" s="13"/>
      <c r="COT1060" s="13"/>
      <c r="COU1060" s="13"/>
      <c r="COV1060" s="13"/>
      <c r="COW1060" s="13"/>
      <c r="COX1060" s="13"/>
      <c r="COY1060" s="13"/>
      <c r="COZ1060" s="13"/>
      <c r="CPA1060" s="13"/>
      <c r="CPB1060" s="13"/>
      <c r="CPC1060" s="13"/>
      <c r="CPD1060" s="13"/>
      <c r="CPE1060" s="13"/>
      <c r="CPF1060" s="13"/>
      <c r="CPG1060" s="13"/>
      <c r="CPH1060" s="13"/>
      <c r="CPI1060" s="13"/>
      <c r="CPJ1060" s="13"/>
      <c r="CPK1060" s="13"/>
      <c r="CPL1060" s="13"/>
      <c r="CPM1060" s="13"/>
      <c r="CPN1060" s="13"/>
      <c r="CPO1060" s="13"/>
      <c r="CPP1060" s="13"/>
      <c r="CPQ1060" s="13"/>
      <c r="CPR1060" s="13"/>
      <c r="CPS1060" s="13"/>
      <c r="CPT1060" s="13"/>
      <c r="CPU1060" s="13"/>
      <c r="CPV1060" s="13"/>
      <c r="CPW1060" s="13"/>
      <c r="CPX1060" s="13"/>
      <c r="CPY1060" s="13"/>
      <c r="CPZ1060" s="13"/>
      <c r="CQA1060" s="13"/>
      <c r="CQB1060" s="13"/>
      <c r="CQC1060" s="13"/>
      <c r="CQD1060" s="13"/>
      <c r="CQE1060" s="13"/>
      <c r="CQF1060" s="13"/>
      <c r="CQG1060" s="13"/>
      <c r="CQH1060" s="13"/>
      <c r="CQI1060" s="13"/>
      <c r="CQJ1060" s="13"/>
      <c r="CQK1060" s="13"/>
      <c r="CQL1060" s="13"/>
      <c r="CQM1060" s="13"/>
      <c r="CQN1060" s="13"/>
      <c r="CQO1060" s="13"/>
      <c r="CQP1060" s="13"/>
      <c r="CQQ1060" s="13"/>
      <c r="CQR1060" s="13"/>
      <c r="CQS1060" s="13"/>
      <c r="CQT1060" s="13"/>
      <c r="CQU1060" s="13"/>
      <c r="CQV1060" s="13"/>
      <c r="CQW1060" s="13"/>
      <c r="CQX1060" s="13"/>
      <c r="CQY1060" s="13"/>
      <c r="CQZ1060" s="13"/>
      <c r="CRA1060" s="13"/>
      <c r="CRB1060" s="13"/>
      <c r="CRC1060" s="13"/>
      <c r="CRD1060" s="13"/>
      <c r="CRE1060" s="13"/>
      <c r="CRF1060" s="13"/>
      <c r="CRG1060" s="13"/>
      <c r="CRH1060" s="13"/>
      <c r="CRI1060" s="13"/>
      <c r="CRJ1060" s="13"/>
      <c r="CRK1060" s="13"/>
      <c r="CRL1060" s="13"/>
      <c r="CRM1060" s="13"/>
      <c r="CRN1060" s="13"/>
      <c r="CRO1060" s="13"/>
      <c r="CRP1060" s="13"/>
      <c r="CRQ1060" s="13"/>
      <c r="CRR1060" s="13"/>
      <c r="CRS1060" s="13"/>
      <c r="CRT1060" s="13"/>
      <c r="CRU1060" s="13"/>
      <c r="CRV1060" s="13"/>
      <c r="CRW1060" s="13"/>
      <c r="CRX1060" s="13"/>
      <c r="CRY1060" s="13"/>
      <c r="CRZ1060" s="13"/>
      <c r="CSA1060" s="13"/>
      <c r="CSB1060" s="13"/>
      <c r="CSC1060" s="13"/>
      <c r="CSD1060" s="13"/>
      <c r="CSE1060" s="13"/>
      <c r="CSF1060" s="13"/>
      <c r="CSG1060" s="13"/>
      <c r="CSH1060" s="13"/>
      <c r="CSI1060" s="13"/>
      <c r="CSJ1060" s="13"/>
      <c r="CSK1060" s="13"/>
      <c r="CSL1060" s="13"/>
      <c r="CSM1060" s="13"/>
      <c r="CSN1060" s="13"/>
      <c r="CSO1060" s="13"/>
      <c r="CSP1060" s="13"/>
      <c r="CSQ1060" s="13"/>
      <c r="CSR1060" s="13"/>
      <c r="CSS1060" s="13"/>
      <c r="CST1060" s="13"/>
      <c r="CSU1060" s="13"/>
      <c r="CSV1060" s="13"/>
      <c r="CSW1060" s="13"/>
      <c r="CSX1060" s="13"/>
      <c r="CSY1060" s="13"/>
      <c r="CSZ1060" s="13"/>
      <c r="CTA1060" s="13"/>
      <c r="CTB1060" s="13"/>
      <c r="CTC1060" s="13"/>
      <c r="CTD1060" s="13"/>
      <c r="CTE1060" s="13"/>
      <c r="CTF1060" s="13"/>
      <c r="CTG1060" s="13"/>
      <c r="CTH1060" s="13"/>
      <c r="CTI1060" s="13"/>
      <c r="CTJ1060" s="13"/>
      <c r="CTK1060" s="13"/>
      <c r="CTL1060" s="13"/>
      <c r="CTM1060" s="13"/>
      <c r="CTN1060" s="13"/>
      <c r="CTO1060" s="13"/>
      <c r="CTP1060" s="13"/>
      <c r="CTQ1060" s="13"/>
      <c r="CTR1060" s="13"/>
      <c r="CTS1060" s="13"/>
      <c r="CTT1060" s="13"/>
      <c r="CTU1060" s="13"/>
      <c r="CTV1060" s="13"/>
      <c r="CTW1060" s="13"/>
      <c r="CTX1060" s="13"/>
      <c r="CTY1060" s="13"/>
      <c r="CTZ1060" s="13"/>
      <c r="CUA1060" s="13"/>
      <c r="CUB1060" s="13"/>
      <c r="CUC1060" s="13"/>
      <c r="CUD1060" s="13"/>
      <c r="CUE1060" s="13"/>
      <c r="CUF1060" s="13"/>
      <c r="CUG1060" s="13"/>
      <c r="CUH1060" s="13"/>
      <c r="CUI1060" s="13"/>
      <c r="CUJ1060" s="13"/>
      <c r="CUK1060" s="13"/>
      <c r="CUL1060" s="13"/>
      <c r="CUM1060" s="13"/>
      <c r="CUN1060" s="13"/>
      <c r="CUO1060" s="13"/>
      <c r="CUP1060" s="13"/>
      <c r="CUQ1060" s="13"/>
      <c r="CUR1060" s="13"/>
      <c r="CUS1060" s="13"/>
      <c r="CUT1060" s="13"/>
      <c r="CUU1060" s="13"/>
      <c r="CUV1060" s="13"/>
      <c r="CUW1060" s="13"/>
      <c r="CUX1060" s="13"/>
      <c r="CUY1060" s="13"/>
      <c r="CUZ1060" s="13"/>
      <c r="CVA1060" s="13"/>
      <c r="CVB1060" s="13"/>
      <c r="CVC1060" s="13"/>
      <c r="CVD1060" s="13"/>
      <c r="CVE1060" s="13"/>
      <c r="CVF1060" s="13"/>
      <c r="CVG1060" s="13"/>
      <c r="CVH1060" s="13"/>
      <c r="CVI1060" s="13"/>
      <c r="CVJ1060" s="13"/>
      <c r="CVK1060" s="13"/>
      <c r="CVL1060" s="13"/>
      <c r="CVM1060" s="13"/>
      <c r="CVN1060" s="13"/>
      <c r="CVO1060" s="13"/>
      <c r="CVP1060" s="13"/>
      <c r="CVQ1060" s="13"/>
      <c r="CVR1060" s="13"/>
      <c r="CVS1060" s="13"/>
      <c r="CVT1060" s="13"/>
      <c r="CVU1060" s="13"/>
      <c r="CVV1060" s="13"/>
      <c r="CVW1060" s="13"/>
      <c r="CVX1060" s="13"/>
      <c r="CVY1060" s="13"/>
      <c r="CVZ1060" s="13"/>
      <c r="CWA1060" s="13"/>
      <c r="CWB1060" s="13"/>
      <c r="CWC1060" s="13"/>
      <c r="CWD1060" s="13"/>
      <c r="CWE1060" s="13"/>
      <c r="CWF1060" s="13"/>
      <c r="CWG1060" s="13"/>
      <c r="CWH1060" s="13"/>
      <c r="CWI1060" s="13"/>
      <c r="CWJ1060" s="13"/>
      <c r="CWK1060" s="13"/>
      <c r="CWL1060" s="13"/>
      <c r="CWM1060" s="13"/>
      <c r="CWN1060" s="13"/>
      <c r="CWO1060" s="13"/>
      <c r="CWP1060" s="13"/>
      <c r="CWQ1060" s="13"/>
      <c r="CWR1060" s="13"/>
      <c r="CWS1060" s="13"/>
      <c r="CWT1060" s="13"/>
      <c r="CWU1060" s="13"/>
      <c r="CWV1060" s="13"/>
      <c r="CWW1060" s="13"/>
      <c r="CWX1060" s="13"/>
      <c r="CWY1060" s="13"/>
      <c r="CWZ1060" s="13"/>
      <c r="CXA1060" s="13"/>
      <c r="CXB1060" s="13"/>
      <c r="CXC1060" s="13"/>
      <c r="CXD1060" s="13"/>
      <c r="CXE1060" s="13"/>
      <c r="CXF1060" s="13"/>
      <c r="CXG1060" s="13"/>
      <c r="CXH1060" s="13"/>
      <c r="CXI1060" s="13"/>
      <c r="CXJ1060" s="13"/>
      <c r="CXK1060" s="13"/>
      <c r="CXL1060" s="13"/>
      <c r="CXM1060" s="13"/>
      <c r="CXN1060" s="13"/>
      <c r="CXO1060" s="13"/>
      <c r="CXP1060" s="13"/>
      <c r="CXQ1060" s="13"/>
      <c r="CXR1060" s="13"/>
      <c r="CXS1060" s="13"/>
      <c r="CXT1060" s="13"/>
      <c r="CXU1060" s="13"/>
      <c r="CXV1060" s="13"/>
      <c r="CXW1060" s="13"/>
      <c r="CXX1060" s="13"/>
      <c r="CXY1060" s="13"/>
      <c r="CXZ1060" s="13"/>
      <c r="CYA1060" s="13"/>
      <c r="CYB1060" s="13"/>
      <c r="CYC1060" s="13"/>
      <c r="CYD1060" s="13"/>
      <c r="CYE1060" s="13"/>
      <c r="CYF1060" s="13"/>
      <c r="CYG1060" s="13"/>
      <c r="CYH1060" s="13"/>
      <c r="CYI1060" s="13"/>
      <c r="CYJ1060" s="13"/>
      <c r="CYK1060" s="13"/>
      <c r="CYL1060" s="13"/>
      <c r="CYM1060" s="13"/>
      <c r="CYN1060" s="13"/>
      <c r="CYO1060" s="13"/>
      <c r="CYP1060" s="13"/>
      <c r="CYQ1060" s="13"/>
      <c r="CYR1060" s="13"/>
      <c r="CYS1060" s="13"/>
      <c r="CYT1060" s="13"/>
      <c r="CYU1060" s="13"/>
      <c r="CYV1060" s="13"/>
      <c r="CYW1060" s="13"/>
      <c r="CYX1060" s="13"/>
      <c r="CYY1060" s="13"/>
      <c r="CYZ1060" s="13"/>
      <c r="CZA1060" s="13"/>
      <c r="CZB1060" s="13"/>
      <c r="CZC1060" s="13"/>
      <c r="CZD1060" s="13"/>
      <c r="CZE1060" s="13"/>
      <c r="CZF1060" s="13"/>
      <c r="CZG1060" s="13"/>
      <c r="CZH1060" s="13"/>
      <c r="CZI1060" s="13"/>
      <c r="CZJ1060" s="13"/>
      <c r="CZK1060" s="13"/>
      <c r="CZL1060" s="13"/>
      <c r="CZM1060" s="13"/>
      <c r="CZN1060" s="13"/>
      <c r="CZO1060" s="13"/>
      <c r="CZP1060" s="13"/>
      <c r="CZQ1060" s="13"/>
      <c r="CZR1060" s="13"/>
      <c r="CZS1060" s="13"/>
      <c r="CZT1060" s="13"/>
      <c r="CZU1060" s="13"/>
      <c r="CZV1060" s="13"/>
      <c r="CZW1060" s="13"/>
      <c r="CZX1060" s="13"/>
      <c r="CZY1060" s="13"/>
      <c r="CZZ1060" s="13"/>
      <c r="DAA1060" s="13"/>
      <c r="DAB1060" s="13"/>
      <c r="DAC1060" s="13"/>
      <c r="DAD1060" s="13"/>
      <c r="DAE1060" s="13"/>
      <c r="DAF1060" s="13"/>
      <c r="DAG1060" s="13"/>
      <c r="DAH1060" s="13"/>
      <c r="DAI1060" s="13"/>
      <c r="DAJ1060" s="13"/>
      <c r="DAK1060" s="13"/>
      <c r="DAL1060" s="13"/>
      <c r="DAM1060" s="13"/>
      <c r="DAN1060" s="13"/>
      <c r="DAO1060" s="13"/>
      <c r="DAP1060" s="13"/>
      <c r="DAQ1060" s="13"/>
      <c r="DAR1060" s="13"/>
      <c r="DAS1060" s="13"/>
      <c r="DAT1060" s="13"/>
      <c r="DAU1060" s="13"/>
      <c r="DAV1060" s="13"/>
      <c r="DAW1060" s="13"/>
      <c r="DAX1060" s="13"/>
      <c r="DAY1060" s="13"/>
      <c r="DAZ1060" s="13"/>
      <c r="DBA1060" s="13"/>
      <c r="DBB1060" s="13"/>
      <c r="DBC1060" s="13"/>
      <c r="DBD1060" s="13"/>
      <c r="DBE1060" s="13"/>
      <c r="DBF1060" s="13"/>
      <c r="DBG1060" s="13"/>
      <c r="DBH1060" s="13"/>
      <c r="DBI1060" s="13"/>
      <c r="DBJ1060" s="13"/>
      <c r="DBK1060" s="13"/>
      <c r="DBL1060" s="13"/>
      <c r="DBM1060" s="13"/>
      <c r="DBN1060" s="13"/>
      <c r="DBO1060" s="13"/>
      <c r="DBP1060" s="13"/>
      <c r="DBQ1060" s="13"/>
      <c r="DBR1060" s="13"/>
      <c r="DBS1060" s="13"/>
      <c r="DBT1060" s="13"/>
      <c r="DBU1060" s="13"/>
      <c r="DBV1060" s="13"/>
      <c r="DBW1060" s="13"/>
      <c r="DBX1060" s="13"/>
      <c r="DBY1060" s="13"/>
      <c r="DBZ1060" s="13"/>
      <c r="DCA1060" s="13"/>
      <c r="DCB1060" s="13"/>
      <c r="DCC1060" s="13"/>
      <c r="DCD1060" s="13"/>
      <c r="DCE1060" s="13"/>
      <c r="DCF1060" s="13"/>
      <c r="DCG1060" s="13"/>
      <c r="DCH1060" s="13"/>
      <c r="DCI1060" s="13"/>
      <c r="DCJ1060" s="13"/>
      <c r="DCK1060" s="13"/>
      <c r="DCL1060" s="13"/>
      <c r="DCM1060" s="13"/>
      <c r="DCN1060" s="13"/>
      <c r="DCO1060" s="13"/>
      <c r="DCP1060" s="13"/>
      <c r="DCQ1060" s="13"/>
      <c r="DCR1060" s="13"/>
      <c r="DCS1060" s="13"/>
      <c r="DCT1060" s="13"/>
      <c r="DCU1060" s="13"/>
      <c r="DCV1060" s="13"/>
      <c r="DCW1060" s="13"/>
      <c r="DCX1060" s="13"/>
      <c r="DCY1060" s="13"/>
      <c r="DCZ1060" s="13"/>
      <c r="DDA1060" s="13"/>
      <c r="DDB1060" s="13"/>
      <c r="DDC1060" s="13"/>
      <c r="DDD1060" s="13"/>
      <c r="DDE1060" s="13"/>
      <c r="DDF1060" s="13"/>
      <c r="DDG1060" s="13"/>
      <c r="DDH1060" s="13"/>
      <c r="DDI1060" s="13"/>
      <c r="DDJ1060" s="13"/>
      <c r="DDK1060" s="13"/>
      <c r="DDL1060" s="13"/>
      <c r="DDM1060" s="13"/>
      <c r="DDN1060" s="13"/>
      <c r="DDO1060" s="13"/>
      <c r="DDP1060" s="13"/>
      <c r="DDQ1060" s="13"/>
      <c r="DDR1060" s="13"/>
      <c r="DDS1060" s="13"/>
      <c r="DDT1060" s="13"/>
      <c r="DDU1060" s="13"/>
      <c r="DDV1060" s="13"/>
      <c r="DDW1060" s="13"/>
      <c r="DDX1060" s="13"/>
      <c r="DDY1060" s="13"/>
      <c r="DDZ1060" s="13"/>
      <c r="DEA1060" s="13"/>
      <c r="DEB1060" s="13"/>
      <c r="DEC1060" s="13"/>
      <c r="DED1060" s="13"/>
      <c r="DEE1060" s="13"/>
      <c r="DEF1060" s="13"/>
      <c r="DEG1060" s="13"/>
      <c r="DEH1060" s="13"/>
      <c r="DEI1060" s="13"/>
      <c r="DEJ1060" s="13"/>
      <c r="DEK1060" s="13"/>
      <c r="DEL1060" s="13"/>
      <c r="DEM1060" s="13"/>
      <c r="DEN1060" s="13"/>
      <c r="DEO1060" s="13"/>
      <c r="DEP1060" s="13"/>
      <c r="DEQ1060" s="13"/>
      <c r="DER1060" s="13"/>
      <c r="DES1060" s="13"/>
      <c r="DET1060" s="13"/>
      <c r="DEU1060" s="13"/>
      <c r="DEV1060" s="13"/>
      <c r="DEW1060" s="13"/>
      <c r="DEX1060" s="13"/>
      <c r="DEY1060" s="13"/>
      <c r="DEZ1060" s="13"/>
      <c r="DFA1060" s="13"/>
      <c r="DFB1060" s="13"/>
      <c r="DFC1060" s="13"/>
      <c r="DFD1060" s="13"/>
      <c r="DFE1060" s="13"/>
      <c r="DFF1060" s="13"/>
      <c r="DFG1060" s="13"/>
      <c r="DFH1060" s="13"/>
      <c r="DFI1060" s="13"/>
      <c r="DFJ1060" s="13"/>
      <c r="DFK1060" s="13"/>
      <c r="DFL1060" s="13"/>
      <c r="DFM1060" s="13"/>
      <c r="DFN1060" s="13"/>
      <c r="DFO1060" s="13"/>
      <c r="DFP1060" s="13"/>
      <c r="DFQ1060" s="13"/>
      <c r="DFR1060" s="13"/>
      <c r="DFS1060" s="13"/>
      <c r="DFT1060" s="13"/>
      <c r="DFU1060" s="13"/>
      <c r="DFV1060" s="13"/>
      <c r="DFW1060" s="13"/>
      <c r="DFX1060" s="13"/>
      <c r="DFY1060" s="13"/>
      <c r="DFZ1060" s="13"/>
      <c r="DGA1060" s="13"/>
      <c r="DGB1060" s="13"/>
      <c r="DGC1060" s="13"/>
      <c r="DGD1060" s="13"/>
      <c r="DGE1060" s="13"/>
      <c r="DGF1060" s="13"/>
      <c r="DGG1060" s="13"/>
      <c r="DGH1060" s="13"/>
      <c r="DGI1060" s="13"/>
      <c r="DGJ1060" s="13"/>
      <c r="DGK1060" s="13"/>
      <c r="DGL1060" s="13"/>
      <c r="DGM1060" s="13"/>
      <c r="DGN1060" s="13"/>
      <c r="DGO1060" s="13"/>
      <c r="DGP1060" s="13"/>
      <c r="DGQ1060" s="13"/>
      <c r="DGR1060" s="13"/>
      <c r="DGS1060" s="13"/>
      <c r="DGT1060" s="13"/>
      <c r="DGU1060" s="13"/>
      <c r="DGV1060" s="13"/>
      <c r="DGW1060" s="13"/>
      <c r="DGX1060" s="13"/>
      <c r="DGY1060" s="13"/>
      <c r="DGZ1060" s="13"/>
      <c r="DHA1060" s="13"/>
      <c r="DHB1060" s="13"/>
      <c r="DHC1060" s="13"/>
      <c r="DHD1060" s="13"/>
      <c r="DHE1060" s="13"/>
      <c r="DHF1060" s="13"/>
      <c r="DHG1060" s="13"/>
      <c r="DHH1060" s="13"/>
      <c r="DHI1060" s="13"/>
      <c r="DHJ1060" s="13"/>
      <c r="DHK1060" s="13"/>
      <c r="DHL1060" s="13"/>
      <c r="DHM1060" s="13"/>
      <c r="DHN1060" s="13"/>
      <c r="DHO1060" s="13"/>
      <c r="DHP1060" s="13"/>
      <c r="DHQ1060" s="13"/>
      <c r="DHR1060" s="13"/>
      <c r="DHS1060" s="13"/>
      <c r="DHT1060" s="13"/>
      <c r="DHU1060" s="13"/>
      <c r="DHV1060" s="13"/>
      <c r="DHW1060" s="13"/>
      <c r="DHX1060" s="13"/>
      <c r="DHY1060" s="13"/>
      <c r="DHZ1060" s="13"/>
      <c r="DIA1060" s="13"/>
      <c r="DIB1060" s="13"/>
      <c r="DIC1060" s="13"/>
      <c r="DID1060" s="13"/>
      <c r="DIE1060" s="13"/>
      <c r="DIF1060" s="13"/>
      <c r="DIG1060" s="13"/>
      <c r="DIH1060" s="13"/>
      <c r="DII1060" s="13"/>
      <c r="DIJ1060" s="13"/>
      <c r="DIK1060" s="13"/>
      <c r="DIL1060" s="13"/>
      <c r="DIM1060" s="13"/>
      <c r="DIN1060" s="13"/>
      <c r="DIO1060" s="13"/>
      <c r="DIP1060" s="13"/>
      <c r="DIQ1060" s="13"/>
      <c r="DIR1060" s="13"/>
      <c r="DIS1060" s="13"/>
      <c r="DIT1060" s="13"/>
      <c r="DIU1060" s="13"/>
      <c r="DIV1060" s="13"/>
      <c r="DIW1060" s="13"/>
      <c r="DIX1060" s="13"/>
      <c r="DIY1060" s="13"/>
      <c r="DIZ1060" s="13"/>
      <c r="DJA1060" s="13"/>
      <c r="DJB1060" s="13"/>
      <c r="DJC1060" s="13"/>
      <c r="DJD1060" s="13"/>
      <c r="DJE1060" s="13"/>
      <c r="DJF1060" s="13"/>
      <c r="DJG1060" s="13"/>
      <c r="DJH1060" s="13"/>
      <c r="DJI1060" s="13"/>
      <c r="DJJ1060" s="13"/>
      <c r="DJK1060" s="13"/>
      <c r="DJL1060" s="13"/>
      <c r="DJM1060" s="13"/>
      <c r="DJN1060" s="13"/>
      <c r="DJO1060" s="13"/>
      <c r="DJP1060" s="13"/>
      <c r="DJQ1060" s="13"/>
      <c r="DJR1060" s="13"/>
      <c r="DJS1060" s="13"/>
      <c r="DJT1060" s="13"/>
      <c r="DJU1060" s="13"/>
      <c r="DJV1060" s="13"/>
      <c r="DJW1060" s="13"/>
      <c r="DJX1060" s="13"/>
      <c r="DJY1060" s="13"/>
      <c r="DJZ1060" s="13"/>
      <c r="DKA1060" s="13"/>
      <c r="DKB1060" s="13"/>
      <c r="DKC1060" s="13"/>
      <c r="DKD1060" s="13"/>
      <c r="DKE1060" s="13"/>
      <c r="DKF1060" s="13"/>
      <c r="DKG1060" s="13"/>
      <c r="DKH1060" s="13"/>
      <c r="DKI1060" s="13"/>
      <c r="DKJ1060" s="13"/>
      <c r="DKK1060" s="13"/>
      <c r="DKL1060" s="13"/>
      <c r="DKM1060" s="13"/>
      <c r="DKN1060" s="13"/>
      <c r="DKO1060" s="13"/>
      <c r="DKP1060" s="13"/>
      <c r="DKQ1060" s="13"/>
      <c r="DKR1060" s="13"/>
      <c r="DKS1060" s="13"/>
      <c r="DKT1060" s="13"/>
      <c r="DKU1060" s="13"/>
      <c r="DKV1060" s="13"/>
      <c r="DKW1060" s="13"/>
      <c r="DKX1060" s="13"/>
      <c r="DKY1060" s="13"/>
      <c r="DKZ1060" s="13"/>
      <c r="DLA1060" s="13"/>
      <c r="DLB1060" s="13"/>
      <c r="DLC1060" s="13"/>
      <c r="DLD1060" s="13"/>
      <c r="DLE1060" s="13"/>
      <c r="DLF1060" s="13"/>
      <c r="DLG1060" s="13"/>
      <c r="DLH1060" s="13"/>
      <c r="DLI1060" s="13"/>
      <c r="DLJ1060" s="13"/>
      <c r="DLK1060" s="13"/>
      <c r="DLL1060" s="13"/>
      <c r="DLM1060" s="13"/>
      <c r="DLN1060" s="13"/>
      <c r="DLO1060" s="13"/>
      <c r="DLP1060" s="13"/>
      <c r="DLQ1060" s="13"/>
      <c r="DLR1060" s="13"/>
      <c r="DLS1060" s="13"/>
      <c r="DLT1060" s="13"/>
      <c r="DLU1060" s="13"/>
      <c r="DLV1060" s="13"/>
      <c r="DLW1060" s="13"/>
      <c r="DLX1060" s="13"/>
      <c r="DLY1060" s="13"/>
      <c r="DLZ1060" s="13"/>
      <c r="DMA1060" s="13"/>
      <c r="DMB1060" s="13"/>
      <c r="DMC1060" s="13"/>
      <c r="DMD1060" s="13"/>
      <c r="DME1060" s="13"/>
      <c r="DMF1060" s="13"/>
      <c r="DMG1060" s="13"/>
      <c r="DMH1060" s="13"/>
      <c r="DMI1060" s="13"/>
      <c r="DMJ1060" s="13"/>
      <c r="DMK1060" s="13"/>
      <c r="DML1060" s="13"/>
      <c r="DMM1060" s="13"/>
      <c r="DMN1060" s="13"/>
      <c r="DMO1060" s="13"/>
      <c r="DMP1060" s="13"/>
      <c r="DMQ1060" s="13"/>
      <c r="DMR1060" s="13"/>
      <c r="DMS1060" s="13"/>
      <c r="DMT1060" s="13"/>
      <c r="DMU1060" s="13"/>
      <c r="DMV1060" s="13"/>
      <c r="DMW1060" s="13"/>
      <c r="DMX1060" s="13"/>
      <c r="DMY1060" s="13"/>
      <c r="DMZ1060" s="13"/>
      <c r="DNA1060" s="13"/>
      <c r="DNB1060" s="13"/>
      <c r="DNC1060" s="13"/>
      <c r="DND1060" s="13"/>
      <c r="DNE1060" s="13"/>
      <c r="DNF1060" s="13"/>
      <c r="DNG1060" s="13"/>
      <c r="DNH1060" s="13"/>
      <c r="DNI1060" s="13"/>
      <c r="DNJ1060" s="13"/>
      <c r="DNK1060" s="13"/>
      <c r="DNL1060" s="13"/>
      <c r="DNM1060" s="13"/>
      <c r="DNN1060" s="13"/>
      <c r="DNO1060" s="13"/>
      <c r="DNP1060" s="13"/>
      <c r="DNQ1060" s="13"/>
      <c r="DNR1060" s="13"/>
      <c r="DNS1060" s="13"/>
      <c r="DNT1060" s="13"/>
      <c r="DNU1060" s="13"/>
      <c r="DNV1060" s="13"/>
      <c r="DNW1060" s="13"/>
      <c r="DNX1060" s="13"/>
      <c r="DNY1060" s="13"/>
      <c r="DNZ1060" s="13"/>
      <c r="DOA1060" s="13"/>
      <c r="DOB1060" s="13"/>
      <c r="DOC1060" s="13"/>
      <c r="DOD1060" s="13"/>
      <c r="DOE1060" s="13"/>
      <c r="DOF1060" s="13"/>
      <c r="DOG1060" s="13"/>
      <c r="DOH1060" s="13"/>
      <c r="DOI1060" s="13"/>
      <c r="DOJ1060" s="13"/>
      <c r="DOK1060" s="13"/>
      <c r="DOL1060" s="13"/>
      <c r="DOM1060" s="13"/>
      <c r="DON1060" s="13"/>
      <c r="DOO1060" s="13"/>
      <c r="DOP1060" s="13"/>
      <c r="DOQ1060" s="13"/>
      <c r="DOR1060" s="13"/>
      <c r="DOS1060" s="13"/>
      <c r="DOT1060" s="13"/>
      <c r="DOU1060" s="13"/>
      <c r="DOV1060" s="13"/>
      <c r="DOW1060" s="13"/>
      <c r="DOX1060" s="13"/>
      <c r="DOY1060" s="13"/>
      <c r="DOZ1060" s="13"/>
      <c r="DPA1060" s="13"/>
      <c r="DPB1060" s="13"/>
      <c r="DPC1060" s="13"/>
      <c r="DPD1060" s="13"/>
      <c r="DPE1060" s="13"/>
      <c r="DPF1060" s="13"/>
      <c r="DPG1060" s="13"/>
      <c r="DPH1060" s="13"/>
      <c r="DPI1060" s="13"/>
      <c r="DPJ1060" s="13"/>
      <c r="DPK1060" s="13"/>
      <c r="DPL1060" s="13"/>
      <c r="DPM1060" s="13"/>
      <c r="DPN1060" s="13"/>
      <c r="DPO1060" s="13"/>
      <c r="DPP1060" s="13"/>
      <c r="DPQ1060" s="13"/>
      <c r="DPR1060" s="13"/>
      <c r="DPS1060" s="13"/>
      <c r="DPT1060" s="13"/>
      <c r="DPU1060" s="13"/>
      <c r="DPV1060" s="13"/>
      <c r="DPW1060" s="13"/>
      <c r="DPX1060" s="13"/>
      <c r="DPY1060" s="13"/>
      <c r="DPZ1060" s="13"/>
      <c r="DQA1060" s="13"/>
      <c r="DQB1060" s="13"/>
      <c r="DQC1060" s="13"/>
      <c r="DQD1060" s="13"/>
      <c r="DQE1060" s="13"/>
      <c r="DQF1060" s="13"/>
      <c r="DQG1060" s="13"/>
      <c r="DQH1060" s="13"/>
      <c r="DQI1060" s="13"/>
      <c r="DQJ1060" s="13"/>
      <c r="DQK1060" s="13"/>
      <c r="DQL1060" s="13"/>
      <c r="DQM1060" s="13"/>
      <c r="DQN1060" s="13"/>
      <c r="DQO1060" s="13"/>
      <c r="DQP1060" s="13"/>
      <c r="DQQ1060" s="13"/>
      <c r="DQR1060" s="13"/>
      <c r="DQS1060" s="13"/>
      <c r="DQT1060" s="13"/>
      <c r="DQU1060" s="13"/>
      <c r="DQV1060" s="13"/>
      <c r="DQW1060" s="13"/>
      <c r="DQX1060" s="13"/>
      <c r="DQY1060" s="13"/>
      <c r="DQZ1060" s="13"/>
      <c r="DRA1060" s="13"/>
      <c r="DRB1060" s="13"/>
      <c r="DRC1060" s="13"/>
      <c r="DRD1060" s="13"/>
      <c r="DRE1060" s="13"/>
      <c r="DRF1060" s="13"/>
      <c r="DRG1060" s="13"/>
      <c r="DRH1060" s="13"/>
      <c r="DRI1060" s="13"/>
      <c r="DRJ1060" s="13"/>
      <c r="DRK1060" s="13"/>
      <c r="DRL1060" s="13"/>
      <c r="DRM1060" s="13"/>
      <c r="DRN1060" s="13"/>
      <c r="DRO1060" s="13"/>
      <c r="DRP1060" s="13"/>
      <c r="DRQ1060" s="13"/>
      <c r="DRR1060" s="13"/>
      <c r="DRS1060" s="13"/>
      <c r="DRT1060" s="13"/>
      <c r="DRU1060" s="13"/>
      <c r="DRV1060" s="13"/>
      <c r="DRW1060" s="13"/>
      <c r="DRX1060" s="13"/>
      <c r="DRY1060" s="13"/>
      <c r="DRZ1060" s="13"/>
      <c r="DSA1060" s="13"/>
      <c r="DSB1060" s="13"/>
      <c r="DSC1060" s="13"/>
      <c r="DSD1060" s="13"/>
      <c r="DSE1060" s="13"/>
      <c r="DSF1060" s="13"/>
      <c r="DSG1060" s="13"/>
      <c r="DSH1060" s="13"/>
      <c r="DSI1060" s="13"/>
      <c r="DSJ1060" s="13"/>
      <c r="DSK1060" s="13"/>
      <c r="DSL1060" s="13"/>
      <c r="DSM1060" s="13"/>
      <c r="DSN1060" s="13"/>
      <c r="DSO1060" s="13"/>
      <c r="DSP1060" s="13"/>
      <c r="DSQ1060" s="13"/>
      <c r="DSR1060" s="13"/>
      <c r="DSS1060" s="13"/>
      <c r="DST1060" s="13"/>
      <c r="DSU1060" s="13"/>
      <c r="DSV1060" s="13"/>
      <c r="DSW1060" s="13"/>
      <c r="DSX1060" s="13"/>
      <c r="DSY1060" s="13"/>
      <c r="DSZ1060" s="13"/>
      <c r="DTA1060" s="13"/>
      <c r="DTB1060" s="13"/>
      <c r="DTC1060" s="13"/>
      <c r="DTD1060" s="13"/>
      <c r="DTE1060" s="13"/>
      <c r="DTF1060" s="13"/>
      <c r="DTG1060" s="13"/>
      <c r="DTH1060" s="13"/>
      <c r="DTI1060" s="13"/>
      <c r="DTJ1060" s="13"/>
      <c r="DTK1060" s="13"/>
      <c r="DTL1060" s="13"/>
      <c r="DTM1060" s="13"/>
      <c r="DTN1060" s="13"/>
      <c r="DTO1060" s="13"/>
      <c r="DTP1060" s="13"/>
      <c r="DTQ1060" s="13"/>
      <c r="DTR1060" s="13"/>
      <c r="DTS1060" s="13"/>
      <c r="DTT1060" s="13"/>
      <c r="DTU1060" s="13"/>
      <c r="DTV1060" s="13"/>
      <c r="DTW1060" s="13"/>
      <c r="DTX1060" s="13"/>
      <c r="DTY1060" s="13"/>
      <c r="DTZ1060" s="13"/>
      <c r="DUA1060" s="13"/>
      <c r="DUB1060" s="13"/>
      <c r="DUC1060" s="13"/>
      <c r="DUD1060" s="13"/>
      <c r="DUE1060" s="13"/>
      <c r="DUF1060" s="13"/>
      <c r="DUG1060" s="13"/>
      <c r="DUH1060" s="13"/>
      <c r="DUI1060" s="13"/>
      <c r="DUJ1060" s="13"/>
      <c r="DUK1060" s="13"/>
      <c r="DUL1060" s="13"/>
      <c r="DUM1060" s="13"/>
      <c r="DUN1060" s="13"/>
      <c r="DUO1060" s="13"/>
      <c r="DUP1060" s="13"/>
      <c r="DUQ1060" s="13"/>
      <c r="DUR1060" s="13"/>
      <c r="DUS1060" s="13"/>
      <c r="DUT1060" s="13"/>
      <c r="DUU1060" s="13"/>
      <c r="DUV1060" s="13"/>
      <c r="DUW1060" s="13"/>
      <c r="DUX1060" s="13"/>
      <c r="DUY1060" s="13"/>
      <c r="DUZ1060" s="13"/>
      <c r="DVA1060" s="13"/>
      <c r="DVB1060" s="13"/>
      <c r="DVC1060" s="13"/>
      <c r="DVD1060" s="13"/>
      <c r="DVE1060" s="13"/>
      <c r="DVF1060" s="13"/>
      <c r="DVG1060" s="13"/>
      <c r="DVH1060" s="13"/>
      <c r="DVI1060" s="13"/>
      <c r="DVJ1060" s="13"/>
      <c r="DVK1060" s="13"/>
      <c r="DVL1060" s="13"/>
      <c r="DVM1060" s="13"/>
      <c r="DVN1060" s="13"/>
      <c r="DVO1060" s="13"/>
      <c r="DVP1060" s="13"/>
      <c r="DVQ1060" s="13"/>
      <c r="DVR1060" s="13"/>
      <c r="DVS1060" s="13"/>
      <c r="DVT1060" s="13"/>
      <c r="DVU1060" s="13"/>
      <c r="DVV1060" s="13"/>
      <c r="DVW1060" s="13"/>
      <c r="DVX1060" s="13"/>
      <c r="DVY1060" s="13"/>
      <c r="DVZ1060" s="13"/>
      <c r="DWA1060" s="13"/>
      <c r="DWB1060" s="13"/>
      <c r="DWC1060" s="13"/>
      <c r="DWD1060" s="13"/>
      <c r="DWE1060" s="13"/>
      <c r="DWF1060" s="13"/>
      <c r="DWG1060" s="13"/>
      <c r="DWH1060" s="13"/>
      <c r="DWI1060" s="13"/>
      <c r="DWJ1060" s="13"/>
      <c r="DWK1060" s="13"/>
      <c r="DWL1060" s="13"/>
      <c r="DWM1060" s="13"/>
      <c r="DWN1060" s="13"/>
      <c r="DWO1060" s="13"/>
      <c r="DWP1060" s="13"/>
      <c r="DWQ1060" s="13"/>
      <c r="DWR1060" s="13"/>
      <c r="DWS1060" s="13"/>
      <c r="DWT1060" s="13"/>
      <c r="DWU1060" s="13"/>
      <c r="DWV1060" s="13"/>
      <c r="DWW1060" s="13"/>
      <c r="DWX1060" s="13"/>
      <c r="DWY1060" s="13"/>
      <c r="DWZ1060" s="13"/>
      <c r="DXA1060" s="13"/>
      <c r="DXB1060" s="13"/>
      <c r="DXC1060" s="13"/>
      <c r="DXD1060" s="13"/>
      <c r="DXE1060" s="13"/>
      <c r="DXF1060" s="13"/>
      <c r="DXG1060" s="13"/>
      <c r="DXH1060" s="13"/>
      <c r="DXI1060" s="13"/>
      <c r="DXJ1060" s="13"/>
      <c r="DXK1060" s="13"/>
      <c r="DXL1060" s="13"/>
      <c r="DXM1060" s="13"/>
      <c r="DXN1060" s="13"/>
      <c r="DXO1060" s="13"/>
      <c r="DXP1060" s="13"/>
      <c r="DXQ1060" s="13"/>
      <c r="DXR1060" s="13"/>
      <c r="DXS1060" s="13"/>
      <c r="DXT1060" s="13"/>
      <c r="DXU1060" s="13"/>
      <c r="DXV1060" s="13"/>
      <c r="DXW1060" s="13"/>
      <c r="DXX1060" s="13"/>
      <c r="DXY1060" s="13"/>
      <c r="DXZ1060" s="13"/>
      <c r="DYA1060" s="13"/>
      <c r="DYB1060" s="13"/>
      <c r="DYC1060" s="13"/>
      <c r="DYD1060" s="13"/>
      <c r="DYE1060" s="13"/>
      <c r="DYF1060" s="13"/>
      <c r="DYG1060" s="13"/>
      <c r="DYH1060" s="13"/>
      <c r="DYI1060" s="13"/>
      <c r="DYJ1060" s="13"/>
      <c r="DYK1060" s="13"/>
      <c r="DYL1060" s="13"/>
      <c r="DYM1060" s="13"/>
      <c r="DYN1060" s="13"/>
      <c r="DYO1060" s="13"/>
      <c r="DYP1060" s="13"/>
      <c r="DYQ1060" s="13"/>
      <c r="DYR1060" s="13"/>
      <c r="DYS1060" s="13"/>
      <c r="DYT1060" s="13"/>
      <c r="DYU1060" s="13"/>
      <c r="DYV1060" s="13"/>
      <c r="DYW1060" s="13"/>
      <c r="DYX1060" s="13"/>
      <c r="DYY1060" s="13"/>
      <c r="DYZ1060" s="13"/>
      <c r="DZA1060" s="13"/>
      <c r="DZB1060" s="13"/>
      <c r="DZC1060" s="13"/>
      <c r="DZD1060" s="13"/>
      <c r="DZE1060" s="13"/>
      <c r="DZF1060" s="13"/>
      <c r="DZG1060" s="13"/>
      <c r="DZH1060" s="13"/>
      <c r="DZI1060" s="13"/>
      <c r="DZJ1060" s="13"/>
      <c r="DZK1060" s="13"/>
      <c r="DZL1060" s="13"/>
      <c r="DZM1060" s="13"/>
      <c r="DZN1060" s="13"/>
      <c r="DZO1060" s="13"/>
      <c r="DZP1060" s="13"/>
      <c r="DZQ1060" s="13"/>
      <c r="DZR1060" s="13"/>
      <c r="DZS1060" s="13"/>
      <c r="DZT1060" s="13"/>
      <c r="DZU1060" s="13"/>
      <c r="DZV1060" s="13"/>
      <c r="DZW1060" s="13"/>
      <c r="DZX1060" s="13"/>
      <c r="DZY1060" s="13"/>
      <c r="DZZ1060" s="13"/>
      <c r="EAA1060" s="13"/>
      <c r="EAB1060" s="13"/>
      <c r="EAC1060" s="13"/>
      <c r="EAD1060" s="13"/>
      <c r="EAE1060" s="13"/>
      <c r="EAF1060" s="13"/>
      <c r="EAG1060" s="13"/>
      <c r="EAH1060" s="13"/>
      <c r="EAI1060" s="13"/>
      <c r="EAJ1060" s="13"/>
      <c r="EAK1060" s="13"/>
      <c r="EAL1060" s="13"/>
      <c r="EAM1060" s="13"/>
      <c r="EAN1060" s="13"/>
      <c r="EAO1060" s="13"/>
      <c r="EAP1060" s="13"/>
      <c r="EAQ1060" s="13"/>
      <c r="EAR1060" s="13"/>
      <c r="EAS1060" s="13"/>
      <c r="EAT1060" s="13"/>
      <c r="EAU1060" s="13"/>
      <c r="EAV1060" s="13"/>
      <c r="EAW1060" s="13"/>
      <c r="EAX1060" s="13"/>
      <c r="EAY1060" s="13"/>
      <c r="EAZ1060" s="13"/>
      <c r="EBA1060" s="13"/>
      <c r="EBB1060" s="13"/>
      <c r="EBC1060" s="13"/>
      <c r="EBD1060" s="13"/>
      <c r="EBE1060" s="13"/>
      <c r="EBF1060" s="13"/>
      <c r="EBG1060" s="13"/>
      <c r="EBH1060" s="13"/>
      <c r="EBI1060" s="13"/>
      <c r="EBJ1060" s="13"/>
      <c r="EBK1060" s="13"/>
      <c r="EBL1060" s="13"/>
      <c r="EBM1060" s="13"/>
      <c r="EBN1060" s="13"/>
      <c r="EBO1060" s="13"/>
      <c r="EBP1060" s="13"/>
      <c r="EBQ1060" s="13"/>
      <c r="EBR1060" s="13"/>
      <c r="EBS1060" s="13"/>
      <c r="EBT1060" s="13"/>
      <c r="EBU1060" s="13"/>
      <c r="EBV1060" s="13"/>
      <c r="EBW1060" s="13"/>
      <c r="EBX1060" s="13"/>
      <c r="EBY1060" s="13"/>
      <c r="EBZ1060" s="13"/>
      <c r="ECA1060" s="13"/>
      <c r="ECB1060" s="13"/>
      <c r="ECC1060" s="13"/>
      <c r="ECD1060" s="13"/>
      <c r="ECE1060" s="13"/>
      <c r="ECF1060" s="13"/>
      <c r="ECG1060" s="13"/>
      <c r="ECH1060" s="13"/>
      <c r="ECI1060" s="13"/>
      <c r="ECJ1060" s="13"/>
      <c r="ECK1060" s="13"/>
      <c r="ECL1060" s="13"/>
      <c r="ECM1060" s="13"/>
      <c r="ECN1060" s="13"/>
      <c r="ECO1060" s="13"/>
      <c r="ECP1060" s="13"/>
      <c r="ECQ1060" s="13"/>
      <c r="ECR1060" s="13"/>
      <c r="ECS1060" s="13"/>
      <c r="ECT1060" s="13"/>
      <c r="ECU1060" s="13"/>
      <c r="ECV1060" s="13"/>
      <c r="ECW1060" s="13"/>
      <c r="ECX1060" s="13"/>
      <c r="ECY1060" s="13"/>
      <c r="ECZ1060" s="13"/>
      <c r="EDA1060" s="13"/>
      <c r="EDB1060" s="13"/>
      <c r="EDC1060" s="13"/>
      <c r="EDD1060" s="13"/>
      <c r="EDE1060" s="13"/>
      <c r="EDF1060" s="13"/>
      <c r="EDG1060" s="13"/>
      <c r="EDH1060" s="13"/>
      <c r="EDI1060" s="13"/>
      <c r="EDJ1060" s="13"/>
      <c r="EDK1060" s="13"/>
      <c r="EDL1060" s="13"/>
      <c r="EDM1060" s="13"/>
      <c r="EDN1060" s="13"/>
      <c r="EDO1060" s="13"/>
      <c r="EDP1060" s="13"/>
      <c r="EDQ1060" s="13"/>
      <c r="EDR1060" s="13"/>
      <c r="EDS1060" s="13"/>
      <c r="EDT1060" s="13"/>
      <c r="EDU1060" s="13"/>
      <c r="EDV1060" s="13"/>
      <c r="EDW1060" s="13"/>
      <c r="EDX1060" s="13"/>
      <c r="EDY1060" s="13"/>
      <c r="EDZ1060" s="13"/>
      <c r="EEA1060" s="13"/>
      <c r="EEB1060" s="13"/>
      <c r="EEC1060" s="13"/>
      <c r="EED1060" s="13"/>
      <c r="EEE1060" s="13"/>
      <c r="EEF1060" s="13"/>
      <c r="EEG1060" s="13"/>
      <c r="EEH1060" s="13"/>
      <c r="EEI1060" s="13"/>
      <c r="EEJ1060" s="13"/>
      <c r="EEK1060" s="13"/>
      <c r="EEL1060" s="13"/>
      <c r="EEM1060" s="13"/>
      <c r="EEN1060" s="13"/>
      <c r="EEO1060" s="13"/>
      <c r="EEP1060" s="13"/>
      <c r="EEQ1060" s="13"/>
      <c r="EER1060" s="13"/>
      <c r="EES1060" s="13"/>
      <c r="EET1060" s="13"/>
      <c r="EEU1060" s="13"/>
      <c r="EEV1060" s="13"/>
      <c r="EEW1060" s="13"/>
      <c r="EEX1060" s="13"/>
      <c r="EEY1060" s="13"/>
      <c r="EEZ1060" s="13"/>
      <c r="EFA1060" s="13"/>
      <c r="EFB1060" s="13"/>
      <c r="EFC1060" s="13"/>
      <c r="EFD1060" s="13"/>
      <c r="EFE1060" s="13"/>
      <c r="EFF1060" s="13"/>
      <c r="EFG1060" s="13"/>
      <c r="EFH1060" s="13"/>
      <c r="EFI1060" s="13"/>
      <c r="EFJ1060" s="13"/>
      <c r="EFK1060" s="13"/>
      <c r="EFL1060" s="13"/>
      <c r="EFM1060" s="13"/>
      <c r="EFN1060" s="13"/>
      <c r="EFO1060" s="13"/>
      <c r="EFP1060" s="13"/>
      <c r="EFQ1060" s="13"/>
      <c r="EFR1060" s="13"/>
      <c r="EFS1060" s="13"/>
      <c r="EFT1060" s="13"/>
      <c r="EFU1060" s="13"/>
      <c r="EFV1060" s="13"/>
      <c r="EFW1060" s="13"/>
      <c r="EFX1060" s="13"/>
      <c r="EFY1060" s="13"/>
      <c r="EFZ1060" s="13"/>
      <c r="EGA1060" s="13"/>
      <c r="EGB1060" s="13"/>
      <c r="EGC1060" s="13"/>
      <c r="EGD1060" s="13"/>
      <c r="EGE1060" s="13"/>
      <c r="EGF1060" s="13"/>
      <c r="EGG1060" s="13"/>
      <c r="EGH1060" s="13"/>
      <c r="EGI1060" s="13"/>
      <c r="EGJ1060" s="13"/>
      <c r="EGK1060" s="13"/>
      <c r="EGL1060" s="13"/>
      <c r="EGM1060" s="13"/>
      <c r="EGN1060" s="13"/>
      <c r="EGO1060" s="13"/>
      <c r="EGP1060" s="13"/>
      <c r="EGQ1060" s="13"/>
      <c r="EGR1060" s="13"/>
      <c r="EGS1060" s="13"/>
      <c r="EGT1060" s="13"/>
      <c r="EGU1060" s="13"/>
      <c r="EGV1060" s="13"/>
      <c r="EGW1060" s="13"/>
      <c r="EGX1060" s="13"/>
      <c r="EGY1060" s="13"/>
      <c r="EGZ1060" s="13"/>
      <c r="EHA1060" s="13"/>
      <c r="EHB1060" s="13"/>
      <c r="EHC1060" s="13"/>
      <c r="EHD1060" s="13"/>
      <c r="EHE1060" s="13"/>
      <c r="EHF1060" s="13"/>
      <c r="EHG1060" s="13"/>
      <c r="EHH1060" s="13"/>
      <c r="EHI1060" s="13"/>
      <c r="EHJ1060" s="13"/>
      <c r="EHK1060" s="13"/>
      <c r="EHL1060" s="13"/>
      <c r="EHM1060" s="13"/>
      <c r="EHN1060" s="13"/>
      <c r="EHO1060" s="13"/>
      <c r="EHP1060" s="13"/>
      <c r="EHQ1060" s="13"/>
      <c r="EHR1060" s="13"/>
      <c r="EHS1060" s="13"/>
      <c r="EHT1060" s="13"/>
      <c r="EHU1060" s="13"/>
      <c r="EHV1060" s="13"/>
      <c r="EHW1060" s="13"/>
      <c r="EHX1060" s="13"/>
      <c r="EHY1060" s="13"/>
      <c r="EHZ1060" s="13"/>
      <c r="EIA1060" s="13"/>
      <c r="EIB1060" s="13"/>
      <c r="EIC1060" s="13"/>
      <c r="EID1060" s="13"/>
      <c r="EIE1060" s="13"/>
      <c r="EIF1060" s="13"/>
      <c r="EIG1060" s="13"/>
      <c r="EIH1060" s="13"/>
      <c r="EII1060" s="13"/>
      <c r="EIJ1060" s="13"/>
      <c r="EIK1060" s="13"/>
      <c r="EIL1060" s="13"/>
      <c r="EIM1060" s="13"/>
      <c r="EIN1060" s="13"/>
      <c r="EIO1060" s="13"/>
      <c r="EIP1060" s="13"/>
      <c r="EIQ1060" s="13"/>
      <c r="EIR1060" s="13"/>
      <c r="EIS1060" s="13"/>
      <c r="EIT1060" s="13"/>
      <c r="EIU1060" s="13"/>
      <c r="EIV1060" s="13"/>
      <c r="EIW1060" s="13"/>
      <c r="EIX1060" s="13"/>
      <c r="EIY1060" s="13"/>
      <c r="EIZ1060" s="13"/>
      <c r="EJA1060" s="13"/>
      <c r="EJB1060" s="13"/>
      <c r="EJC1060" s="13"/>
      <c r="EJD1060" s="13"/>
      <c r="EJE1060" s="13"/>
      <c r="EJF1060" s="13"/>
      <c r="EJG1060" s="13"/>
      <c r="EJH1060" s="13"/>
      <c r="EJI1060" s="13"/>
      <c r="EJJ1060" s="13"/>
      <c r="EJK1060" s="13"/>
      <c r="EJL1060" s="13"/>
      <c r="EJM1060" s="13"/>
      <c r="EJN1060" s="13"/>
      <c r="EJO1060" s="13"/>
      <c r="EJP1060" s="13"/>
      <c r="EJQ1060" s="13"/>
      <c r="EJR1060" s="13"/>
      <c r="EJS1060" s="13"/>
      <c r="EJT1060" s="13"/>
      <c r="EJU1060" s="13"/>
      <c r="EJV1060" s="13"/>
      <c r="EJW1060" s="13"/>
      <c r="EJX1060" s="13"/>
      <c r="EJY1060" s="13"/>
      <c r="EJZ1060" s="13"/>
      <c r="EKA1060" s="13"/>
      <c r="EKB1060" s="13"/>
      <c r="EKC1060" s="13"/>
      <c r="EKD1060" s="13"/>
      <c r="EKE1060" s="13"/>
      <c r="EKF1060" s="13"/>
      <c r="EKG1060" s="13"/>
      <c r="EKH1060" s="13"/>
      <c r="EKI1060" s="13"/>
      <c r="EKJ1060" s="13"/>
      <c r="EKK1060" s="13"/>
      <c r="EKL1060" s="13"/>
      <c r="EKM1060" s="13"/>
      <c r="EKN1060" s="13"/>
      <c r="EKO1060" s="13"/>
      <c r="EKP1060" s="13"/>
      <c r="EKQ1060" s="13"/>
      <c r="EKR1060" s="13"/>
      <c r="EKS1060" s="13"/>
      <c r="EKT1060" s="13"/>
      <c r="EKU1060" s="13"/>
      <c r="EKV1060" s="13"/>
      <c r="EKW1060" s="13"/>
      <c r="EKX1060" s="13"/>
      <c r="EKY1060" s="13"/>
      <c r="EKZ1060" s="13"/>
      <c r="ELA1060" s="13"/>
      <c r="ELB1060" s="13"/>
      <c r="ELC1060" s="13"/>
      <c r="ELD1060" s="13"/>
      <c r="ELE1060" s="13"/>
      <c r="ELF1060" s="13"/>
      <c r="ELG1060" s="13"/>
      <c r="ELH1060" s="13"/>
      <c r="ELI1060" s="13"/>
      <c r="ELJ1060" s="13"/>
      <c r="ELK1060" s="13"/>
      <c r="ELL1060" s="13"/>
      <c r="ELM1060" s="13"/>
      <c r="ELN1060" s="13"/>
      <c r="ELO1060" s="13"/>
      <c r="ELP1060" s="13"/>
      <c r="ELQ1060" s="13"/>
      <c r="ELR1060" s="13"/>
      <c r="ELS1060" s="13"/>
      <c r="ELT1060" s="13"/>
      <c r="ELU1060" s="13"/>
      <c r="ELV1060" s="13"/>
      <c r="ELW1060" s="13"/>
      <c r="ELX1060" s="13"/>
      <c r="ELY1060" s="13"/>
      <c r="ELZ1060" s="13"/>
      <c r="EMA1060" s="13"/>
      <c r="EMB1060" s="13"/>
      <c r="EMC1060" s="13"/>
      <c r="EMD1060" s="13"/>
      <c r="EME1060" s="13"/>
      <c r="EMF1060" s="13"/>
      <c r="EMG1060" s="13"/>
      <c r="EMH1060" s="13"/>
      <c r="EMI1060" s="13"/>
      <c r="EMJ1060" s="13"/>
      <c r="EMK1060" s="13"/>
      <c r="EML1060" s="13"/>
      <c r="EMM1060" s="13"/>
      <c r="EMN1060" s="13"/>
      <c r="EMO1060" s="13"/>
      <c r="EMP1060" s="13"/>
      <c r="EMQ1060" s="13"/>
      <c r="EMR1060" s="13"/>
      <c r="EMS1060" s="13"/>
      <c r="EMT1060" s="13"/>
      <c r="EMU1060" s="13"/>
      <c r="EMV1060" s="13"/>
      <c r="EMW1060" s="13"/>
      <c r="EMX1060" s="13"/>
      <c r="EMY1060" s="13"/>
      <c r="EMZ1060" s="13"/>
      <c r="ENA1060" s="13"/>
      <c r="ENB1060" s="13"/>
      <c r="ENC1060" s="13"/>
      <c r="END1060" s="13"/>
      <c r="ENE1060" s="13"/>
      <c r="ENF1060" s="13"/>
      <c r="ENG1060" s="13"/>
      <c r="ENH1060" s="13"/>
      <c r="ENI1060" s="13"/>
      <c r="ENJ1060" s="13"/>
      <c r="ENK1060" s="13"/>
      <c r="ENL1060" s="13"/>
      <c r="ENM1060" s="13"/>
      <c r="ENN1060" s="13"/>
      <c r="ENO1060" s="13"/>
      <c r="ENP1060" s="13"/>
      <c r="ENQ1060" s="13"/>
      <c r="ENR1060" s="13"/>
      <c r="ENS1060" s="13"/>
      <c r="ENT1060" s="13"/>
      <c r="ENU1060" s="13"/>
      <c r="ENV1060" s="13"/>
      <c r="ENW1060" s="13"/>
      <c r="ENX1060" s="13"/>
      <c r="ENY1060" s="13"/>
      <c r="ENZ1060" s="13"/>
      <c r="EOA1060" s="13"/>
      <c r="EOB1060" s="13"/>
      <c r="EOC1060" s="13"/>
      <c r="EOD1060" s="13"/>
      <c r="EOE1060" s="13"/>
      <c r="EOF1060" s="13"/>
      <c r="EOG1060" s="13"/>
      <c r="EOH1060" s="13"/>
      <c r="EOI1060" s="13"/>
      <c r="EOJ1060" s="13"/>
      <c r="EOK1060" s="13"/>
      <c r="EOL1060" s="13"/>
      <c r="EOM1060" s="13"/>
      <c r="EON1060" s="13"/>
      <c r="EOO1060" s="13"/>
      <c r="EOP1060" s="13"/>
      <c r="EOQ1060" s="13"/>
      <c r="EOR1060" s="13"/>
      <c r="EOS1060" s="13"/>
      <c r="EOT1060" s="13"/>
      <c r="EOU1060" s="13"/>
      <c r="EOV1060" s="13"/>
      <c r="EOW1060" s="13"/>
      <c r="EOX1060" s="13"/>
      <c r="EOY1060" s="13"/>
      <c r="EOZ1060" s="13"/>
      <c r="EPA1060" s="13"/>
      <c r="EPB1060" s="13"/>
      <c r="EPC1060" s="13"/>
      <c r="EPD1060" s="13"/>
      <c r="EPE1060" s="13"/>
      <c r="EPF1060" s="13"/>
      <c r="EPG1060" s="13"/>
      <c r="EPH1060" s="13"/>
      <c r="EPI1060" s="13"/>
      <c r="EPJ1060" s="13"/>
      <c r="EPK1060" s="13"/>
      <c r="EPL1060" s="13"/>
      <c r="EPM1060" s="13"/>
      <c r="EPN1060" s="13"/>
      <c r="EPO1060" s="13"/>
      <c r="EPP1060" s="13"/>
      <c r="EPQ1060" s="13"/>
      <c r="EPR1060" s="13"/>
      <c r="EPS1060" s="13"/>
      <c r="EPT1060" s="13"/>
      <c r="EPU1060" s="13"/>
      <c r="EPV1060" s="13"/>
      <c r="EPW1060" s="13"/>
      <c r="EPX1060" s="13"/>
      <c r="EPY1060" s="13"/>
      <c r="EPZ1060" s="13"/>
      <c r="EQA1060" s="13"/>
      <c r="EQB1060" s="13"/>
      <c r="EQC1060" s="13"/>
      <c r="EQD1060" s="13"/>
      <c r="EQE1060" s="13"/>
      <c r="EQF1060" s="13"/>
      <c r="EQG1060" s="13"/>
      <c r="EQH1060" s="13"/>
      <c r="EQI1060" s="13"/>
      <c r="EQJ1060" s="13"/>
      <c r="EQK1060" s="13"/>
      <c r="EQL1060" s="13"/>
      <c r="EQM1060" s="13"/>
      <c r="EQN1060" s="13"/>
      <c r="EQO1060" s="13"/>
      <c r="EQP1060" s="13"/>
      <c r="EQQ1060" s="13"/>
      <c r="EQR1060" s="13"/>
      <c r="EQS1060" s="13"/>
      <c r="EQT1060" s="13"/>
      <c r="EQU1060" s="13"/>
      <c r="EQV1060" s="13"/>
      <c r="EQW1060" s="13"/>
      <c r="EQX1060" s="13"/>
      <c r="EQY1060" s="13"/>
      <c r="EQZ1060" s="13"/>
      <c r="ERA1060" s="13"/>
      <c r="ERB1060" s="13"/>
      <c r="ERC1060" s="13"/>
      <c r="ERD1060" s="13"/>
      <c r="ERE1060" s="13"/>
      <c r="ERF1060" s="13"/>
      <c r="ERG1060" s="13"/>
      <c r="ERH1060" s="13"/>
      <c r="ERI1060" s="13"/>
      <c r="ERJ1060" s="13"/>
      <c r="ERK1060" s="13"/>
      <c r="ERL1060" s="13"/>
      <c r="ERM1060" s="13"/>
      <c r="ERN1060" s="13"/>
      <c r="ERO1060" s="13"/>
      <c r="ERP1060" s="13"/>
      <c r="ERQ1060" s="13"/>
      <c r="ERR1060" s="13"/>
      <c r="ERS1060" s="13"/>
      <c r="ERT1060" s="13"/>
      <c r="ERU1060" s="13"/>
      <c r="ERV1060" s="13"/>
      <c r="ERW1060" s="13"/>
      <c r="ERX1060" s="13"/>
      <c r="ERY1060" s="13"/>
      <c r="ERZ1060" s="13"/>
      <c r="ESA1060" s="13"/>
      <c r="ESB1060" s="13"/>
      <c r="ESC1060" s="13"/>
      <c r="ESD1060" s="13"/>
      <c r="ESE1060" s="13"/>
      <c r="ESF1060" s="13"/>
      <c r="ESG1060" s="13"/>
      <c r="ESH1060" s="13"/>
      <c r="ESI1060" s="13"/>
      <c r="ESJ1060" s="13"/>
      <c r="ESK1060" s="13"/>
      <c r="ESL1060" s="13"/>
      <c r="ESM1060" s="13"/>
      <c r="ESN1060" s="13"/>
      <c r="ESO1060" s="13"/>
      <c r="ESP1060" s="13"/>
      <c r="ESQ1060" s="13"/>
      <c r="ESR1060" s="13"/>
      <c r="ESS1060" s="13"/>
      <c r="EST1060" s="13"/>
      <c r="ESU1060" s="13"/>
      <c r="ESV1060" s="13"/>
      <c r="ESW1060" s="13"/>
      <c r="ESX1060" s="13"/>
      <c r="ESY1060" s="13"/>
      <c r="ESZ1060" s="13"/>
      <c r="ETA1060" s="13"/>
      <c r="ETB1060" s="13"/>
      <c r="ETC1060" s="13"/>
      <c r="ETD1060" s="13"/>
      <c r="ETE1060" s="13"/>
      <c r="ETF1060" s="13"/>
      <c r="ETG1060" s="13"/>
      <c r="ETH1060" s="13"/>
      <c r="ETI1060" s="13"/>
      <c r="ETJ1060" s="13"/>
      <c r="ETK1060" s="13"/>
      <c r="ETL1060" s="13"/>
      <c r="ETM1060" s="13"/>
      <c r="ETN1060" s="13"/>
      <c r="ETO1060" s="13"/>
      <c r="ETP1060" s="13"/>
      <c r="ETQ1060" s="13"/>
      <c r="ETR1060" s="13"/>
      <c r="ETS1060" s="13"/>
      <c r="ETT1060" s="13"/>
      <c r="ETU1060" s="13"/>
      <c r="ETV1060" s="13"/>
      <c r="ETW1060" s="13"/>
      <c r="ETX1060" s="13"/>
      <c r="ETY1060" s="13"/>
      <c r="ETZ1060" s="13"/>
      <c r="EUA1060" s="13"/>
      <c r="EUB1060" s="13"/>
      <c r="EUC1060" s="13"/>
      <c r="EUD1060" s="13"/>
      <c r="EUE1060" s="13"/>
      <c r="EUF1060" s="13"/>
      <c r="EUG1060" s="13"/>
      <c r="EUH1060" s="13"/>
      <c r="EUI1060" s="13"/>
      <c r="EUJ1060" s="13"/>
      <c r="EUK1060" s="13"/>
      <c r="EUL1060" s="13"/>
      <c r="EUM1060" s="13"/>
      <c r="EUN1060" s="13"/>
      <c r="EUO1060" s="13"/>
      <c r="EUP1060" s="13"/>
      <c r="EUQ1060" s="13"/>
      <c r="EUR1060" s="13"/>
      <c r="EUS1060" s="13"/>
      <c r="EUT1060" s="13"/>
      <c r="EUU1060" s="13"/>
      <c r="EUV1060" s="13"/>
      <c r="EUW1060" s="13"/>
      <c r="EUX1060" s="13"/>
      <c r="EUY1060" s="13"/>
      <c r="EUZ1060" s="13"/>
      <c r="EVA1060" s="13"/>
      <c r="EVB1060" s="13"/>
      <c r="EVC1060" s="13"/>
      <c r="EVD1060" s="13"/>
      <c r="EVE1060" s="13"/>
      <c r="EVF1060" s="13"/>
      <c r="EVG1060" s="13"/>
      <c r="EVH1060" s="13"/>
      <c r="EVI1060" s="13"/>
      <c r="EVJ1060" s="13"/>
      <c r="EVK1060" s="13"/>
      <c r="EVL1060" s="13"/>
      <c r="EVM1060" s="13"/>
      <c r="EVN1060" s="13"/>
      <c r="EVO1060" s="13"/>
      <c r="EVP1060" s="13"/>
      <c r="EVQ1060" s="13"/>
      <c r="EVR1060" s="13"/>
      <c r="EVS1060" s="13"/>
      <c r="EVT1060" s="13"/>
      <c r="EVU1060" s="13"/>
      <c r="EVV1060" s="13"/>
      <c r="EVW1060" s="13"/>
      <c r="EVX1060" s="13"/>
      <c r="EVY1060" s="13"/>
      <c r="EVZ1060" s="13"/>
      <c r="EWA1060" s="13"/>
      <c r="EWB1060" s="13"/>
      <c r="EWC1060" s="13"/>
      <c r="EWD1060" s="13"/>
      <c r="EWE1060" s="13"/>
      <c r="EWF1060" s="13"/>
      <c r="EWG1060" s="13"/>
      <c r="EWH1060" s="13"/>
      <c r="EWI1060" s="13"/>
      <c r="EWJ1060" s="13"/>
      <c r="EWK1060" s="13"/>
      <c r="EWL1060" s="13"/>
      <c r="EWM1060" s="13"/>
      <c r="EWN1060" s="13"/>
      <c r="EWO1060" s="13"/>
      <c r="EWP1060" s="13"/>
      <c r="EWQ1060" s="13"/>
      <c r="EWR1060" s="13"/>
      <c r="EWS1060" s="13"/>
      <c r="EWT1060" s="13"/>
      <c r="EWU1060" s="13"/>
      <c r="EWV1060" s="13"/>
      <c r="EWW1060" s="13"/>
      <c r="EWX1060" s="13"/>
      <c r="EWY1060" s="13"/>
      <c r="EWZ1060" s="13"/>
      <c r="EXA1060" s="13"/>
      <c r="EXB1060" s="13"/>
      <c r="EXC1060" s="13"/>
      <c r="EXD1060" s="13"/>
      <c r="EXE1060" s="13"/>
      <c r="EXF1060" s="13"/>
      <c r="EXG1060" s="13"/>
      <c r="EXH1060" s="13"/>
      <c r="EXI1060" s="13"/>
      <c r="EXJ1060" s="13"/>
      <c r="EXK1060" s="13"/>
      <c r="EXL1060" s="13"/>
      <c r="EXM1060" s="13"/>
      <c r="EXN1060" s="13"/>
      <c r="EXO1060" s="13"/>
      <c r="EXP1060" s="13"/>
      <c r="EXQ1060" s="13"/>
      <c r="EXR1060" s="13"/>
      <c r="EXS1060" s="13"/>
      <c r="EXT1060" s="13"/>
      <c r="EXU1060" s="13"/>
      <c r="EXV1060" s="13"/>
      <c r="EXW1060" s="13"/>
      <c r="EXX1060" s="13"/>
      <c r="EXY1060" s="13"/>
      <c r="EXZ1060" s="13"/>
      <c r="EYA1060" s="13"/>
      <c r="EYB1060" s="13"/>
      <c r="EYC1060" s="13"/>
      <c r="EYD1060" s="13"/>
      <c r="EYE1060" s="13"/>
      <c r="EYF1060" s="13"/>
      <c r="EYG1060" s="13"/>
      <c r="EYH1060" s="13"/>
      <c r="EYI1060" s="13"/>
      <c r="EYJ1060" s="13"/>
      <c r="EYK1060" s="13"/>
      <c r="EYL1060" s="13"/>
      <c r="EYM1060" s="13"/>
      <c r="EYN1060" s="13"/>
      <c r="EYO1060" s="13"/>
      <c r="EYP1060" s="13"/>
      <c r="EYQ1060" s="13"/>
      <c r="EYR1060" s="13"/>
      <c r="EYS1060" s="13"/>
      <c r="EYT1060" s="13"/>
      <c r="EYU1060" s="13"/>
      <c r="EYV1060" s="13"/>
      <c r="EYW1060" s="13"/>
      <c r="EYX1060" s="13"/>
      <c r="EYY1060" s="13"/>
      <c r="EYZ1060" s="13"/>
      <c r="EZA1060" s="13"/>
      <c r="EZB1060" s="13"/>
      <c r="EZC1060" s="13"/>
      <c r="EZD1060" s="13"/>
      <c r="EZE1060" s="13"/>
      <c r="EZF1060" s="13"/>
      <c r="EZG1060" s="13"/>
      <c r="EZH1060" s="13"/>
      <c r="EZI1060" s="13"/>
      <c r="EZJ1060" s="13"/>
      <c r="EZK1060" s="13"/>
      <c r="EZL1060" s="13"/>
      <c r="EZM1060" s="13"/>
      <c r="EZN1060" s="13"/>
      <c r="EZO1060" s="13"/>
      <c r="EZP1060" s="13"/>
      <c r="EZQ1060" s="13"/>
      <c r="EZR1060" s="13"/>
      <c r="EZS1060" s="13"/>
      <c r="EZT1060" s="13"/>
      <c r="EZU1060" s="13"/>
      <c r="EZV1060" s="13"/>
      <c r="EZW1060" s="13"/>
      <c r="EZX1060" s="13"/>
      <c r="EZY1060" s="13"/>
      <c r="EZZ1060" s="13"/>
      <c r="FAA1060" s="13"/>
      <c r="FAB1060" s="13"/>
      <c r="FAC1060" s="13"/>
      <c r="FAD1060" s="13"/>
      <c r="FAE1060" s="13"/>
      <c r="FAF1060" s="13"/>
      <c r="FAG1060" s="13"/>
      <c r="FAH1060" s="13"/>
      <c r="FAI1060" s="13"/>
      <c r="FAJ1060" s="13"/>
      <c r="FAK1060" s="13"/>
      <c r="FAL1060" s="13"/>
      <c r="FAM1060" s="13"/>
      <c r="FAN1060" s="13"/>
      <c r="FAO1060" s="13"/>
      <c r="FAP1060" s="13"/>
      <c r="FAQ1060" s="13"/>
      <c r="FAR1060" s="13"/>
      <c r="FAS1060" s="13"/>
      <c r="FAT1060" s="13"/>
      <c r="FAU1060" s="13"/>
      <c r="FAV1060" s="13"/>
      <c r="FAW1060" s="13"/>
      <c r="FAX1060" s="13"/>
      <c r="FAY1060" s="13"/>
      <c r="FAZ1060" s="13"/>
      <c r="FBA1060" s="13"/>
      <c r="FBB1060" s="13"/>
      <c r="FBC1060" s="13"/>
      <c r="FBD1060" s="13"/>
      <c r="FBE1060" s="13"/>
      <c r="FBF1060" s="13"/>
      <c r="FBG1060" s="13"/>
      <c r="FBH1060" s="13"/>
      <c r="FBI1060" s="13"/>
      <c r="FBJ1060" s="13"/>
      <c r="FBK1060" s="13"/>
      <c r="FBL1060" s="13"/>
      <c r="FBM1060" s="13"/>
      <c r="FBN1060" s="13"/>
      <c r="FBO1060" s="13"/>
      <c r="FBP1060" s="13"/>
      <c r="FBQ1060" s="13"/>
      <c r="FBR1060" s="13"/>
      <c r="FBS1060" s="13"/>
      <c r="FBT1060" s="13"/>
      <c r="FBU1060" s="13"/>
      <c r="FBV1060" s="13"/>
      <c r="FBW1060" s="13"/>
      <c r="FBX1060" s="13"/>
      <c r="FBY1060" s="13"/>
      <c r="FBZ1060" s="13"/>
      <c r="FCA1060" s="13"/>
      <c r="FCB1060" s="13"/>
      <c r="FCC1060" s="13"/>
      <c r="FCD1060" s="13"/>
      <c r="FCE1060" s="13"/>
      <c r="FCF1060" s="13"/>
      <c r="FCG1060" s="13"/>
      <c r="FCH1060" s="13"/>
      <c r="FCI1060" s="13"/>
      <c r="FCJ1060" s="13"/>
      <c r="FCK1060" s="13"/>
      <c r="FCL1060" s="13"/>
      <c r="FCM1060" s="13"/>
      <c r="FCN1060" s="13"/>
      <c r="FCO1060" s="13"/>
      <c r="FCP1060" s="13"/>
      <c r="FCQ1060" s="13"/>
      <c r="FCR1060" s="13"/>
      <c r="FCS1060" s="13"/>
      <c r="FCT1060" s="13"/>
      <c r="FCU1060" s="13"/>
      <c r="FCV1060" s="13"/>
      <c r="FCW1060" s="13"/>
      <c r="FCX1060" s="13"/>
      <c r="FCY1060" s="13"/>
      <c r="FCZ1060" s="13"/>
      <c r="FDA1060" s="13"/>
      <c r="FDB1060" s="13"/>
      <c r="FDC1060" s="13"/>
      <c r="FDD1060" s="13"/>
      <c r="FDE1060" s="13"/>
      <c r="FDF1060" s="13"/>
      <c r="FDG1060" s="13"/>
      <c r="FDH1060" s="13"/>
      <c r="FDI1060" s="13"/>
      <c r="FDJ1060" s="13"/>
      <c r="FDK1060" s="13"/>
      <c r="FDL1060" s="13"/>
      <c r="FDM1060" s="13"/>
      <c r="FDN1060" s="13"/>
      <c r="FDO1060" s="13"/>
      <c r="FDP1060" s="13"/>
      <c r="FDQ1060" s="13"/>
      <c r="FDR1060" s="13"/>
      <c r="FDS1060" s="13"/>
      <c r="FDT1060" s="13"/>
      <c r="FDU1060" s="13"/>
      <c r="FDV1060" s="13"/>
      <c r="FDW1060" s="13"/>
      <c r="FDX1060" s="13"/>
      <c r="FDY1060" s="13"/>
      <c r="FDZ1060" s="13"/>
      <c r="FEA1060" s="13"/>
      <c r="FEB1060" s="13"/>
      <c r="FEC1060" s="13"/>
      <c r="FED1060" s="13"/>
      <c r="FEE1060" s="13"/>
      <c r="FEF1060" s="13"/>
      <c r="FEG1060" s="13"/>
      <c r="FEH1060" s="13"/>
      <c r="FEI1060" s="13"/>
      <c r="FEJ1060" s="13"/>
      <c r="FEK1060" s="13"/>
      <c r="FEL1060" s="13"/>
      <c r="FEM1060" s="13"/>
      <c r="FEN1060" s="13"/>
      <c r="FEO1060" s="13"/>
      <c r="FEP1060" s="13"/>
      <c r="FEQ1060" s="13"/>
      <c r="FER1060" s="13"/>
      <c r="FES1060" s="13"/>
      <c r="FET1060" s="13"/>
      <c r="FEU1060" s="13"/>
      <c r="FEV1060" s="13"/>
      <c r="FEW1060" s="13"/>
      <c r="FEX1060" s="13"/>
      <c r="FEY1060" s="13"/>
      <c r="FEZ1060" s="13"/>
      <c r="FFA1060" s="13"/>
      <c r="FFB1060" s="13"/>
      <c r="FFC1060" s="13"/>
      <c r="FFD1060" s="13"/>
      <c r="FFE1060" s="13"/>
      <c r="FFF1060" s="13"/>
      <c r="FFG1060" s="13"/>
      <c r="FFH1060" s="13"/>
      <c r="FFI1060" s="13"/>
      <c r="FFJ1060" s="13"/>
      <c r="FFK1060" s="13"/>
      <c r="FFL1060" s="13"/>
      <c r="FFM1060" s="13"/>
      <c r="FFN1060" s="13"/>
      <c r="FFO1060" s="13"/>
      <c r="FFP1060" s="13"/>
      <c r="FFQ1060" s="13"/>
      <c r="FFR1060" s="13"/>
      <c r="FFS1060" s="13"/>
      <c r="FFT1060" s="13"/>
      <c r="FFU1060" s="13"/>
      <c r="FFV1060" s="13"/>
      <c r="FFW1060" s="13"/>
      <c r="FFX1060" s="13"/>
      <c r="FFY1060" s="13"/>
      <c r="FFZ1060" s="13"/>
      <c r="FGA1060" s="13"/>
      <c r="FGB1060" s="13"/>
      <c r="FGC1060" s="13"/>
      <c r="FGD1060" s="13"/>
      <c r="FGE1060" s="13"/>
      <c r="FGF1060" s="13"/>
      <c r="FGG1060" s="13"/>
      <c r="FGH1060" s="13"/>
      <c r="FGI1060" s="13"/>
      <c r="FGJ1060" s="13"/>
      <c r="FGK1060" s="13"/>
      <c r="FGL1060" s="13"/>
      <c r="FGM1060" s="13"/>
      <c r="FGN1060" s="13"/>
      <c r="FGO1060" s="13"/>
      <c r="FGP1060" s="13"/>
      <c r="FGQ1060" s="13"/>
      <c r="FGR1060" s="13"/>
      <c r="FGS1060" s="13"/>
      <c r="FGT1060" s="13"/>
      <c r="FGU1060" s="13"/>
      <c r="FGV1060" s="13"/>
      <c r="FGW1060" s="13"/>
      <c r="FGX1060" s="13"/>
      <c r="FGY1060" s="13"/>
      <c r="FGZ1060" s="13"/>
      <c r="FHA1060" s="13"/>
      <c r="FHB1060" s="13"/>
      <c r="FHC1060" s="13"/>
      <c r="FHD1060" s="13"/>
      <c r="FHE1060" s="13"/>
      <c r="FHF1060" s="13"/>
      <c r="FHG1060" s="13"/>
      <c r="FHH1060" s="13"/>
      <c r="FHI1060" s="13"/>
      <c r="FHJ1060" s="13"/>
      <c r="FHK1060" s="13"/>
      <c r="FHL1060" s="13"/>
      <c r="FHM1060" s="13"/>
      <c r="FHN1060" s="13"/>
      <c r="FHO1060" s="13"/>
      <c r="FHP1060" s="13"/>
      <c r="FHQ1060" s="13"/>
      <c r="FHR1060" s="13"/>
      <c r="FHS1060" s="13"/>
      <c r="FHT1060" s="13"/>
      <c r="FHU1060" s="13"/>
      <c r="FHV1060" s="13"/>
      <c r="FHW1060" s="13"/>
      <c r="FHX1060" s="13"/>
      <c r="FHY1060" s="13"/>
      <c r="FHZ1060" s="13"/>
      <c r="FIA1060" s="13"/>
      <c r="FIB1060" s="13"/>
      <c r="FIC1060" s="13"/>
      <c r="FID1060" s="13"/>
      <c r="FIE1060" s="13"/>
      <c r="FIF1060" s="13"/>
      <c r="FIG1060" s="13"/>
      <c r="FIH1060" s="13"/>
      <c r="FII1060" s="13"/>
      <c r="FIJ1060" s="13"/>
      <c r="FIK1060" s="13"/>
      <c r="FIL1060" s="13"/>
      <c r="FIM1060" s="13"/>
      <c r="FIN1060" s="13"/>
      <c r="FIO1060" s="13"/>
      <c r="FIP1060" s="13"/>
      <c r="FIQ1060" s="13"/>
      <c r="FIR1060" s="13"/>
      <c r="FIS1060" s="13"/>
      <c r="FIT1060" s="13"/>
      <c r="FIU1060" s="13"/>
      <c r="FIV1060" s="13"/>
      <c r="FIW1060" s="13"/>
      <c r="FIX1060" s="13"/>
      <c r="FIY1060" s="13"/>
      <c r="FIZ1060" s="13"/>
      <c r="FJA1060" s="13"/>
      <c r="FJB1060" s="13"/>
      <c r="FJC1060" s="13"/>
      <c r="FJD1060" s="13"/>
      <c r="FJE1060" s="13"/>
      <c r="FJF1060" s="13"/>
      <c r="FJG1060" s="13"/>
      <c r="FJH1060" s="13"/>
      <c r="FJI1060" s="13"/>
      <c r="FJJ1060" s="13"/>
      <c r="FJK1060" s="13"/>
      <c r="FJL1060" s="13"/>
      <c r="FJM1060" s="13"/>
      <c r="FJN1060" s="13"/>
      <c r="FJO1060" s="13"/>
      <c r="FJP1060" s="13"/>
      <c r="FJQ1060" s="13"/>
      <c r="FJR1060" s="13"/>
      <c r="FJS1060" s="13"/>
      <c r="FJT1060" s="13"/>
      <c r="FJU1060" s="13"/>
      <c r="FJV1060" s="13"/>
      <c r="FJW1060" s="13"/>
      <c r="FJX1060" s="13"/>
      <c r="FJY1060" s="13"/>
      <c r="FJZ1060" s="13"/>
      <c r="FKA1060" s="13"/>
      <c r="FKB1060" s="13"/>
      <c r="FKC1060" s="13"/>
      <c r="FKD1060" s="13"/>
      <c r="FKE1060" s="13"/>
      <c r="FKF1060" s="13"/>
      <c r="FKG1060" s="13"/>
      <c r="FKH1060" s="13"/>
      <c r="FKI1060" s="13"/>
      <c r="FKJ1060" s="13"/>
      <c r="FKK1060" s="13"/>
      <c r="FKL1060" s="13"/>
      <c r="FKM1060" s="13"/>
      <c r="FKN1060" s="13"/>
      <c r="FKO1060" s="13"/>
      <c r="FKP1060" s="13"/>
      <c r="FKQ1060" s="13"/>
      <c r="FKR1060" s="13"/>
      <c r="FKS1060" s="13"/>
      <c r="FKT1060" s="13"/>
      <c r="FKU1060" s="13"/>
      <c r="FKV1060" s="13"/>
      <c r="FKW1060" s="13"/>
      <c r="FKX1060" s="13"/>
      <c r="FKY1060" s="13"/>
      <c r="FKZ1060" s="13"/>
      <c r="FLA1060" s="13"/>
      <c r="FLB1060" s="13"/>
      <c r="FLC1060" s="13"/>
      <c r="FLD1060" s="13"/>
      <c r="FLE1060" s="13"/>
      <c r="FLF1060" s="13"/>
      <c r="FLG1060" s="13"/>
      <c r="FLH1060" s="13"/>
      <c r="FLI1060" s="13"/>
      <c r="FLJ1060" s="13"/>
      <c r="FLK1060" s="13"/>
      <c r="FLL1060" s="13"/>
      <c r="FLM1060" s="13"/>
      <c r="FLN1060" s="13"/>
      <c r="FLO1060" s="13"/>
      <c r="FLP1060" s="13"/>
      <c r="FLQ1060" s="13"/>
      <c r="FLR1060" s="13"/>
      <c r="FLS1060" s="13"/>
      <c r="FLT1060" s="13"/>
      <c r="FLU1060" s="13"/>
      <c r="FLV1060" s="13"/>
      <c r="FLW1060" s="13"/>
      <c r="FLX1060" s="13"/>
      <c r="FLY1060" s="13"/>
      <c r="FLZ1060" s="13"/>
      <c r="FMA1060" s="13"/>
      <c r="FMB1060" s="13"/>
      <c r="FMC1060" s="13"/>
      <c r="FMD1060" s="13"/>
      <c r="FME1060" s="13"/>
      <c r="FMF1060" s="13"/>
      <c r="FMG1060" s="13"/>
      <c r="FMH1060" s="13"/>
      <c r="FMI1060" s="13"/>
      <c r="FMJ1060" s="13"/>
      <c r="FMK1060" s="13"/>
      <c r="FML1060" s="13"/>
      <c r="FMM1060" s="13"/>
      <c r="FMN1060" s="13"/>
      <c r="FMO1060" s="13"/>
      <c r="FMP1060" s="13"/>
      <c r="FMQ1060" s="13"/>
      <c r="FMR1060" s="13"/>
      <c r="FMS1060" s="13"/>
      <c r="FMT1060" s="13"/>
      <c r="FMU1060" s="13"/>
      <c r="FMV1060" s="13"/>
      <c r="FMW1060" s="13"/>
      <c r="FMX1060" s="13"/>
      <c r="FMY1060" s="13"/>
      <c r="FMZ1060" s="13"/>
      <c r="FNA1060" s="13"/>
      <c r="FNB1060" s="13"/>
      <c r="FNC1060" s="13"/>
      <c r="FND1060" s="13"/>
      <c r="FNE1060" s="13"/>
      <c r="FNF1060" s="13"/>
      <c r="FNG1060" s="13"/>
      <c r="FNH1060" s="13"/>
      <c r="FNI1060" s="13"/>
      <c r="FNJ1060" s="13"/>
      <c r="FNK1060" s="13"/>
      <c r="FNL1060" s="13"/>
      <c r="FNM1060" s="13"/>
      <c r="FNN1060" s="13"/>
      <c r="FNO1060" s="13"/>
      <c r="FNP1060" s="13"/>
      <c r="FNQ1060" s="13"/>
      <c r="FNR1060" s="13"/>
      <c r="FNS1060" s="13"/>
      <c r="FNT1060" s="13"/>
      <c r="FNU1060" s="13"/>
      <c r="FNV1060" s="13"/>
      <c r="FNW1060" s="13"/>
      <c r="FNX1060" s="13"/>
      <c r="FNY1060" s="13"/>
      <c r="FNZ1060" s="13"/>
      <c r="FOA1060" s="13"/>
      <c r="FOB1060" s="13"/>
      <c r="FOC1060" s="13"/>
      <c r="FOD1060" s="13"/>
      <c r="FOE1060" s="13"/>
      <c r="FOF1060" s="13"/>
      <c r="FOG1060" s="13"/>
      <c r="FOH1060" s="13"/>
      <c r="FOI1060" s="13"/>
      <c r="FOJ1060" s="13"/>
      <c r="FOK1060" s="13"/>
      <c r="FOL1060" s="13"/>
      <c r="FOM1060" s="13"/>
      <c r="FON1060" s="13"/>
      <c r="FOO1060" s="13"/>
      <c r="FOP1060" s="13"/>
      <c r="FOQ1060" s="13"/>
      <c r="FOR1060" s="13"/>
      <c r="FOS1060" s="13"/>
      <c r="FOT1060" s="13"/>
      <c r="FOU1060" s="13"/>
      <c r="FOV1060" s="13"/>
      <c r="FOW1060" s="13"/>
      <c r="FOX1060" s="13"/>
      <c r="FOY1060" s="13"/>
      <c r="FOZ1060" s="13"/>
      <c r="FPA1060" s="13"/>
      <c r="FPB1060" s="13"/>
      <c r="FPC1060" s="13"/>
      <c r="FPD1060" s="13"/>
      <c r="FPE1060" s="13"/>
      <c r="FPF1060" s="13"/>
      <c r="FPG1060" s="13"/>
      <c r="FPH1060" s="13"/>
      <c r="FPI1060" s="13"/>
      <c r="FPJ1060" s="13"/>
      <c r="FPK1060" s="13"/>
      <c r="FPL1060" s="13"/>
      <c r="FPM1060" s="13"/>
      <c r="FPN1060" s="13"/>
      <c r="FPO1060" s="13"/>
      <c r="FPP1060" s="13"/>
      <c r="FPQ1060" s="13"/>
      <c r="FPR1060" s="13"/>
      <c r="FPS1060" s="13"/>
      <c r="FPT1060" s="13"/>
      <c r="FPU1060" s="13"/>
      <c r="FPV1060" s="13"/>
      <c r="FPW1060" s="13"/>
      <c r="FPX1060" s="13"/>
      <c r="FPY1060" s="13"/>
      <c r="FPZ1060" s="13"/>
      <c r="FQA1060" s="13"/>
      <c r="FQB1060" s="13"/>
      <c r="FQC1060" s="13"/>
      <c r="FQD1060" s="13"/>
      <c r="FQE1060" s="13"/>
      <c r="FQF1060" s="13"/>
      <c r="FQG1060" s="13"/>
      <c r="FQH1060" s="13"/>
      <c r="FQI1060" s="13"/>
      <c r="FQJ1060" s="13"/>
      <c r="FQK1060" s="13"/>
      <c r="FQL1060" s="13"/>
      <c r="FQM1060" s="13"/>
      <c r="FQN1060" s="13"/>
      <c r="FQO1060" s="13"/>
      <c r="FQP1060" s="13"/>
      <c r="FQQ1060" s="13"/>
      <c r="FQR1060" s="13"/>
      <c r="FQS1060" s="13"/>
      <c r="FQT1060" s="13"/>
      <c r="FQU1060" s="13"/>
      <c r="FQV1060" s="13"/>
      <c r="FQW1060" s="13"/>
      <c r="FQX1060" s="13"/>
      <c r="FQY1060" s="13"/>
      <c r="FQZ1060" s="13"/>
      <c r="FRA1060" s="13"/>
      <c r="FRB1060" s="13"/>
      <c r="FRC1060" s="13"/>
      <c r="FRD1060" s="13"/>
      <c r="FRE1060" s="13"/>
      <c r="FRF1060" s="13"/>
      <c r="FRG1060" s="13"/>
      <c r="FRH1060" s="13"/>
      <c r="FRI1060" s="13"/>
      <c r="FRJ1060" s="13"/>
      <c r="FRK1060" s="13"/>
      <c r="FRL1060" s="13"/>
      <c r="FRM1060" s="13"/>
      <c r="FRN1060" s="13"/>
      <c r="FRO1060" s="13"/>
      <c r="FRP1060" s="13"/>
      <c r="FRQ1060" s="13"/>
      <c r="FRR1060" s="13"/>
      <c r="FRS1060" s="13"/>
      <c r="FRT1060" s="13"/>
      <c r="FRU1060" s="13"/>
      <c r="FRV1060" s="13"/>
      <c r="FRW1060" s="13"/>
      <c r="FRX1060" s="13"/>
      <c r="FRY1060" s="13"/>
      <c r="FRZ1060" s="13"/>
      <c r="FSA1060" s="13"/>
      <c r="FSB1060" s="13"/>
      <c r="FSC1060" s="13"/>
      <c r="FSD1060" s="13"/>
      <c r="FSE1060" s="13"/>
      <c r="FSF1060" s="13"/>
      <c r="FSG1060" s="13"/>
      <c r="FSH1060" s="13"/>
      <c r="FSI1060" s="13"/>
      <c r="FSJ1060" s="13"/>
      <c r="FSK1060" s="13"/>
      <c r="FSL1060" s="13"/>
      <c r="FSM1060" s="13"/>
      <c r="FSN1060" s="13"/>
      <c r="FSO1060" s="13"/>
      <c r="FSP1060" s="13"/>
      <c r="FSQ1060" s="13"/>
      <c r="FSR1060" s="13"/>
      <c r="FSS1060" s="13"/>
      <c r="FST1060" s="13"/>
      <c r="FSU1060" s="13"/>
      <c r="FSV1060" s="13"/>
      <c r="FSW1060" s="13"/>
      <c r="FSX1060" s="13"/>
      <c r="FSY1060" s="13"/>
      <c r="FSZ1060" s="13"/>
      <c r="FTA1060" s="13"/>
      <c r="FTB1060" s="13"/>
      <c r="FTC1060" s="13"/>
      <c r="FTD1060" s="13"/>
      <c r="FTE1060" s="13"/>
      <c r="FTF1060" s="13"/>
      <c r="FTG1060" s="13"/>
      <c r="FTH1060" s="13"/>
      <c r="FTI1060" s="13"/>
      <c r="FTJ1060" s="13"/>
      <c r="FTK1060" s="13"/>
      <c r="FTL1060" s="13"/>
      <c r="FTM1060" s="13"/>
      <c r="FTN1060" s="13"/>
      <c r="FTO1060" s="13"/>
      <c r="FTP1060" s="13"/>
      <c r="FTQ1060" s="13"/>
      <c r="FTR1060" s="13"/>
      <c r="FTS1060" s="13"/>
      <c r="FTT1060" s="13"/>
      <c r="FTU1060" s="13"/>
      <c r="FTV1060" s="13"/>
      <c r="FTW1060" s="13"/>
      <c r="FTX1060" s="13"/>
      <c r="FTY1060" s="13"/>
      <c r="FTZ1060" s="13"/>
      <c r="FUA1060" s="13"/>
      <c r="FUB1060" s="13"/>
      <c r="FUC1060" s="13"/>
      <c r="FUD1060" s="13"/>
      <c r="FUE1060" s="13"/>
      <c r="FUF1060" s="13"/>
      <c r="FUG1060" s="13"/>
      <c r="FUH1060" s="13"/>
      <c r="FUI1060" s="13"/>
      <c r="FUJ1060" s="13"/>
      <c r="FUK1060" s="13"/>
      <c r="FUL1060" s="13"/>
      <c r="FUM1060" s="13"/>
      <c r="FUN1060" s="13"/>
      <c r="FUO1060" s="13"/>
      <c r="FUP1060" s="13"/>
      <c r="FUQ1060" s="13"/>
      <c r="FUR1060" s="13"/>
      <c r="FUS1060" s="13"/>
      <c r="FUT1060" s="13"/>
      <c r="FUU1060" s="13"/>
      <c r="FUV1060" s="13"/>
      <c r="FUW1060" s="13"/>
      <c r="FUX1060" s="13"/>
      <c r="FUY1060" s="13"/>
      <c r="FUZ1060" s="13"/>
      <c r="FVA1060" s="13"/>
      <c r="FVB1060" s="13"/>
      <c r="FVC1060" s="13"/>
      <c r="FVD1060" s="13"/>
      <c r="FVE1060" s="13"/>
      <c r="FVF1060" s="13"/>
      <c r="FVG1060" s="13"/>
      <c r="FVH1060" s="13"/>
      <c r="FVI1060" s="13"/>
      <c r="FVJ1060" s="13"/>
      <c r="FVK1060" s="13"/>
      <c r="FVL1060" s="13"/>
      <c r="FVM1060" s="13"/>
      <c r="FVN1060" s="13"/>
      <c r="FVO1060" s="13"/>
      <c r="FVP1060" s="13"/>
      <c r="FVQ1060" s="13"/>
      <c r="FVR1060" s="13"/>
      <c r="FVS1060" s="13"/>
      <c r="FVT1060" s="13"/>
      <c r="FVU1060" s="13"/>
      <c r="FVV1060" s="13"/>
      <c r="FVW1060" s="13"/>
      <c r="FVX1060" s="13"/>
      <c r="FVY1060" s="13"/>
      <c r="FVZ1060" s="13"/>
      <c r="FWA1060" s="13"/>
      <c r="FWB1060" s="13"/>
      <c r="FWC1060" s="13"/>
      <c r="FWD1060" s="13"/>
      <c r="FWE1060" s="13"/>
      <c r="FWF1060" s="13"/>
      <c r="FWG1060" s="13"/>
      <c r="FWH1060" s="13"/>
      <c r="FWI1060" s="13"/>
      <c r="FWJ1060" s="13"/>
      <c r="FWK1060" s="13"/>
      <c r="FWL1060" s="13"/>
      <c r="FWM1060" s="13"/>
      <c r="FWN1060" s="13"/>
      <c r="FWO1060" s="13"/>
      <c r="FWP1060" s="13"/>
      <c r="FWQ1060" s="13"/>
      <c r="FWR1060" s="13"/>
      <c r="FWS1060" s="13"/>
      <c r="FWT1060" s="13"/>
      <c r="FWU1060" s="13"/>
      <c r="FWV1060" s="13"/>
      <c r="FWW1060" s="13"/>
      <c r="FWX1060" s="13"/>
      <c r="FWY1060" s="13"/>
      <c r="FWZ1060" s="13"/>
      <c r="FXA1060" s="13"/>
      <c r="FXB1060" s="13"/>
      <c r="FXC1060" s="13"/>
      <c r="FXD1060" s="13"/>
      <c r="FXE1060" s="13"/>
      <c r="FXF1060" s="13"/>
      <c r="FXG1060" s="13"/>
      <c r="FXH1060" s="13"/>
      <c r="FXI1060" s="13"/>
      <c r="FXJ1060" s="13"/>
      <c r="FXK1060" s="13"/>
      <c r="FXL1060" s="13"/>
      <c r="FXM1060" s="13"/>
      <c r="FXN1060" s="13"/>
      <c r="FXO1060" s="13"/>
      <c r="FXP1060" s="13"/>
      <c r="FXQ1060" s="13"/>
      <c r="FXR1060" s="13"/>
      <c r="FXS1060" s="13"/>
      <c r="FXT1060" s="13"/>
      <c r="FXU1060" s="13"/>
      <c r="FXV1060" s="13"/>
      <c r="FXW1060" s="13"/>
      <c r="FXX1060" s="13"/>
      <c r="FXY1060" s="13"/>
      <c r="FXZ1060" s="13"/>
      <c r="FYA1060" s="13"/>
      <c r="FYB1060" s="13"/>
      <c r="FYC1060" s="13"/>
      <c r="FYD1060" s="13"/>
      <c r="FYE1060" s="13"/>
      <c r="FYF1060" s="13"/>
      <c r="FYG1060" s="13"/>
      <c r="FYH1060" s="13"/>
      <c r="FYI1060" s="13"/>
      <c r="FYJ1060" s="13"/>
      <c r="FYK1060" s="13"/>
      <c r="FYL1060" s="13"/>
      <c r="FYM1060" s="13"/>
      <c r="FYN1060" s="13"/>
      <c r="FYO1060" s="13"/>
      <c r="FYP1060" s="13"/>
      <c r="FYQ1060" s="13"/>
      <c r="FYR1060" s="13"/>
      <c r="FYS1060" s="13"/>
      <c r="FYT1060" s="13"/>
      <c r="FYU1060" s="13"/>
      <c r="FYV1060" s="13"/>
      <c r="FYW1060" s="13"/>
      <c r="FYX1060" s="13"/>
      <c r="FYY1060" s="13"/>
      <c r="FYZ1060" s="13"/>
      <c r="FZA1060" s="13"/>
      <c r="FZB1060" s="13"/>
      <c r="FZC1060" s="13"/>
      <c r="FZD1060" s="13"/>
      <c r="FZE1060" s="13"/>
      <c r="FZF1060" s="13"/>
      <c r="FZG1060" s="13"/>
      <c r="FZH1060" s="13"/>
      <c r="FZI1060" s="13"/>
      <c r="FZJ1060" s="13"/>
      <c r="FZK1060" s="13"/>
      <c r="FZL1060" s="13"/>
      <c r="FZM1060" s="13"/>
      <c r="FZN1060" s="13"/>
      <c r="FZO1060" s="13"/>
      <c r="FZP1060" s="13"/>
      <c r="FZQ1060" s="13"/>
      <c r="FZR1060" s="13"/>
      <c r="FZS1060" s="13"/>
      <c r="FZT1060" s="13"/>
      <c r="FZU1060" s="13"/>
      <c r="FZV1060" s="13"/>
      <c r="FZW1060" s="13"/>
      <c r="FZX1060" s="13"/>
      <c r="FZY1060" s="13"/>
      <c r="FZZ1060" s="13"/>
      <c r="GAA1060" s="13"/>
      <c r="GAB1060" s="13"/>
      <c r="GAC1060" s="13"/>
      <c r="GAD1060" s="13"/>
      <c r="GAE1060" s="13"/>
      <c r="GAF1060" s="13"/>
      <c r="GAG1060" s="13"/>
      <c r="GAH1060" s="13"/>
      <c r="GAI1060" s="13"/>
      <c r="GAJ1060" s="13"/>
      <c r="GAK1060" s="13"/>
      <c r="GAL1060" s="13"/>
      <c r="GAM1060" s="13"/>
      <c r="GAN1060" s="13"/>
      <c r="GAO1060" s="13"/>
      <c r="GAP1060" s="13"/>
      <c r="GAQ1060" s="13"/>
      <c r="GAR1060" s="13"/>
      <c r="GAS1060" s="13"/>
      <c r="GAT1060" s="13"/>
      <c r="GAU1060" s="13"/>
      <c r="GAV1060" s="13"/>
      <c r="GAW1060" s="13"/>
      <c r="GAX1060" s="13"/>
      <c r="GAY1060" s="13"/>
      <c r="GAZ1060" s="13"/>
      <c r="GBA1060" s="13"/>
      <c r="GBB1060" s="13"/>
      <c r="GBC1060" s="13"/>
      <c r="GBD1060" s="13"/>
      <c r="GBE1060" s="13"/>
      <c r="GBF1060" s="13"/>
      <c r="GBG1060" s="13"/>
      <c r="GBH1060" s="13"/>
      <c r="GBI1060" s="13"/>
      <c r="GBJ1060" s="13"/>
      <c r="GBK1060" s="13"/>
      <c r="GBL1060" s="13"/>
      <c r="GBM1060" s="13"/>
      <c r="GBN1060" s="13"/>
      <c r="GBO1060" s="13"/>
      <c r="GBP1060" s="13"/>
      <c r="GBQ1060" s="13"/>
      <c r="GBR1060" s="13"/>
      <c r="GBS1060" s="13"/>
      <c r="GBT1060" s="13"/>
      <c r="GBU1060" s="13"/>
      <c r="GBV1060" s="13"/>
      <c r="GBW1060" s="13"/>
      <c r="GBX1060" s="13"/>
      <c r="GBY1060" s="13"/>
      <c r="GBZ1060" s="13"/>
      <c r="GCA1060" s="13"/>
      <c r="GCB1060" s="13"/>
      <c r="GCC1060" s="13"/>
      <c r="GCD1060" s="13"/>
      <c r="GCE1060" s="13"/>
      <c r="GCF1060" s="13"/>
      <c r="GCG1060" s="13"/>
      <c r="GCH1060" s="13"/>
      <c r="GCI1060" s="13"/>
      <c r="GCJ1060" s="13"/>
      <c r="GCK1060" s="13"/>
      <c r="GCL1060" s="13"/>
      <c r="GCM1060" s="13"/>
      <c r="GCN1060" s="13"/>
      <c r="GCO1060" s="13"/>
      <c r="GCP1060" s="13"/>
      <c r="GCQ1060" s="13"/>
      <c r="GCR1060" s="13"/>
      <c r="GCS1060" s="13"/>
      <c r="GCT1060" s="13"/>
      <c r="GCU1060" s="13"/>
      <c r="GCV1060" s="13"/>
      <c r="GCW1060" s="13"/>
      <c r="GCX1060" s="13"/>
      <c r="GCY1060" s="13"/>
      <c r="GCZ1060" s="13"/>
      <c r="GDA1060" s="13"/>
      <c r="GDB1060" s="13"/>
      <c r="GDC1060" s="13"/>
      <c r="GDD1060" s="13"/>
      <c r="GDE1060" s="13"/>
      <c r="GDF1060" s="13"/>
      <c r="GDG1060" s="13"/>
      <c r="GDH1060" s="13"/>
      <c r="GDI1060" s="13"/>
      <c r="GDJ1060" s="13"/>
      <c r="GDK1060" s="13"/>
      <c r="GDL1060" s="13"/>
      <c r="GDM1060" s="13"/>
      <c r="GDN1060" s="13"/>
      <c r="GDO1060" s="13"/>
      <c r="GDP1060" s="13"/>
      <c r="GDQ1060" s="13"/>
      <c r="GDR1060" s="13"/>
      <c r="GDS1060" s="13"/>
      <c r="GDT1060" s="13"/>
      <c r="GDU1060" s="13"/>
      <c r="GDV1060" s="13"/>
      <c r="GDW1060" s="13"/>
      <c r="GDX1060" s="13"/>
      <c r="GDY1060" s="13"/>
      <c r="GDZ1060" s="13"/>
      <c r="GEA1060" s="13"/>
      <c r="GEB1060" s="13"/>
      <c r="GEC1060" s="13"/>
      <c r="GED1060" s="13"/>
      <c r="GEE1060" s="13"/>
      <c r="GEF1060" s="13"/>
      <c r="GEG1060" s="13"/>
      <c r="GEH1060" s="13"/>
      <c r="GEI1060" s="13"/>
      <c r="GEJ1060" s="13"/>
      <c r="GEK1060" s="13"/>
      <c r="GEL1060" s="13"/>
      <c r="GEM1060" s="13"/>
      <c r="GEN1060" s="13"/>
      <c r="GEO1060" s="13"/>
      <c r="GEP1060" s="13"/>
      <c r="GEQ1060" s="13"/>
      <c r="GER1060" s="13"/>
      <c r="GES1060" s="13"/>
      <c r="GET1060" s="13"/>
      <c r="GEU1060" s="13"/>
      <c r="GEV1060" s="13"/>
      <c r="GEW1060" s="13"/>
      <c r="GEX1060" s="13"/>
      <c r="GEY1060" s="13"/>
      <c r="GEZ1060" s="13"/>
      <c r="GFA1060" s="13"/>
      <c r="GFB1060" s="13"/>
      <c r="GFC1060" s="13"/>
      <c r="GFD1060" s="13"/>
      <c r="GFE1060" s="13"/>
      <c r="GFF1060" s="13"/>
      <c r="GFG1060" s="13"/>
      <c r="GFH1060" s="13"/>
      <c r="GFI1060" s="13"/>
      <c r="GFJ1060" s="13"/>
      <c r="GFK1060" s="13"/>
      <c r="GFL1060" s="13"/>
      <c r="GFM1060" s="13"/>
      <c r="GFN1060" s="13"/>
      <c r="GFO1060" s="13"/>
      <c r="GFP1060" s="13"/>
      <c r="GFQ1060" s="13"/>
      <c r="GFR1060" s="13"/>
      <c r="GFS1060" s="13"/>
      <c r="GFT1060" s="13"/>
      <c r="GFU1060" s="13"/>
      <c r="GFV1060" s="13"/>
      <c r="GFW1060" s="13"/>
      <c r="GFX1060" s="13"/>
      <c r="GFY1060" s="13"/>
      <c r="GFZ1060" s="13"/>
      <c r="GGA1060" s="13"/>
      <c r="GGB1060" s="13"/>
      <c r="GGC1060" s="13"/>
      <c r="GGD1060" s="13"/>
      <c r="GGE1060" s="13"/>
      <c r="GGF1060" s="13"/>
      <c r="GGG1060" s="13"/>
      <c r="GGH1060" s="13"/>
      <c r="GGI1060" s="13"/>
      <c r="GGJ1060" s="13"/>
      <c r="GGK1060" s="13"/>
      <c r="GGL1060" s="13"/>
      <c r="GGM1060" s="13"/>
      <c r="GGN1060" s="13"/>
      <c r="GGO1060" s="13"/>
      <c r="GGP1060" s="13"/>
      <c r="GGQ1060" s="13"/>
      <c r="GGR1060" s="13"/>
      <c r="GGS1060" s="13"/>
      <c r="GGT1060" s="13"/>
      <c r="GGU1060" s="13"/>
      <c r="GGV1060" s="13"/>
      <c r="GGW1060" s="13"/>
      <c r="GGX1060" s="13"/>
      <c r="GGY1060" s="13"/>
      <c r="GGZ1060" s="13"/>
      <c r="GHA1060" s="13"/>
      <c r="GHB1060" s="13"/>
      <c r="GHC1060" s="13"/>
      <c r="GHD1060" s="13"/>
      <c r="GHE1060" s="13"/>
      <c r="GHF1060" s="13"/>
      <c r="GHG1060" s="13"/>
      <c r="GHH1060" s="13"/>
      <c r="GHI1060" s="13"/>
      <c r="GHJ1060" s="13"/>
      <c r="GHK1060" s="13"/>
      <c r="GHL1060" s="13"/>
      <c r="GHM1060" s="13"/>
      <c r="GHN1060" s="13"/>
      <c r="GHO1060" s="13"/>
      <c r="GHP1060" s="13"/>
      <c r="GHQ1060" s="13"/>
      <c r="GHR1060" s="13"/>
      <c r="GHS1060" s="13"/>
      <c r="GHT1060" s="13"/>
      <c r="GHU1060" s="13"/>
      <c r="GHV1060" s="13"/>
      <c r="GHW1060" s="13"/>
      <c r="GHX1060" s="13"/>
      <c r="GHY1060" s="13"/>
      <c r="GHZ1060" s="13"/>
      <c r="GIA1060" s="13"/>
      <c r="GIB1060" s="13"/>
      <c r="GIC1060" s="13"/>
      <c r="GID1060" s="13"/>
      <c r="GIE1060" s="13"/>
      <c r="GIF1060" s="13"/>
      <c r="GIG1060" s="13"/>
      <c r="GIH1060" s="13"/>
      <c r="GII1060" s="13"/>
      <c r="GIJ1060" s="13"/>
      <c r="GIK1060" s="13"/>
      <c r="GIL1060" s="13"/>
      <c r="GIM1060" s="13"/>
      <c r="GIN1060" s="13"/>
      <c r="GIO1060" s="13"/>
      <c r="GIP1060" s="13"/>
      <c r="GIQ1060" s="13"/>
      <c r="GIR1060" s="13"/>
      <c r="GIS1060" s="13"/>
      <c r="GIT1060" s="13"/>
      <c r="GIU1060" s="13"/>
      <c r="GIV1060" s="13"/>
      <c r="GIW1060" s="13"/>
      <c r="GIX1060" s="13"/>
      <c r="GIY1060" s="13"/>
      <c r="GIZ1060" s="13"/>
      <c r="GJA1060" s="13"/>
      <c r="GJB1060" s="13"/>
      <c r="GJC1060" s="13"/>
      <c r="GJD1060" s="13"/>
      <c r="GJE1060" s="13"/>
      <c r="GJF1060" s="13"/>
      <c r="GJG1060" s="13"/>
      <c r="GJH1060" s="13"/>
      <c r="GJI1060" s="13"/>
      <c r="GJJ1060" s="13"/>
      <c r="GJK1060" s="13"/>
      <c r="GJL1060" s="13"/>
      <c r="GJM1060" s="13"/>
      <c r="GJN1060" s="13"/>
      <c r="GJO1060" s="13"/>
      <c r="GJP1060" s="13"/>
      <c r="GJQ1060" s="13"/>
      <c r="GJR1060" s="13"/>
      <c r="GJS1060" s="13"/>
      <c r="GJT1060" s="13"/>
      <c r="GJU1060" s="13"/>
      <c r="GJV1060" s="13"/>
      <c r="GJW1060" s="13"/>
      <c r="GJX1060" s="13"/>
      <c r="GJY1060" s="13"/>
      <c r="GJZ1060" s="13"/>
      <c r="GKA1060" s="13"/>
      <c r="GKB1060" s="13"/>
      <c r="GKC1060" s="13"/>
      <c r="GKD1060" s="13"/>
      <c r="GKE1060" s="13"/>
      <c r="GKF1060" s="13"/>
      <c r="GKG1060" s="13"/>
      <c r="GKH1060" s="13"/>
      <c r="GKI1060" s="13"/>
      <c r="GKJ1060" s="13"/>
      <c r="GKK1060" s="13"/>
      <c r="GKL1060" s="13"/>
      <c r="GKM1060" s="13"/>
      <c r="GKN1060" s="13"/>
      <c r="GKO1060" s="13"/>
      <c r="GKP1060" s="13"/>
      <c r="GKQ1060" s="13"/>
      <c r="GKR1060" s="13"/>
      <c r="GKS1060" s="13"/>
      <c r="GKT1060" s="13"/>
      <c r="GKU1060" s="13"/>
      <c r="GKV1060" s="13"/>
      <c r="GKW1060" s="13"/>
      <c r="GKX1060" s="13"/>
      <c r="GKY1060" s="13"/>
      <c r="GKZ1060" s="13"/>
      <c r="GLA1060" s="13"/>
      <c r="GLB1060" s="13"/>
      <c r="GLC1060" s="13"/>
      <c r="GLD1060" s="13"/>
      <c r="GLE1060" s="13"/>
      <c r="GLF1060" s="13"/>
      <c r="GLG1060" s="13"/>
      <c r="GLH1060" s="13"/>
      <c r="GLI1060" s="13"/>
      <c r="GLJ1060" s="13"/>
      <c r="GLK1060" s="13"/>
      <c r="GLL1060" s="13"/>
      <c r="GLM1060" s="13"/>
      <c r="GLN1060" s="13"/>
      <c r="GLO1060" s="13"/>
      <c r="GLP1060" s="13"/>
      <c r="GLQ1060" s="13"/>
      <c r="GLR1060" s="13"/>
      <c r="GLS1060" s="13"/>
      <c r="GLT1060" s="13"/>
      <c r="GLU1060" s="13"/>
      <c r="GLV1060" s="13"/>
      <c r="GLW1060" s="13"/>
      <c r="GLX1060" s="13"/>
      <c r="GLY1060" s="13"/>
      <c r="GLZ1060" s="13"/>
      <c r="GMA1060" s="13"/>
      <c r="GMB1060" s="13"/>
      <c r="GMC1060" s="13"/>
      <c r="GMD1060" s="13"/>
      <c r="GME1060" s="13"/>
      <c r="GMF1060" s="13"/>
      <c r="GMG1060" s="13"/>
      <c r="GMH1060" s="13"/>
      <c r="GMI1060" s="13"/>
      <c r="GMJ1060" s="13"/>
      <c r="GMK1060" s="13"/>
      <c r="GML1060" s="13"/>
      <c r="GMM1060" s="13"/>
      <c r="GMN1060" s="13"/>
      <c r="GMO1060" s="13"/>
      <c r="GMP1060" s="13"/>
      <c r="GMQ1060" s="13"/>
      <c r="GMR1060" s="13"/>
      <c r="GMS1060" s="13"/>
      <c r="GMT1060" s="13"/>
      <c r="GMU1060" s="13"/>
      <c r="GMV1060" s="13"/>
      <c r="GMW1060" s="13"/>
      <c r="GMX1060" s="13"/>
      <c r="GMY1060" s="13"/>
      <c r="GMZ1060" s="13"/>
      <c r="GNA1060" s="13"/>
      <c r="GNB1060" s="13"/>
      <c r="GNC1060" s="13"/>
      <c r="GND1060" s="13"/>
      <c r="GNE1060" s="13"/>
      <c r="GNF1060" s="13"/>
      <c r="GNG1060" s="13"/>
      <c r="GNH1060" s="13"/>
      <c r="GNI1060" s="13"/>
      <c r="GNJ1060" s="13"/>
      <c r="GNK1060" s="13"/>
      <c r="GNL1060" s="13"/>
      <c r="GNM1060" s="13"/>
      <c r="GNN1060" s="13"/>
      <c r="GNO1060" s="13"/>
      <c r="GNP1060" s="13"/>
      <c r="GNQ1060" s="13"/>
      <c r="GNR1060" s="13"/>
      <c r="GNS1060" s="13"/>
      <c r="GNT1060" s="13"/>
      <c r="GNU1060" s="13"/>
      <c r="GNV1060" s="13"/>
      <c r="GNW1060" s="13"/>
      <c r="GNX1060" s="13"/>
      <c r="GNY1060" s="13"/>
      <c r="GNZ1060" s="13"/>
      <c r="GOA1060" s="13"/>
      <c r="GOB1060" s="13"/>
      <c r="GOC1060" s="13"/>
      <c r="GOD1060" s="13"/>
      <c r="GOE1060" s="13"/>
      <c r="GOF1060" s="13"/>
      <c r="GOG1060" s="13"/>
      <c r="GOH1060" s="13"/>
      <c r="GOI1060" s="13"/>
      <c r="GOJ1060" s="13"/>
      <c r="GOK1060" s="13"/>
      <c r="GOL1060" s="13"/>
      <c r="GOM1060" s="13"/>
      <c r="GON1060" s="13"/>
      <c r="GOO1060" s="13"/>
      <c r="GOP1060" s="13"/>
      <c r="GOQ1060" s="13"/>
      <c r="GOR1060" s="13"/>
      <c r="GOS1060" s="13"/>
      <c r="GOT1060" s="13"/>
      <c r="GOU1060" s="13"/>
      <c r="GOV1060" s="13"/>
      <c r="GOW1060" s="13"/>
      <c r="GOX1060" s="13"/>
      <c r="GOY1060" s="13"/>
      <c r="GOZ1060" s="13"/>
      <c r="GPA1060" s="13"/>
      <c r="GPB1060" s="13"/>
      <c r="GPC1060" s="13"/>
      <c r="GPD1060" s="13"/>
      <c r="GPE1060" s="13"/>
      <c r="GPF1060" s="13"/>
      <c r="GPG1060" s="13"/>
      <c r="GPH1060" s="13"/>
      <c r="GPI1060" s="13"/>
      <c r="GPJ1060" s="13"/>
      <c r="GPK1060" s="13"/>
      <c r="GPL1060" s="13"/>
      <c r="GPM1060" s="13"/>
      <c r="GPN1060" s="13"/>
      <c r="GPO1060" s="13"/>
      <c r="GPP1060" s="13"/>
      <c r="GPQ1060" s="13"/>
      <c r="GPR1060" s="13"/>
      <c r="GPS1060" s="13"/>
      <c r="GPT1060" s="13"/>
      <c r="GPU1060" s="13"/>
      <c r="GPV1060" s="13"/>
      <c r="GPW1060" s="13"/>
      <c r="GPX1060" s="13"/>
      <c r="GPY1060" s="13"/>
      <c r="GPZ1060" s="13"/>
      <c r="GQA1060" s="13"/>
      <c r="GQB1060" s="13"/>
      <c r="GQC1060" s="13"/>
      <c r="GQD1060" s="13"/>
      <c r="GQE1060" s="13"/>
      <c r="GQF1060" s="13"/>
      <c r="GQG1060" s="13"/>
      <c r="GQH1060" s="13"/>
      <c r="GQI1060" s="13"/>
      <c r="GQJ1060" s="13"/>
      <c r="GQK1060" s="13"/>
      <c r="GQL1060" s="13"/>
      <c r="GQM1060" s="13"/>
      <c r="GQN1060" s="13"/>
      <c r="GQO1060" s="13"/>
      <c r="GQP1060" s="13"/>
      <c r="GQQ1060" s="13"/>
      <c r="GQR1060" s="13"/>
      <c r="GQS1060" s="13"/>
      <c r="GQT1060" s="13"/>
      <c r="GQU1060" s="13"/>
      <c r="GQV1060" s="13"/>
      <c r="GQW1060" s="13"/>
      <c r="GQX1060" s="13"/>
      <c r="GQY1060" s="13"/>
      <c r="GQZ1060" s="13"/>
      <c r="GRA1060" s="13"/>
      <c r="GRB1060" s="13"/>
      <c r="GRC1060" s="13"/>
      <c r="GRD1060" s="13"/>
      <c r="GRE1060" s="13"/>
      <c r="GRF1060" s="13"/>
      <c r="GRG1060" s="13"/>
      <c r="GRH1060" s="13"/>
      <c r="GRI1060" s="13"/>
      <c r="GRJ1060" s="13"/>
      <c r="GRK1060" s="13"/>
      <c r="GRL1060" s="13"/>
      <c r="GRM1060" s="13"/>
      <c r="GRN1060" s="13"/>
      <c r="GRO1060" s="13"/>
      <c r="GRP1060" s="13"/>
      <c r="GRQ1060" s="13"/>
      <c r="GRR1060" s="13"/>
      <c r="GRS1060" s="13"/>
      <c r="GRT1060" s="13"/>
      <c r="GRU1060" s="13"/>
      <c r="GRV1060" s="13"/>
      <c r="GRW1060" s="13"/>
      <c r="GRX1060" s="13"/>
      <c r="GRY1060" s="13"/>
      <c r="GRZ1060" s="13"/>
      <c r="GSA1060" s="13"/>
      <c r="GSB1060" s="13"/>
      <c r="GSC1060" s="13"/>
      <c r="GSD1060" s="13"/>
      <c r="GSE1060" s="13"/>
      <c r="GSF1060" s="13"/>
      <c r="GSG1060" s="13"/>
      <c r="GSH1060" s="13"/>
      <c r="GSI1060" s="13"/>
      <c r="GSJ1060" s="13"/>
      <c r="GSK1060" s="13"/>
      <c r="GSL1060" s="13"/>
      <c r="GSM1060" s="13"/>
      <c r="GSN1060" s="13"/>
      <c r="GSO1060" s="13"/>
      <c r="GSP1060" s="13"/>
      <c r="GSQ1060" s="13"/>
      <c r="GSR1060" s="13"/>
      <c r="GSS1060" s="13"/>
      <c r="GST1060" s="13"/>
      <c r="GSU1060" s="13"/>
      <c r="GSV1060" s="13"/>
      <c r="GSW1060" s="13"/>
      <c r="GSX1060" s="13"/>
      <c r="GSY1060" s="13"/>
      <c r="GSZ1060" s="13"/>
      <c r="GTA1060" s="13"/>
      <c r="GTB1060" s="13"/>
      <c r="GTC1060" s="13"/>
      <c r="GTD1060" s="13"/>
      <c r="GTE1060" s="13"/>
      <c r="GTF1060" s="13"/>
      <c r="GTG1060" s="13"/>
      <c r="GTH1060" s="13"/>
      <c r="GTI1060" s="13"/>
      <c r="GTJ1060" s="13"/>
      <c r="GTK1060" s="13"/>
      <c r="GTL1060" s="13"/>
      <c r="GTM1060" s="13"/>
      <c r="GTN1060" s="13"/>
      <c r="GTO1060" s="13"/>
      <c r="GTP1060" s="13"/>
      <c r="GTQ1060" s="13"/>
      <c r="GTR1060" s="13"/>
      <c r="GTS1060" s="13"/>
      <c r="GTT1060" s="13"/>
      <c r="GTU1060" s="13"/>
      <c r="GTV1060" s="13"/>
      <c r="GTW1060" s="13"/>
      <c r="GTX1060" s="13"/>
      <c r="GTY1060" s="13"/>
      <c r="GTZ1060" s="13"/>
      <c r="GUA1060" s="13"/>
      <c r="GUB1060" s="13"/>
      <c r="GUC1060" s="13"/>
      <c r="GUD1060" s="13"/>
      <c r="GUE1060" s="13"/>
      <c r="GUF1060" s="13"/>
      <c r="GUG1060" s="13"/>
      <c r="GUH1060" s="13"/>
      <c r="GUI1060" s="13"/>
      <c r="GUJ1060" s="13"/>
      <c r="GUK1060" s="13"/>
      <c r="GUL1060" s="13"/>
      <c r="GUM1060" s="13"/>
      <c r="GUN1060" s="13"/>
      <c r="GUO1060" s="13"/>
      <c r="GUP1060" s="13"/>
      <c r="GUQ1060" s="13"/>
      <c r="GUR1060" s="13"/>
      <c r="GUS1060" s="13"/>
      <c r="GUT1060" s="13"/>
      <c r="GUU1060" s="13"/>
      <c r="GUV1060" s="13"/>
      <c r="GUW1060" s="13"/>
      <c r="GUX1060" s="13"/>
      <c r="GUY1060" s="13"/>
      <c r="GUZ1060" s="13"/>
      <c r="GVA1060" s="13"/>
      <c r="GVB1060" s="13"/>
      <c r="GVC1060" s="13"/>
      <c r="GVD1060" s="13"/>
      <c r="GVE1060" s="13"/>
      <c r="GVF1060" s="13"/>
      <c r="GVG1060" s="13"/>
      <c r="GVH1060" s="13"/>
      <c r="GVI1060" s="13"/>
      <c r="GVJ1060" s="13"/>
      <c r="GVK1060" s="13"/>
      <c r="GVL1060" s="13"/>
      <c r="GVM1060" s="13"/>
      <c r="GVN1060" s="13"/>
      <c r="GVO1060" s="13"/>
      <c r="GVP1060" s="13"/>
      <c r="GVQ1060" s="13"/>
      <c r="GVR1060" s="13"/>
      <c r="GVS1060" s="13"/>
      <c r="GVT1060" s="13"/>
      <c r="GVU1060" s="13"/>
      <c r="GVV1060" s="13"/>
      <c r="GVW1060" s="13"/>
      <c r="GVX1060" s="13"/>
      <c r="GVY1060" s="13"/>
      <c r="GVZ1060" s="13"/>
      <c r="GWA1060" s="13"/>
      <c r="GWB1060" s="13"/>
      <c r="GWC1060" s="13"/>
      <c r="GWD1060" s="13"/>
      <c r="GWE1060" s="13"/>
      <c r="GWF1060" s="13"/>
      <c r="GWG1060" s="13"/>
      <c r="GWH1060" s="13"/>
      <c r="GWI1060" s="13"/>
      <c r="GWJ1060" s="13"/>
      <c r="GWK1060" s="13"/>
      <c r="GWL1060" s="13"/>
      <c r="GWM1060" s="13"/>
      <c r="GWN1060" s="13"/>
      <c r="GWO1060" s="13"/>
      <c r="GWP1060" s="13"/>
      <c r="GWQ1060" s="13"/>
      <c r="GWR1060" s="13"/>
      <c r="GWS1060" s="13"/>
      <c r="GWT1060" s="13"/>
      <c r="GWU1060" s="13"/>
      <c r="GWV1060" s="13"/>
      <c r="GWW1060" s="13"/>
      <c r="GWX1060" s="13"/>
      <c r="GWY1060" s="13"/>
      <c r="GWZ1060" s="13"/>
      <c r="GXA1060" s="13"/>
      <c r="GXB1060" s="13"/>
      <c r="GXC1060" s="13"/>
      <c r="GXD1060" s="13"/>
      <c r="GXE1060" s="13"/>
      <c r="GXF1060" s="13"/>
      <c r="GXG1060" s="13"/>
      <c r="GXH1060" s="13"/>
      <c r="GXI1060" s="13"/>
      <c r="GXJ1060" s="13"/>
      <c r="GXK1060" s="13"/>
      <c r="GXL1060" s="13"/>
      <c r="GXM1060" s="13"/>
      <c r="GXN1060" s="13"/>
      <c r="GXO1060" s="13"/>
      <c r="GXP1060" s="13"/>
      <c r="GXQ1060" s="13"/>
      <c r="GXR1060" s="13"/>
      <c r="GXS1060" s="13"/>
      <c r="GXT1060" s="13"/>
      <c r="GXU1060" s="13"/>
      <c r="GXV1060" s="13"/>
      <c r="GXW1060" s="13"/>
      <c r="GXX1060" s="13"/>
      <c r="GXY1060" s="13"/>
      <c r="GXZ1060" s="13"/>
      <c r="GYA1060" s="13"/>
      <c r="GYB1060" s="13"/>
      <c r="GYC1060" s="13"/>
      <c r="GYD1060" s="13"/>
      <c r="GYE1060" s="13"/>
      <c r="GYF1060" s="13"/>
      <c r="GYG1060" s="13"/>
      <c r="GYH1060" s="13"/>
      <c r="GYI1060" s="13"/>
      <c r="GYJ1060" s="13"/>
      <c r="GYK1060" s="13"/>
      <c r="GYL1060" s="13"/>
      <c r="GYM1060" s="13"/>
      <c r="GYN1060" s="13"/>
      <c r="GYO1060" s="13"/>
      <c r="GYP1060" s="13"/>
      <c r="GYQ1060" s="13"/>
      <c r="GYR1060" s="13"/>
      <c r="GYS1060" s="13"/>
      <c r="GYT1060" s="13"/>
      <c r="GYU1060" s="13"/>
      <c r="GYV1060" s="13"/>
      <c r="GYW1060" s="13"/>
      <c r="GYX1060" s="13"/>
      <c r="GYY1060" s="13"/>
      <c r="GYZ1060" s="13"/>
      <c r="GZA1060" s="13"/>
      <c r="GZB1060" s="13"/>
      <c r="GZC1060" s="13"/>
      <c r="GZD1060" s="13"/>
      <c r="GZE1060" s="13"/>
      <c r="GZF1060" s="13"/>
      <c r="GZG1060" s="13"/>
      <c r="GZH1060" s="13"/>
      <c r="GZI1060" s="13"/>
      <c r="GZJ1060" s="13"/>
      <c r="GZK1060" s="13"/>
      <c r="GZL1060" s="13"/>
      <c r="GZM1060" s="13"/>
      <c r="GZN1060" s="13"/>
      <c r="GZO1060" s="13"/>
      <c r="GZP1060" s="13"/>
      <c r="GZQ1060" s="13"/>
      <c r="GZR1060" s="13"/>
      <c r="GZS1060" s="13"/>
      <c r="GZT1060" s="13"/>
      <c r="GZU1060" s="13"/>
      <c r="GZV1060" s="13"/>
      <c r="GZW1060" s="13"/>
      <c r="GZX1060" s="13"/>
      <c r="GZY1060" s="13"/>
      <c r="GZZ1060" s="13"/>
      <c r="HAA1060" s="13"/>
      <c r="HAB1060" s="13"/>
      <c r="HAC1060" s="13"/>
      <c r="HAD1060" s="13"/>
      <c r="HAE1060" s="13"/>
      <c r="HAF1060" s="13"/>
      <c r="HAG1060" s="13"/>
      <c r="HAH1060" s="13"/>
      <c r="HAI1060" s="13"/>
      <c r="HAJ1060" s="13"/>
      <c r="HAK1060" s="13"/>
      <c r="HAL1060" s="13"/>
      <c r="HAM1060" s="13"/>
      <c r="HAN1060" s="13"/>
      <c r="HAO1060" s="13"/>
      <c r="HAP1060" s="13"/>
      <c r="HAQ1060" s="13"/>
      <c r="HAR1060" s="13"/>
      <c r="HAS1060" s="13"/>
      <c r="HAT1060" s="13"/>
      <c r="HAU1060" s="13"/>
      <c r="HAV1060" s="13"/>
      <c r="HAW1060" s="13"/>
      <c r="HAX1060" s="13"/>
      <c r="HAY1060" s="13"/>
      <c r="HAZ1060" s="13"/>
      <c r="HBA1060" s="13"/>
      <c r="HBB1060" s="13"/>
      <c r="HBC1060" s="13"/>
      <c r="HBD1060" s="13"/>
      <c r="HBE1060" s="13"/>
      <c r="HBF1060" s="13"/>
      <c r="HBG1060" s="13"/>
      <c r="HBH1060" s="13"/>
      <c r="HBI1060" s="13"/>
      <c r="HBJ1060" s="13"/>
      <c r="HBK1060" s="13"/>
      <c r="HBL1060" s="13"/>
      <c r="HBM1060" s="13"/>
      <c r="HBN1060" s="13"/>
      <c r="HBO1060" s="13"/>
      <c r="HBP1060" s="13"/>
      <c r="HBQ1060" s="13"/>
      <c r="HBR1060" s="13"/>
      <c r="HBS1060" s="13"/>
      <c r="HBT1060" s="13"/>
      <c r="HBU1060" s="13"/>
      <c r="HBV1060" s="13"/>
      <c r="HBW1060" s="13"/>
      <c r="HBX1060" s="13"/>
      <c r="HBY1060" s="13"/>
      <c r="HBZ1060" s="13"/>
      <c r="HCA1060" s="13"/>
      <c r="HCB1060" s="13"/>
      <c r="HCC1060" s="13"/>
      <c r="HCD1060" s="13"/>
      <c r="HCE1060" s="13"/>
      <c r="HCF1060" s="13"/>
      <c r="HCG1060" s="13"/>
      <c r="HCH1060" s="13"/>
      <c r="HCI1060" s="13"/>
      <c r="HCJ1060" s="13"/>
      <c r="HCK1060" s="13"/>
      <c r="HCL1060" s="13"/>
      <c r="HCM1060" s="13"/>
      <c r="HCN1060" s="13"/>
      <c r="HCO1060" s="13"/>
      <c r="HCP1060" s="13"/>
      <c r="HCQ1060" s="13"/>
      <c r="HCR1060" s="13"/>
      <c r="HCS1060" s="13"/>
      <c r="HCT1060" s="13"/>
      <c r="HCU1060" s="13"/>
      <c r="HCV1060" s="13"/>
      <c r="HCW1060" s="13"/>
      <c r="HCX1060" s="13"/>
      <c r="HCY1060" s="13"/>
      <c r="HCZ1060" s="13"/>
      <c r="HDA1060" s="13"/>
      <c r="HDB1060" s="13"/>
      <c r="HDC1060" s="13"/>
      <c r="HDD1060" s="13"/>
      <c r="HDE1060" s="13"/>
      <c r="HDF1060" s="13"/>
      <c r="HDG1060" s="13"/>
      <c r="HDH1060" s="13"/>
      <c r="HDI1060" s="13"/>
      <c r="HDJ1060" s="13"/>
      <c r="HDK1060" s="13"/>
      <c r="HDL1060" s="13"/>
      <c r="HDM1060" s="13"/>
      <c r="HDN1060" s="13"/>
      <c r="HDO1060" s="13"/>
      <c r="HDP1060" s="13"/>
      <c r="HDQ1060" s="13"/>
      <c r="HDR1060" s="13"/>
      <c r="HDS1060" s="13"/>
      <c r="HDT1060" s="13"/>
      <c r="HDU1060" s="13"/>
      <c r="HDV1060" s="13"/>
      <c r="HDW1060" s="13"/>
      <c r="HDX1060" s="13"/>
      <c r="HDY1060" s="13"/>
      <c r="HDZ1060" s="13"/>
      <c r="HEA1060" s="13"/>
      <c r="HEB1060" s="13"/>
      <c r="HEC1060" s="13"/>
      <c r="HED1060" s="13"/>
      <c r="HEE1060" s="13"/>
      <c r="HEF1060" s="13"/>
      <c r="HEG1060" s="13"/>
      <c r="HEH1060" s="13"/>
      <c r="HEI1060" s="13"/>
      <c r="HEJ1060" s="13"/>
      <c r="HEK1060" s="13"/>
      <c r="HEL1060" s="13"/>
      <c r="HEM1060" s="13"/>
      <c r="HEN1060" s="13"/>
      <c r="HEO1060" s="13"/>
      <c r="HEP1060" s="13"/>
      <c r="HEQ1060" s="13"/>
      <c r="HER1060" s="13"/>
      <c r="HES1060" s="13"/>
      <c r="HET1060" s="13"/>
      <c r="HEU1060" s="13"/>
      <c r="HEV1060" s="13"/>
      <c r="HEW1060" s="13"/>
      <c r="HEX1060" s="13"/>
      <c r="HEY1060" s="13"/>
      <c r="HEZ1060" s="13"/>
      <c r="HFA1060" s="13"/>
      <c r="HFB1060" s="13"/>
      <c r="HFC1060" s="13"/>
      <c r="HFD1060" s="13"/>
      <c r="HFE1060" s="13"/>
      <c r="HFF1060" s="13"/>
      <c r="HFG1060" s="13"/>
      <c r="HFH1060" s="13"/>
      <c r="HFI1060" s="13"/>
      <c r="HFJ1060" s="13"/>
      <c r="HFK1060" s="13"/>
      <c r="HFL1060" s="13"/>
      <c r="HFM1060" s="13"/>
      <c r="HFN1060" s="13"/>
      <c r="HFO1060" s="13"/>
      <c r="HFP1060" s="13"/>
      <c r="HFQ1060" s="13"/>
      <c r="HFR1060" s="13"/>
      <c r="HFS1060" s="13"/>
      <c r="HFT1060" s="13"/>
      <c r="HFU1060" s="13"/>
      <c r="HFV1060" s="13"/>
      <c r="HFW1060" s="13"/>
      <c r="HFX1060" s="13"/>
      <c r="HFY1060" s="13"/>
      <c r="HFZ1060" s="13"/>
      <c r="HGA1060" s="13"/>
      <c r="HGB1060" s="13"/>
      <c r="HGC1060" s="13"/>
      <c r="HGD1060" s="13"/>
      <c r="HGE1060" s="13"/>
      <c r="HGF1060" s="13"/>
      <c r="HGG1060" s="13"/>
      <c r="HGH1060" s="13"/>
      <c r="HGI1060" s="13"/>
      <c r="HGJ1060" s="13"/>
      <c r="HGK1060" s="13"/>
      <c r="HGL1060" s="13"/>
      <c r="HGM1060" s="13"/>
      <c r="HGN1060" s="13"/>
      <c r="HGO1060" s="13"/>
      <c r="HGP1060" s="13"/>
      <c r="HGQ1060" s="13"/>
      <c r="HGR1060" s="13"/>
      <c r="HGS1060" s="13"/>
      <c r="HGT1060" s="13"/>
      <c r="HGU1060" s="13"/>
      <c r="HGV1060" s="13"/>
      <c r="HGW1060" s="13"/>
      <c r="HGX1060" s="13"/>
      <c r="HGY1060" s="13"/>
      <c r="HGZ1060" s="13"/>
      <c r="HHA1060" s="13"/>
      <c r="HHB1060" s="13"/>
      <c r="HHC1060" s="13"/>
      <c r="HHD1060" s="13"/>
      <c r="HHE1060" s="13"/>
      <c r="HHF1060" s="13"/>
      <c r="HHG1060" s="13"/>
      <c r="HHH1060" s="13"/>
      <c r="HHI1060" s="13"/>
      <c r="HHJ1060" s="13"/>
      <c r="HHK1060" s="13"/>
      <c r="HHL1060" s="13"/>
      <c r="HHM1060" s="13"/>
      <c r="HHN1060" s="13"/>
      <c r="HHO1060" s="13"/>
      <c r="HHP1060" s="13"/>
      <c r="HHQ1060" s="13"/>
      <c r="HHR1060" s="13"/>
      <c r="HHS1060" s="13"/>
      <c r="HHT1060" s="13"/>
      <c r="HHU1060" s="13"/>
      <c r="HHV1060" s="13"/>
      <c r="HHW1060" s="13"/>
      <c r="HHX1060" s="13"/>
      <c r="HHY1060" s="13"/>
      <c r="HHZ1060" s="13"/>
      <c r="HIA1060" s="13"/>
      <c r="HIB1060" s="13"/>
      <c r="HIC1060" s="13"/>
      <c r="HID1060" s="13"/>
      <c r="HIE1060" s="13"/>
      <c r="HIF1060" s="13"/>
      <c r="HIG1060" s="13"/>
      <c r="HIH1060" s="13"/>
      <c r="HII1060" s="13"/>
      <c r="HIJ1060" s="13"/>
      <c r="HIK1060" s="13"/>
      <c r="HIL1060" s="13"/>
      <c r="HIM1060" s="13"/>
      <c r="HIN1060" s="13"/>
      <c r="HIO1060" s="13"/>
      <c r="HIP1060" s="13"/>
      <c r="HIQ1060" s="13"/>
      <c r="HIR1060" s="13"/>
      <c r="HIS1060" s="13"/>
      <c r="HIT1060" s="13"/>
      <c r="HIU1060" s="13"/>
      <c r="HIV1060" s="13"/>
      <c r="HIW1060" s="13"/>
      <c r="HIX1060" s="13"/>
      <c r="HIY1060" s="13"/>
      <c r="HIZ1060" s="13"/>
      <c r="HJA1060" s="13"/>
      <c r="HJB1060" s="13"/>
      <c r="HJC1060" s="13"/>
      <c r="HJD1060" s="13"/>
      <c r="HJE1060" s="13"/>
      <c r="HJF1060" s="13"/>
      <c r="HJG1060" s="13"/>
      <c r="HJH1060" s="13"/>
      <c r="HJI1060" s="13"/>
      <c r="HJJ1060" s="13"/>
      <c r="HJK1060" s="13"/>
      <c r="HJL1060" s="13"/>
      <c r="HJM1060" s="13"/>
      <c r="HJN1060" s="13"/>
      <c r="HJO1060" s="13"/>
      <c r="HJP1060" s="13"/>
      <c r="HJQ1060" s="13"/>
      <c r="HJR1060" s="13"/>
      <c r="HJS1060" s="13"/>
      <c r="HJT1060" s="13"/>
      <c r="HJU1060" s="13"/>
      <c r="HJV1060" s="13"/>
      <c r="HJW1060" s="13"/>
      <c r="HJX1060" s="13"/>
      <c r="HJY1060" s="13"/>
      <c r="HJZ1060" s="13"/>
      <c r="HKA1060" s="13"/>
      <c r="HKB1060" s="13"/>
      <c r="HKC1060" s="13"/>
      <c r="HKD1060" s="13"/>
      <c r="HKE1060" s="13"/>
      <c r="HKF1060" s="13"/>
      <c r="HKG1060" s="13"/>
      <c r="HKH1060" s="13"/>
      <c r="HKI1060" s="13"/>
      <c r="HKJ1060" s="13"/>
      <c r="HKK1060" s="13"/>
      <c r="HKL1060" s="13"/>
      <c r="HKM1060" s="13"/>
      <c r="HKN1060" s="13"/>
      <c r="HKO1060" s="13"/>
      <c r="HKP1060" s="13"/>
      <c r="HKQ1060" s="13"/>
      <c r="HKR1060" s="13"/>
      <c r="HKS1060" s="13"/>
      <c r="HKT1060" s="13"/>
      <c r="HKU1060" s="13"/>
      <c r="HKV1060" s="13"/>
      <c r="HKW1060" s="13"/>
      <c r="HKX1060" s="13"/>
      <c r="HKY1060" s="13"/>
      <c r="HKZ1060" s="13"/>
      <c r="HLA1060" s="13"/>
      <c r="HLB1060" s="13"/>
      <c r="HLC1060" s="13"/>
      <c r="HLD1060" s="13"/>
      <c r="HLE1060" s="13"/>
      <c r="HLF1060" s="13"/>
      <c r="HLG1060" s="13"/>
      <c r="HLH1060" s="13"/>
      <c r="HLI1060" s="13"/>
      <c r="HLJ1060" s="13"/>
      <c r="HLK1060" s="13"/>
      <c r="HLL1060" s="13"/>
      <c r="HLM1060" s="13"/>
      <c r="HLN1060" s="13"/>
      <c r="HLO1060" s="13"/>
      <c r="HLP1060" s="13"/>
      <c r="HLQ1060" s="13"/>
      <c r="HLR1060" s="13"/>
      <c r="HLS1060" s="13"/>
      <c r="HLT1060" s="13"/>
      <c r="HLU1060" s="13"/>
      <c r="HLV1060" s="13"/>
      <c r="HLW1060" s="13"/>
      <c r="HLX1060" s="13"/>
      <c r="HLY1060" s="13"/>
      <c r="HLZ1060" s="13"/>
      <c r="HMA1060" s="13"/>
      <c r="HMB1060" s="13"/>
      <c r="HMC1060" s="13"/>
      <c r="HMD1060" s="13"/>
      <c r="HME1060" s="13"/>
      <c r="HMF1060" s="13"/>
      <c r="HMG1060" s="13"/>
      <c r="HMH1060" s="13"/>
      <c r="HMI1060" s="13"/>
      <c r="HMJ1060" s="13"/>
      <c r="HMK1060" s="13"/>
      <c r="HML1060" s="13"/>
      <c r="HMM1060" s="13"/>
      <c r="HMN1060" s="13"/>
      <c r="HMO1060" s="13"/>
      <c r="HMP1060" s="13"/>
      <c r="HMQ1060" s="13"/>
      <c r="HMR1060" s="13"/>
      <c r="HMS1060" s="13"/>
      <c r="HMT1060" s="13"/>
      <c r="HMU1060" s="13"/>
      <c r="HMV1060" s="13"/>
      <c r="HMW1060" s="13"/>
      <c r="HMX1060" s="13"/>
      <c r="HMY1060" s="13"/>
      <c r="HMZ1060" s="13"/>
      <c r="HNA1060" s="13"/>
      <c r="HNB1060" s="13"/>
      <c r="HNC1060" s="13"/>
      <c r="HND1060" s="13"/>
      <c r="HNE1060" s="13"/>
      <c r="HNF1060" s="13"/>
      <c r="HNG1060" s="13"/>
      <c r="HNH1060" s="13"/>
      <c r="HNI1060" s="13"/>
      <c r="HNJ1060" s="13"/>
      <c r="HNK1060" s="13"/>
      <c r="HNL1060" s="13"/>
      <c r="HNM1060" s="13"/>
      <c r="HNN1060" s="13"/>
      <c r="HNO1060" s="13"/>
      <c r="HNP1060" s="13"/>
      <c r="HNQ1060" s="13"/>
      <c r="HNR1060" s="13"/>
      <c r="HNS1060" s="13"/>
      <c r="HNT1060" s="13"/>
      <c r="HNU1060" s="13"/>
      <c r="HNV1060" s="13"/>
      <c r="HNW1060" s="13"/>
      <c r="HNX1060" s="13"/>
      <c r="HNY1060" s="13"/>
      <c r="HNZ1060" s="13"/>
      <c r="HOA1060" s="13"/>
      <c r="HOB1060" s="13"/>
      <c r="HOC1060" s="13"/>
      <c r="HOD1060" s="13"/>
      <c r="HOE1060" s="13"/>
      <c r="HOF1060" s="13"/>
      <c r="HOG1060" s="13"/>
      <c r="HOH1060" s="13"/>
      <c r="HOI1060" s="13"/>
      <c r="HOJ1060" s="13"/>
      <c r="HOK1060" s="13"/>
      <c r="HOL1060" s="13"/>
      <c r="HOM1060" s="13"/>
      <c r="HON1060" s="13"/>
      <c r="HOO1060" s="13"/>
      <c r="HOP1060" s="13"/>
      <c r="HOQ1060" s="13"/>
      <c r="HOR1060" s="13"/>
      <c r="HOS1060" s="13"/>
      <c r="HOT1060" s="13"/>
      <c r="HOU1060" s="13"/>
      <c r="HOV1060" s="13"/>
      <c r="HOW1060" s="13"/>
      <c r="HOX1060" s="13"/>
      <c r="HOY1060" s="13"/>
      <c r="HOZ1060" s="13"/>
      <c r="HPA1060" s="13"/>
      <c r="HPB1060" s="13"/>
      <c r="HPC1060" s="13"/>
      <c r="HPD1060" s="13"/>
      <c r="HPE1060" s="13"/>
      <c r="HPF1060" s="13"/>
      <c r="HPG1060" s="13"/>
      <c r="HPH1060" s="13"/>
      <c r="HPI1060" s="13"/>
      <c r="HPJ1060" s="13"/>
      <c r="HPK1060" s="13"/>
      <c r="HPL1060" s="13"/>
      <c r="HPM1060" s="13"/>
      <c r="HPN1060" s="13"/>
      <c r="HPO1060" s="13"/>
      <c r="HPP1060" s="13"/>
      <c r="HPQ1060" s="13"/>
      <c r="HPR1060" s="13"/>
      <c r="HPS1060" s="13"/>
      <c r="HPT1060" s="13"/>
      <c r="HPU1060" s="13"/>
      <c r="HPV1060" s="13"/>
      <c r="HPW1060" s="13"/>
      <c r="HPX1060" s="13"/>
      <c r="HPY1060" s="13"/>
      <c r="HPZ1060" s="13"/>
      <c r="HQA1060" s="13"/>
      <c r="HQB1060" s="13"/>
      <c r="HQC1060" s="13"/>
      <c r="HQD1060" s="13"/>
      <c r="HQE1060" s="13"/>
      <c r="HQF1060" s="13"/>
      <c r="HQG1060" s="13"/>
      <c r="HQH1060" s="13"/>
      <c r="HQI1060" s="13"/>
      <c r="HQJ1060" s="13"/>
      <c r="HQK1060" s="13"/>
      <c r="HQL1060" s="13"/>
      <c r="HQM1060" s="13"/>
      <c r="HQN1060" s="13"/>
      <c r="HQO1060" s="13"/>
      <c r="HQP1060" s="13"/>
      <c r="HQQ1060" s="13"/>
      <c r="HQR1060" s="13"/>
      <c r="HQS1060" s="13"/>
      <c r="HQT1060" s="13"/>
      <c r="HQU1060" s="13"/>
      <c r="HQV1060" s="13"/>
      <c r="HQW1060" s="13"/>
      <c r="HQX1060" s="13"/>
      <c r="HQY1060" s="13"/>
      <c r="HQZ1060" s="13"/>
      <c r="HRA1060" s="13"/>
      <c r="HRB1060" s="13"/>
      <c r="HRC1060" s="13"/>
      <c r="HRD1060" s="13"/>
      <c r="HRE1060" s="13"/>
      <c r="HRF1060" s="13"/>
      <c r="HRG1060" s="13"/>
      <c r="HRH1060" s="13"/>
      <c r="HRI1060" s="13"/>
      <c r="HRJ1060" s="13"/>
      <c r="HRK1060" s="13"/>
      <c r="HRL1060" s="13"/>
      <c r="HRM1060" s="13"/>
      <c r="HRN1060" s="13"/>
      <c r="HRO1060" s="13"/>
      <c r="HRP1060" s="13"/>
      <c r="HRQ1060" s="13"/>
      <c r="HRR1060" s="13"/>
      <c r="HRS1060" s="13"/>
      <c r="HRT1060" s="13"/>
      <c r="HRU1060" s="13"/>
      <c r="HRV1060" s="13"/>
      <c r="HRW1060" s="13"/>
      <c r="HRX1060" s="13"/>
      <c r="HRY1060" s="13"/>
      <c r="HRZ1060" s="13"/>
      <c r="HSA1060" s="13"/>
      <c r="HSB1060" s="13"/>
      <c r="HSC1060" s="13"/>
      <c r="HSD1060" s="13"/>
      <c r="HSE1060" s="13"/>
      <c r="HSF1060" s="13"/>
      <c r="HSG1060" s="13"/>
      <c r="HSH1060" s="13"/>
      <c r="HSI1060" s="13"/>
      <c r="HSJ1060" s="13"/>
      <c r="HSK1060" s="13"/>
      <c r="HSL1060" s="13"/>
      <c r="HSM1060" s="13"/>
      <c r="HSN1060" s="13"/>
      <c r="HSO1060" s="13"/>
      <c r="HSP1060" s="13"/>
      <c r="HSQ1060" s="13"/>
      <c r="HSR1060" s="13"/>
      <c r="HSS1060" s="13"/>
      <c r="HST1060" s="13"/>
      <c r="HSU1060" s="13"/>
      <c r="HSV1060" s="13"/>
      <c r="HSW1060" s="13"/>
      <c r="HSX1060" s="13"/>
      <c r="HSY1060" s="13"/>
      <c r="HSZ1060" s="13"/>
      <c r="HTA1060" s="13"/>
      <c r="HTB1060" s="13"/>
      <c r="HTC1060" s="13"/>
      <c r="HTD1060" s="13"/>
      <c r="HTE1060" s="13"/>
      <c r="HTF1060" s="13"/>
      <c r="HTG1060" s="13"/>
      <c r="HTH1060" s="13"/>
      <c r="HTI1060" s="13"/>
      <c r="HTJ1060" s="13"/>
      <c r="HTK1060" s="13"/>
      <c r="HTL1060" s="13"/>
      <c r="HTM1060" s="13"/>
      <c r="HTN1060" s="13"/>
      <c r="HTO1060" s="13"/>
      <c r="HTP1060" s="13"/>
      <c r="HTQ1060" s="13"/>
      <c r="HTR1060" s="13"/>
      <c r="HTS1060" s="13"/>
      <c r="HTT1060" s="13"/>
      <c r="HTU1060" s="13"/>
      <c r="HTV1060" s="13"/>
      <c r="HTW1060" s="13"/>
      <c r="HTX1060" s="13"/>
      <c r="HTY1060" s="13"/>
      <c r="HTZ1060" s="13"/>
      <c r="HUA1060" s="13"/>
      <c r="HUB1060" s="13"/>
      <c r="HUC1060" s="13"/>
      <c r="HUD1060" s="13"/>
      <c r="HUE1060" s="13"/>
      <c r="HUF1060" s="13"/>
      <c r="HUG1060" s="13"/>
      <c r="HUH1060" s="13"/>
      <c r="HUI1060" s="13"/>
      <c r="HUJ1060" s="13"/>
      <c r="HUK1060" s="13"/>
      <c r="HUL1060" s="13"/>
      <c r="HUM1060" s="13"/>
      <c r="HUN1060" s="13"/>
      <c r="HUO1060" s="13"/>
      <c r="HUP1060" s="13"/>
      <c r="HUQ1060" s="13"/>
      <c r="HUR1060" s="13"/>
      <c r="HUS1060" s="13"/>
      <c r="HUT1060" s="13"/>
      <c r="HUU1060" s="13"/>
      <c r="HUV1060" s="13"/>
      <c r="HUW1060" s="13"/>
      <c r="HUX1060" s="13"/>
      <c r="HUY1060" s="13"/>
      <c r="HUZ1060" s="13"/>
      <c r="HVA1060" s="13"/>
      <c r="HVB1060" s="13"/>
      <c r="HVC1060" s="13"/>
      <c r="HVD1060" s="13"/>
      <c r="HVE1060" s="13"/>
      <c r="HVF1060" s="13"/>
      <c r="HVG1060" s="13"/>
      <c r="HVH1060" s="13"/>
      <c r="HVI1060" s="13"/>
      <c r="HVJ1060" s="13"/>
      <c r="HVK1060" s="13"/>
      <c r="HVL1060" s="13"/>
      <c r="HVM1060" s="13"/>
      <c r="HVN1060" s="13"/>
      <c r="HVO1060" s="13"/>
      <c r="HVP1060" s="13"/>
      <c r="HVQ1060" s="13"/>
      <c r="HVR1060" s="13"/>
      <c r="HVS1060" s="13"/>
      <c r="HVT1060" s="13"/>
      <c r="HVU1060" s="13"/>
      <c r="HVV1060" s="13"/>
      <c r="HVW1060" s="13"/>
      <c r="HVX1060" s="13"/>
      <c r="HVY1060" s="13"/>
      <c r="HVZ1060" s="13"/>
      <c r="HWA1060" s="13"/>
      <c r="HWB1060" s="13"/>
      <c r="HWC1060" s="13"/>
      <c r="HWD1060" s="13"/>
      <c r="HWE1060" s="13"/>
      <c r="HWF1060" s="13"/>
      <c r="HWG1060" s="13"/>
      <c r="HWH1060" s="13"/>
      <c r="HWI1060" s="13"/>
      <c r="HWJ1060" s="13"/>
      <c r="HWK1060" s="13"/>
      <c r="HWL1060" s="13"/>
      <c r="HWM1060" s="13"/>
      <c r="HWN1060" s="13"/>
      <c r="HWO1060" s="13"/>
      <c r="HWP1060" s="13"/>
      <c r="HWQ1060" s="13"/>
      <c r="HWR1060" s="13"/>
      <c r="HWS1060" s="13"/>
      <c r="HWT1060" s="13"/>
      <c r="HWU1060" s="13"/>
      <c r="HWV1060" s="13"/>
      <c r="HWW1060" s="13"/>
      <c r="HWX1060" s="13"/>
      <c r="HWY1060" s="13"/>
      <c r="HWZ1060" s="13"/>
      <c r="HXA1060" s="13"/>
      <c r="HXB1060" s="13"/>
      <c r="HXC1060" s="13"/>
      <c r="HXD1060" s="13"/>
      <c r="HXE1060" s="13"/>
      <c r="HXF1060" s="13"/>
      <c r="HXG1060" s="13"/>
      <c r="HXH1060" s="13"/>
      <c r="HXI1060" s="13"/>
      <c r="HXJ1060" s="13"/>
      <c r="HXK1060" s="13"/>
      <c r="HXL1060" s="13"/>
      <c r="HXM1060" s="13"/>
      <c r="HXN1060" s="13"/>
      <c r="HXO1060" s="13"/>
      <c r="HXP1060" s="13"/>
      <c r="HXQ1060" s="13"/>
      <c r="HXR1060" s="13"/>
      <c r="HXS1060" s="13"/>
      <c r="HXT1060" s="13"/>
      <c r="HXU1060" s="13"/>
      <c r="HXV1060" s="13"/>
      <c r="HXW1060" s="13"/>
      <c r="HXX1060" s="13"/>
      <c r="HXY1060" s="13"/>
      <c r="HXZ1060" s="13"/>
      <c r="HYA1060" s="13"/>
      <c r="HYB1060" s="13"/>
      <c r="HYC1060" s="13"/>
      <c r="HYD1060" s="13"/>
      <c r="HYE1060" s="13"/>
      <c r="HYF1060" s="13"/>
      <c r="HYG1060" s="13"/>
      <c r="HYH1060" s="13"/>
      <c r="HYI1060" s="13"/>
      <c r="HYJ1060" s="13"/>
      <c r="HYK1060" s="13"/>
      <c r="HYL1060" s="13"/>
      <c r="HYM1060" s="13"/>
      <c r="HYN1060" s="13"/>
      <c r="HYO1060" s="13"/>
      <c r="HYP1060" s="13"/>
      <c r="HYQ1060" s="13"/>
      <c r="HYR1060" s="13"/>
      <c r="HYS1060" s="13"/>
      <c r="HYT1060" s="13"/>
      <c r="HYU1060" s="13"/>
      <c r="HYV1060" s="13"/>
      <c r="HYW1060" s="13"/>
      <c r="HYX1060" s="13"/>
      <c r="HYY1060" s="13"/>
      <c r="HYZ1060" s="13"/>
      <c r="HZA1060" s="13"/>
      <c r="HZB1060" s="13"/>
      <c r="HZC1060" s="13"/>
      <c r="HZD1060" s="13"/>
      <c r="HZE1060" s="13"/>
      <c r="HZF1060" s="13"/>
      <c r="HZG1060" s="13"/>
      <c r="HZH1060" s="13"/>
      <c r="HZI1060" s="13"/>
      <c r="HZJ1060" s="13"/>
      <c r="HZK1060" s="13"/>
      <c r="HZL1060" s="13"/>
      <c r="HZM1060" s="13"/>
      <c r="HZN1060" s="13"/>
      <c r="HZO1060" s="13"/>
      <c r="HZP1060" s="13"/>
      <c r="HZQ1060" s="13"/>
      <c r="HZR1060" s="13"/>
      <c r="HZS1060" s="13"/>
      <c r="HZT1060" s="13"/>
      <c r="HZU1060" s="13"/>
      <c r="HZV1060" s="13"/>
      <c r="HZW1060" s="13"/>
      <c r="HZX1060" s="13"/>
      <c r="HZY1060" s="13"/>
      <c r="HZZ1060" s="13"/>
      <c r="IAA1060" s="13"/>
      <c r="IAB1060" s="13"/>
      <c r="IAC1060" s="13"/>
      <c r="IAD1060" s="13"/>
      <c r="IAE1060" s="13"/>
      <c r="IAF1060" s="13"/>
      <c r="IAG1060" s="13"/>
      <c r="IAH1060" s="13"/>
      <c r="IAI1060" s="13"/>
      <c r="IAJ1060" s="13"/>
      <c r="IAK1060" s="13"/>
      <c r="IAL1060" s="13"/>
      <c r="IAM1060" s="13"/>
      <c r="IAN1060" s="13"/>
      <c r="IAO1060" s="13"/>
      <c r="IAP1060" s="13"/>
      <c r="IAQ1060" s="13"/>
      <c r="IAR1060" s="13"/>
      <c r="IAS1060" s="13"/>
      <c r="IAT1060" s="13"/>
      <c r="IAU1060" s="13"/>
      <c r="IAV1060" s="13"/>
      <c r="IAW1060" s="13"/>
      <c r="IAX1060" s="13"/>
      <c r="IAY1060" s="13"/>
      <c r="IAZ1060" s="13"/>
      <c r="IBA1060" s="13"/>
      <c r="IBB1060" s="13"/>
      <c r="IBC1060" s="13"/>
      <c r="IBD1060" s="13"/>
      <c r="IBE1060" s="13"/>
      <c r="IBF1060" s="13"/>
      <c r="IBG1060" s="13"/>
      <c r="IBH1060" s="13"/>
      <c r="IBI1060" s="13"/>
      <c r="IBJ1060" s="13"/>
      <c r="IBK1060" s="13"/>
      <c r="IBL1060" s="13"/>
      <c r="IBM1060" s="13"/>
      <c r="IBN1060" s="13"/>
      <c r="IBO1060" s="13"/>
      <c r="IBP1060" s="13"/>
      <c r="IBQ1060" s="13"/>
      <c r="IBR1060" s="13"/>
      <c r="IBS1060" s="13"/>
      <c r="IBT1060" s="13"/>
      <c r="IBU1060" s="13"/>
      <c r="IBV1060" s="13"/>
      <c r="IBW1060" s="13"/>
      <c r="IBX1060" s="13"/>
      <c r="IBY1060" s="13"/>
      <c r="IBZ1060" s="13"/>
      <c r="ICA1060" s="13"/>
      <c r="ICB1060" s="13"/>
      <c r="ICC1060" s="13"/>
      <c r="ICD1060" s="13"/>
      <c r="ICE1060" s="13"/>
      <c r="ICF1060" s="13"/>
      <c r="ICG1060" s="13"/>
      <c r="ICH1060" s="13"/>
      <c r="ICI1060" s="13"/>
      <c r="ICJ1060" s="13"/>
      <c r="ICK1060" s="13"/>
      <c r="ICL1060" s="13"/>
      <c r="ICM1060" s="13"/>
      <c r="ICN1060" s="13"/>
      <c r="ICO1060" s="13"/>
      <c r="ICP1060" s="13"/>
      <c r="ICQ1060" s="13"/>
      <c r="ICR1060" s="13"/>
      <c r="ICS1060" s="13"/>
      <c r="ICT1060" s="13"/>
      <c r="ICU1060" s="13"/>
      <c r="ICV1060" s="13"/>
      <c r="ICW1060" s="13"/>
      <c r="ICX1060" s="13"/>
      <c r="ICY1060" s="13"/>
      <c r="ICZ1060" s="13"/>
      <c r="IDA1060" s="13"/>
      <c r="IDB1060" s="13"/>
      <c r="IDC1060" s="13"/>
      <c r="IDD1060" s="13"/>
      <c r="IDE1060" s="13"/>
      <c r="IDF1060" s="13"/>
      <c r="IDG1060" s="13"/>
      <c r="IDH1060" s="13"/>
      <c r="IDI1060" s="13"/>
      <c r="IDJ1060" s="13"/>
      <c r="IDK1060" s="13"/>
      <c r="IDL1060" s="13"/>
      <c r="IDM1060" s="13"/>
      <c r="IDN1060" s="13"/>
      <c r="IDO1060" s="13"/>
      <c r="IDP1060" s="13"/>
      <c r="IDQ1060" s="13"/>
      <c r="IDR1060" s="13"/>
      <c r="IDS1060" s="13"/>
      <c r="IDT1060" s="13"/>
      <c r="IDU1060" s="13"/>
      <c r="IDV1060" s="13"/>
      <c r="IDW1060" s="13"/>
      <c r="IDX1060" s="13"/>
      <c r="IDY1060" s="13"/>
      <c r="IDZ1060" s="13"/>
      <c r="IEA1060" s="13"/>
      <c r="IEB1060" s="13"/>
      <c r="IEC1060" s="13"/>
      <c r="IED1060" s="13"/>
      <c r="IEE1060" s="13"/>
      <c r="IEF1060" s="13"/>
      <c r="IEG1060" s="13"/>
      <c r="IEH1060" s="13"/>
      <c r="IEI1060" s="13"/>
      <c r="IEJ1060" s="13"/>
      <c r="IEK1060" s="13"/>
      <c r="IEL1060" s="13"/>
      <c r="IEM1060" s="13"/>
      <c r="IEN1060" s="13"/>
      <c r="IEO1060" s="13"/>
      <c r="IEP1060" s="13"/>
      <c r="IEQ1060" s="13"/>
      <c r="IER1060" s="13"/>
      <c r="IES1060" s="13"/>
      <c r="IET1060" s="13"/>
      <c r="IEU1060" s="13"/>
      <c r="IEV1060" s="13"/>
      <c r="IEW1060" s="13"/>
      <c r="IEX1060" s="13"/>
      <c r="IEY1060" s="13"/>
      <c r="IEZ1060" s="13"/>
      <c r="IFA1060" s="13"/>
      <c r="IFB1060" s="13"/>
      <c r="IFC1060" s="13"/>
      <c r="IFD1060" s="13"/>
      <c r="IFE1060" s="13"/>
      <c r="IFF1060" s="13"/>
      <c r="IFG1060" s="13"/>
      <c r="IFH1060" s="13"/>
      <c r="IFI1060" s="13"/>
      <c r="IFJ1060" s="13"/>
      <c r="IFK1060" s="13"/>
      <c r="IFL1060" s="13"/>
      <c r="IFM1060" s="13"/>
      <c r="IFN1060" s="13"/>
      <c r="IFO1060" s="13"/>
      <c r="IFP1060" s="13"/>
      <c r="IFQ1060" s="13"/>
      <c r="IFR1060" s="13"/>
      <c r="IFS1060" s="13"/>
      <c r="IFT1060" s="13"/>
      <c r="IFU1060" s="13"/>
      <c r="IFV1060" s="13"/>
      <c r="IFW1060" s="13"/>
      <c r="IFX1060" s="13"/>
      <c r="IFY1060" s="13"/>
      <c r="IFZ1060" s="13"/>
      <c r="IGA1060" s="13"/>
      <c r="IGB1060" s="13"/>
      <c r="IGC1060" s="13"/>
      <c r="IGD1060" s="13"/>
      <c r="IGE1060" s="13"/>
      <c r="IGF1060" s="13"/>
      <c r="IGG1060" s="13"/>
      <c r="IGH1060" s="13"/>
      <c r="IGI1060" s="13"/>
      <c r="IGJ1060" s="13"/>
      <c r="IGK1060" s="13"/>
      <c r="IGL1060" s="13"/>
      <c r="IGM1060" s="13"/>
      <c r="IGN1060" s="13"/>
      <c r="IGO1060" s="13"/>
      <c r="IGP1060" s="13"/>
      <c r="IGQ1060" s="13"/>
      <c r="IGR1060" s="13"/>
      <c r="IGS1060" s="13"/>
      <c r="IGT1060" s="13"/>
      <c r="IGU1060" s="13"/>
      <c r="IGV1060" s="13"/>
      <c r="IGW1060" s="13"/>
      <c r="IGX1060" s="13"/>
      <c r="IGY1060" s="13"/>
      <c r="IGZ1060" s="13"/>
      <c r="IHA1060" s="13"/>
      <c r="IHB1060" s="13"/>
      <c r="IHC1060" s="13"/>
      <c r="IHD1060" s="13"/>
      <c r="IHE1060" s="13"/>
      <c r="IHF1060" s="13"/>
      <c r="IHG1060" s="13"/>
      <c r="IHH1060" s="13"/>
      <c r="IHI1060" s="13"/>
      <c r="IHJ1060" s="13"/>
      <c r="IHK1060" s="13"/>
      <c r="IHL1060" s="13"/>
      <c r="IHM1060" s="13"/>
      <c r="IHN1060" s="13"/>
      <c r="IHO1060" s="13"/>
      <c r="IHP1060" s="13"/>
      <c r="IHQ1060" s="13"/>
      <c r="IHR1060" s="13"/>
      <c r="IHS1060" s="13"/>
      <c r="IHT1060" s="13"/>
      <c r="IHU1060" s="13"/>
      <c r="IHV1060" s="13"/>
      <c r="IHW1060" s="13"/>
      <c r="IHX1060" s="13"/>
      <c r="IHY1060" s="13"/>
      <c r="IHZ1060" s="13"/>
      <c r="IIA1060" s="13"/>
      <c r="IIB1060" s="13"/>
      <c r="IIC1060" s="13"/>
      <c r="IID1060" s="13"/>
      <c r="IIE1060" s="13"/>
      <c r="IIF1060" s="13"/>
      <c r="IIG1060" s="13"/>
      <c r="IIH1060" s="13"/>
      <c r="III1060" s="13"/>
      <c r="IIJ1060" s="13"/>
      <c r="IIK1060" s="13"/>
      <c r="IIL1060" s="13"/>
      <c r="IIM1060" s="13"/>
      <c r="IIN1060" s="13"/>
      <c r="IIO1060" s="13"/>
      <c r="IIP1060" s="13"/>
      <c r="IIQ1060" s="13"/>
      <c r="IIR1060" s="13"/>
      <c r="IIS1060" s="13"/>
      <c r="IIT1060" s="13"/>
      <c r="IIU1060" s="13"/>
      <c r="IIV1060" s="13"/>
      <c r="IIW1060" s="13"/>
      <c r="IIX1060" s="13"/>
      <c r="IIY1060" s="13"/>
      <c r="IIZ1060" s="13"/>
      <c r="IJA1060" s="13"/>
      <c r="IJB1060" s="13"/>
      <c r="IJC1060" s="13"/>
      <c r="IJD1060" s="13"/>
      <c r="IJE1060" s="13"/>
      <c r="IJF1060" s="13"/>
      <c r="IJG1060" s="13"/>
      <c r="IJH1060" s="13"/>
      <c r="IJI1060" s="13"/>
      <c r="IJJ1060" s="13"/>
      <c r="IJK1060" s="13"/>
      <c r="IJL1060" s="13"/>
      <c r="IJM1060" s="13"/>
      <c r="IJN1060" s="13"/>
      <c r="IJO1060" s="13"/>
      <c r="IJP1060" s="13"/>
      <c r="IJQ1060" s="13"/>
      <c r="IJR1060" s="13"/>
      <c r="IJS1060" s="13"/>
      <c r="IJT1060" s="13"/>
      <c r="IJU1060" s="13"/>
      <c r="IJV1060" s="13"/>
      <c r="IJW1060" s="13"/>
      <c r="IJX1060" s="13"/>
      <c r="IJY1060" s="13"/>
      <c r="IJZ1060" s="13"/>
      <c r="IKA1060" s="13"/>
      <c r="IKB1060" s="13"/>
      <c r="IKC1060" s="13"/>
      <c r="IKD1060" s="13"/>
      <c r="IKE1060" s="13"/>
      <c r="IKF1060" s="13"/>
      <c r="IKG1060" s="13"/>
      <c r="IKH1060" s="13"/>
      <c r="IKI1060" s="13"/>
      <c r="IKJ1060" s="13"/>
      <c r="IKK1060" s="13"/>
      <c r="IKL1060" s="13"/>
      <c r="IKM1060" s="13"/>
      <c r="IKN1060" s="13"/>
      <c r="IKO1060" s="13"/>
      <c r="IKP1060" s="13"/>
      <c r="IKQ1060" s="13"/>
      <c r="IKR1060" s="13"/>
      <c r="IKS1060" s="13"/>
      <c r="IKT1060" s="13"/>
      <c r="IKU1060" s="13"/>
      <c r="IKV1060" s="13"/>
      <c r="IKW1060" s="13"/>
      <c r="IKX1060" s="13"/>
      <c r="IKY1060" s="13"/>
      <c r="IKZ1060" s="13"/>
      <c r="ILA1060" s="13"/>
      <c r="ILB1060" s="13"/>
      <c r="ILC1060" s="13"/>
      <c r="ILD1060" s="13"/>
      <c r="ILE1060" s="13"/>
      <c r="ILF1060" s="13"/>
      <c r="ILG1060" s="13"/>
      <c r="ILH1060" s="13"/>
      <c r="ILI1060" s="13"/>
      <c r="ILJ1060" s="13"/>
      <c r="ILK1060" s="13"/>
      <c r="ILL1060" s="13"/>
      <c r="ILM1060" s="13"/>
      <c r="ILN1060" s="13"/>
      <c r="ILO1060" s="13"/>
      <c r="ILP1060" s="13"/>
      <c r="ILQ1060" s="13"/>
      <c r="ILR1060" s="13"/>
      <c r="ILS1060" s="13"/>
      <c r="ILT1060" s="13"/>
      <c r="ILU1060" s="13"/>
      <c r="ILV1060" s="13"/>
      <c r="ILW1060" s="13"/>
      <c r="ILX1060" s="13"/>
      <c r="ILY1060" s="13"/>
      <c r="ILZ1060" s="13"/>
      <c r="IMA1060" s="13"/>
      <c r="IMB1060" s="13"/>
      <c r="IMC1060" s="13"/>
      <c r="IMD1060" s="13"/>
      <c r="IME1060" s="13"/>
      <c r="IMF1060" s="13"/>
      <c r="IMG1060" s="13"/>
      <c r="IMH1060" s="13"/>
      <c r="IMI1060" s="13"/>
      <c r="IMJ1060" s="13"/>
      <c r="IMK1060" s="13"/>
      <c r="IML1060" s="13"/>
      <c r="IMM1060" s="13"/>
      <c r="IMN1060" s="13"/>
      <c r="IMO1060" s="13"/>
      <c r="IMP1060" s="13"/>
      <c r="IMQ1060" s="13"/>
      <c r="IMR1060" s="13"/>
      <c r="IMS1060" s="13"/>
      <c r="IMT1060" s="13"/>
      <c r="IMU1060" s="13"/>
      <c r="IMV1060" s="13"/>
      <c r="IMW1060" s="13"/>
      <c r="IMX1060" s="13"/>
      <c r="IMY1060" s="13"/>
      <c r="IMZ1060" s="13"/>
      <c r="INA1060" s="13"/>
      <c r="INB1060" s="13"/>
      <c r="INC1060" s="13"/>
      <c r="IND1060" s="13"/>
      <c r="INE1060" s="13"/>
      <c r="INF1060" s="13"/>
      <c r="ING1060" s="13"/>
      <c r="INH1060" s="13"/>
      <c r="INI1060" s="13"/>
      <c r="INJ1060" s="13"/>
      <c r="INK1060" s="13"/>
      <c r="INL1060" s="13"/>
      <c r="INM1060" s="13"/>
      <c r="INN1060" s="13"/>
      <c r="INO1060" s="13"/>
      <c r="INP1060" s="13"/>
      <c r="INQ1060" s="13"/>
      <c r="INR1060" s="13"/>
      <c r="INS1060" s="13"/>
      <c r="INT1060" s="13"/>
      <c r="INU1060" s="13"/>
      <c r="INV1060" s="13"/>
      <c r="INW1060" s="13"/>
      <c r="INX1060" s="13"/>
      <c r="INY1060" s="13"/>
      <c r="INZ1060" s="13"/>
      <c r="IOA1060" s="13"/>
      <c r="IOB1060" s="13"/>
      <c r="IOC1060" s="13"/>
      <c r="IOD1060" s="13"/>
      <c r="IOE1060" s="13"/>
      <c r="IOF1060" s="13"/>
      <c r="IOG1060" s="13"/>
      <c r="IOH1060" s="13"/>
      <c r="IOI1060" s="13"/>
      <c r="IOJ1060" s="13"/>
      <c r="IOK1060" s="13"/>
      <c r="IOL1060" s="13"/>
      <c r="IOM1060" s="13"/>
      <c r="ION1060" s="13"/>
      <c r="IOO1060" s="13"/>
      <c r="IOP1060" s="13"/>
      <c r="IOQ1060" s="13"/>
      <c r="IOR1060" s="13"/>
      <c r="IOS1060" s="13"/>
      <c r="IOT1060" s="13"/>
      <c r="IOU1060" s="13"/>
      <c r="IOV1060" s="13"/>
      <c r="IOW1060" s="13"/>
      <c r="IOX1060" s="13"/>
      <c r="IOY1060" s="13"/>
      <c r="IOZ1060" s="13"/>
      <c r="IPA1060" s="13"/>
      <c r="IPB1060" s="13"/>
      <c r="IPC1060" s="13"/>
      <c r="IPD1060" s="13"/>
      <c r="IPE1060" s="13"/>
      <c r="IPF1060" s="13"/>
      <c r="IPG1060" s="13"/>
      <c r="IPH1060" s="13"/>
      <c r="IPI1060" s="13"/>
      <c r="IPJ1060" s="13"/>
      <c r="IPK1060" s="13"/>
      <c r="IPL1060" s="13"/>
      <c r="IPM1060" s="13"/>
      <c r="IPN1060" s="13"/>
      <c r="IPO1060" s="13"/>
      <c r="IPP1060" s="13"/>
      <c r="IPQ1060" s="13"/>
      <c r="IPR1060" s="13"/>
      <c r="IPS1060" s="13"/>
      <c r="IPT1060" s="13"/>
      <c r="IPU1060" s="13"/>
      <c r="IPV1060" s="13"/>
      <c r="IPW1060" s="13"/>
      <c r="IPX1060" s="13"/>
      <c r="IPY1060" s="13"/>
      <c r="IPZ1060" s="13"/>
      <c r="IQA1060" s="13"/>
      <c r="IQB1060" s="13"/>
      <c r="IQC1060" s="13"/>
      <c r="IQD1060" s="13"/>
      <c r="IQE1060" s="13"/>
      <c r="IQF1060" s="13"/>
      <c r="IQG1060" s="13"/>
      <c r="IQH1060" s="13"/>
      <c r="IQI1060" s="13"/>
      <c r="IQJ1060" s="13"/>
      <c r="IQK1060" s="13"/>
      <c r="IQL1060" s="13"/>
      <c r="IQM1060" s="13"/>
      <c r="IQN1060" s="13"/>
      <c r="IQO1060" s="13"/>
      <c r="IQP1060" s="13"/>
      <c r="IQQ1060" s="13"/>
      <c r="IQR1060" s="13"/>
      <c r="IQS1060" s="13"/>
      <c r="IQT1060" s="13"/>
      <c r="IQU1060" s="13"/>
      <c r="IQV1060" s="13"/>
      <c r="IQW1060" s="13"/>
      <c r="IQX1060" s="13"/>
      <c r="IQY1060" s="13"/>
      <c r="IQZ1060" s="13"/>
      <c r="IRA1060" s="13"/>
      <c r="IRB1060" s="13"/>
      <c r="IRC1060" s="13"/>
      <c r="IRD1060" s="13"/>
      <c r="IRE1060" s="13"/>
      <c r="IRF1060" s="13"/>
      <c r="IRG1060" s="13"/>
      <c r="IRH1060" s="13"/>
      <c r="IRI1060" s="13"/>
      <c r="IRJ1060" s="13"/>
      <c r="IRK1060" s="13"/>
      <c r="IRL1060" s="13"/>
      <c r="IRM1060" s="13"/>
      <c r="IRN1060" s="13"/>
      <c r="IRO1060" s="13"/>
      <c r="IRP1060" s="13"/>
      <c r="IRQ1060" s="13"/>
      <c r="IRR1060" s="13"/>
      <c r="IRS1060" s="13"/>
      <c r="IRT1060" s="13"/>
      <c r="IRU1060" s="13"/>
      <c r="IRV1060" s="13"/>
      <c r="IRW1060" s="13"/>
      <c r="IRX1060" s="13"/>
      <c r="IRY1060" s="13"/>
      <c r="IRZ1060" s="13"/>
      <c r="ISA1060" s="13"/>
      <c r="ISB1060" s="13"/>
      <c r="ISC1060" s="13"/>
      <c r="ISD1060" s="13"/>
      <c r="ISE1060" s="13"/>
      <c r="ISF1060" s="13"/>
      <c r="ISG1060" s="13"/>
      <c r="ISH1060" s="13"/>
      <c r="ISI1060" s="13"/>
      <c r="ISJ1060" s="13"/>
      <c r="ISK1060" s="13"/>
      <c r="ISL1060" s="13"/>
      <c r="ISM1060" s="13"/>
      <c r="ISN1060" s="13"/>
      <c r="ISO1060" s="13"/>
      <c r="ISP1060" s="13"/>
      <c r="ISQ1060" s="13"/>
      <c r="ISR1060" s="13"/>
      <c r="ISS1060" s="13"/>
      <c r="IST1060" s="13"/>
      <c r="ISU1060" s="13"/>
      <c r="ISV1060" s="13"/>
      <c r="ISW1060" s="13"/>
      <c r="ISX1060" s="13"/>
      <c r="ISY1060" s="13"/>
      <c r="ISZ1060" s="13"/>
      <c r="ITA1060" s="13"/>
      <c r="ITB1060" s="13"/>
      <c r="ITC1060" s="13"/>
      <c r="ITD1060" s="13"/>
      <c r="ITE1060" s="13"/>
      <c r="ITF1060" s="13"/>
      <c r="ITG1060" s="13"/>
      <c r="ITH1060" s="13"/>
      <c r="ITI1060" s="13"/>
      <c r="ITJ1060" s="13"/>
      <c r="ITK1060" s="13"/>
      <c r="ITL1060" s="13"/>
      <c r="ITM1060" s="13"/>
      <c r="ITN1060" s="13"/>
      <c r="ITO1060" s="13"/>
      <c r="ITP1060" s="13"/>
      <c r="ITQ1060" s="13"/>
      <c r="ITR1060" s="13"/>
      <c r="ITS1060" s="13"/>
      <c r="ITT1060" s="13"/>
      <c r="ITU1060" s="13"/>
      <c r="ITV1060" s="13"/>
      <c r="ITW1060" s="13"/>
      <c r="ITX1060" s="13"/>
      <c r="ITY1060" s="13"/>
      <c r="ITZ1060" s="13"/>
      <c r="IUA1060" s="13"/>
      <c r="IUB1060" s="13"/>
      <c r="IUC1060" s="13"/>
      <c r="IUD1060" s="13"/>
      <c r="IUE1060" s="13"/>
      <c r="IUF1060" s="13"/>
      <c r="IUG1060" s="13"/>
      <c r="IUH1060" s="13"/>
      <c r="IUI1060" s="13"/>
      <c r="IUJ1060" s="13"/>
      <c r="IUK1060" s="13"/>
      <c r="IUL1060" s="13"/>
      <c r="IUM1060" s="13"/>
      <c r="IUN1060" s="13"/>
      <c r="IUO1060" s="13"/>
      <c r="IUP1060" s="13"/>
      <c r="IUQ1060" s="13"/>
      <c r="IUR1060" s="13"/>
      <c r="IUS1060" s="13"/>
      <c r="IUT1060" s="13"/>
      <c r="IUU1060" s="13"/>
      <c r="IUV1060" s="13"/>
      <c r="IUW1060" s="13"/>
      <c r="IUX1060" s="13"/>
      <c r="IUY1060" s="13"/>
      <c r="IUZ1060" s="13"/>
      <c r="IVA1060" s="13"/>
      <c r="IVB1060" s="13"/>
      <c r="IVC1060" s="13"/>
      <c r="IVD1060" s="13"/>
      <c r="IVE1060" s="13"/>
      <c r="IVF1060" s="13"/>
      <c r="IVG1060" s="13"/>
      <c r="IVH1060" s="13"/>
      <c r="IVI1060" s="13"/>
      <c r="IVJ1060" s="13"/>
      <c r="IVK1060" s="13"/>
      <c r="IVL1060" s="13"/>
      <c r="IVM1060" s="13"/>
      <c r="IVN1060" s="13"/>
      <c r="IVO1060" s="13"/>
      <c r="IVP1060" s="13"/>
      <c r="IVQ1060" s="13"/>
      <c r="IVR1060" s="13"/>
      <c r="IVS1060" s="13"/>
      <c r="IVT1060" s="13"/>
      <c r="IVU1060" s="13"/>
      <c r="IVV1060" s="13"/>
      <c r="IVW1060" s="13"/>
      <c r="IVX1060" s="13"/>
      <c r="IVY1060" s="13"/>
      <c r="IVZ1060" s="13"/>
      <c r="IWA1060" s="13"/>
      <c r="IWB1060" s="13"/>
      <c r="IWC1060" s="13"/>
      <c r="IWD1060" s="13"/>
      <c r="IWE1060" s="13"/>
      <c r="IWF1060" s="13"/>
      <c r="IWG1060" s="13"/>
      <c r="IWH1060" s="13"/>
      <c r="IWI1060" s="13"/>
      <c r="IWJ1060" s="13"/>
      <c r="IWK1060" s="13"/>
      <c r="IWL1060" s="13"/>
      <c r="IWM1060" s="13"/>
      <c r="IWN1060" s="13"/>
      <c r="IWO1060" s="13"/>
      <c r="IWP1060" s="13"/>
      <c r="IWQ1060" s="13"/>
      <c r="IWR1060" s="13"/>
      <c r="IWS1060" s="13"/>
      <c r="IWT1060" s="13"/>
      <c r="IWU1060" s="13"/>
      <c r="IWV1060" s="13"/>
      <c r="IWW1060" s="13"/>
      <c r="IWX1060" s="13"/>
      <c r="IWY1060" s="13"/>
      <c r="IWZ1060" s="13"/>
      <c r="IXA1060" s="13"/>
      <c r="IXB1060" s="13"/>
      <c r="IXC1060" s="13"/>
      <c r="IXD1060" s="13"/>
      <c r="IXE1060" s="13"/>
      <c r="IXF1060" s="13"/>
      <c r="IXG1060" s="13"/>
      <c r="IXH1060" s="13"/>
      <c r="IXI1060" s="13"/>
      <c r="IXJ1060" s="13"/>
      <c r="IXK1060" s="13"/>
      <c r="IXL1060" s="13"/>
      <c r="IXM1060" s="13"/>
      <c r="IXN1060" s="13"/>
      <c r="IXO1060" s="13"/>
      <c r="IXP1060" s="13"/>
      <c r="IXQ1060" s="13"/>
      <c r="IXR1060" s="13"/>
      <c r="IXS1060" s="13"/>
      <c r="IXT1060" s="13"/>
      <c r="IXU1060" s="13"/>
      <c r="IXV1060" s="13"/>
      <c r="IXW1060" s="13"/>
      <c r="IXX1060" s="13"/>
      <c r="IXY1060" s="13"/>
      <c r="IXZ1060" s="13"/>
      <c r="IYA1060" s="13"/>
      <c r="IYB1060" s="13"/>
      <c r="IYC1060" s="13"/>
      <c r="IYD1060" s="13"/>
      <c r="IYE1060" s="13"/>
      <c r="IYF1060" s="13"/>
      <c r="IYG1060" s="13"/>
      <c r="IYH1060" s="13"/>
      <c r="IYI1060" s="13"/>
      <c r="IYJ1060" s="13"/>
      <c r="IYK1060" s="13"/>
      <c r="IYL1060" s="13"/>
      <c r="IYM1060" s="13"/>
      <c r="IYN1060" s="13"/>
      <c r="IYO1060" s="13"/>
      <c r="IYP1060" s="13"/>
      <c r="IYQ1060" s="13"/>
      <c r="IYR1060" s="13"/>
      <c r="IYS1060" s="13"/>
      <c r="IYT1060" s="13"/>
      <c r="IYU1060" s="13"/>
      <c r="IYV1060" s="13"/>
      <c r="IYW1060" s="13"/>
      <c r="IYX1060" s="13"/>
      <c r="IYY1060" s="13"/>
      <c r="IYZ1060" s="13"/>
      <c r="IZA1060" s="13"/>
      <c r="IZB1060" s="13"/>
      <c r="IZC1060" s="13"/>
      <c r="IZD1060" s="13"/>
      <c r="IZE1060" s="13"/>
      <c r="IZF1060" s="13"/>
      <c r="IZG1060" s="13"/>
      <c r="IZH1060" s="13"/>
      <c r="IZI1060" s="13"/>
      <c r="IZJ1060" s="13"/>
      <c r="IZK1060" s="13"/>
      <c r="IZL1060" s="13"/>
      <c r="IZM1060" s="13"/>
      <c r="IZN1060" s="13"/>
      <c r="IZO1060" s="13"/>
      <c r="IZP1060" s="13"/>
      <c r="IZQ1060" s="13"/>
      <c r="IZR1060" s="13"/>
      <c r="IZS1060" s="13"/>
      <c r="IZT1060" s="13"/>
      <c r="IZU1060" s="13"/>
      <c r="IZV1060" s="13"/>
      <c r="IZW1060" s="13"/>
      <c r="IZX1060" s="13"/>
      <c r="IZY1060" s="13"/>
      <c r="IZZ1060" s="13"/>
      <c r="JAA1060" s="13"/>
      <c r="JAB1060" s="13"/>
      <c r="JAC1060" s="13"/>
      <c r="JAD1060" s="13"/>
      <c r="JAE1060" s="13"/>
      <c r="JAF1060" s="13"/>
      <c r="JAG1060" s="13"/>
      <c r="JAH1060" s="13"/>
      <c r="JAI1060" s="13"/>
      <c r="JAJ1060" s="13"/>
      <c r="JAK1060" s="13"/>
      <c r="JAL1060" s="13"/>
      <c r="JAM1060" s="13"/>
      <c r="JAN1060" s="13"/>
      <c r="JAO1060" s="13"/>
      <c r="JAP1060" s="13"/>
      <c r="JAQ1060" s="13"/>
      <c r="JAR1060" s="13"/>
      <c r="JAS1060" s="13"/>
      <c r="JAT1060" s="13"/>
      <c r="JAU1060" s="13"/>
      <c r="JAV1060" s="13"/>
      <c r="JAW1060" s="13"/>
      <c r="JAX1060" s="13"/>
      <c r="JAY1060" s="13"/>
      <c r="JAZ1060" s="13"/>
      <c r="JBA1060" s="13"/>
      <c r="JBB1060" s="13"/>
      <c r="JBC1060" s="13"/>
      <c r="JBD1060" s="13"/>
      <c r="JBE1060" s="13"/>
      <c r="JBF1060" s="13"/>
      <c r="JBG1060" s="13"/>
      <c r="JBH1060" s="13"/>
      <c r="JBI1060" s="13"/>
      <c r="JBJ1060" s="13"/>
      <c r="JBK1060" s="13"/>
      <c r="JBL1060" s="13"/>
      <c r="JBM1060" s="13"/>
      <c r="JBN1060" s="13"/>
      <c r="JBO1060" s="13"/>
      <c r="JBP1060" s="13"/>
      <c r="JBQ1060" s="13"/>
      <c r="JBR1060" s="13"/>
      <c r="JBS1060" s="13"/>
      <c r="JBT1060" s="13"/>
      <c r="JBU1060" s="13"/>
      <c r="JBV1060" s="13"/>
      <c r="JBW1060" s="13"/>
      <c r="JBX1060" s="13"/>
      <c r="JBY1060" s="13"/>
      <c r="JBZ1060" s="13"/>
      <c r="JCA1060" s="13"/>
      <c r="JCB1060" s="13"/>
      <c r="JCC1060" s="13"/>
      <c r="JCD1060" s="13"/>
      <c r="JCE1060" s="13"/>
      <c r="JCF1060" s="13"/>
      <c r="JCG1060" s="13"/>
      <c r="JCH1060" s="13"/>
      <c r="JCI1060" s="13"/>
      <c r="JCJ1060" s="13"/>
      <c r="JCK1060" s="13"/>
      <c r="JCL1060" s="13"/>
      <c r="JCM1060" s="13"/>
      <c r="JCN1060" s="13"/>
      <c r="JCO1060" s="13"/>
      <c r="JCP1060" s="13"/>
      <c r="JCQ1060" s="13"/>
      <c r="JCR1060" s="13"/>
      <c r="JCS1060" s="13"/>
      <c r="JCT1060" s="13"/>
      <c r="JCU1060" s="13"/>
      <c r="JCV1060" s="13"/>
      <c r="JCW1060" s="13"/>
      <c r="JCX1060" s="13"/>
      <c r="JCY1060" s="13"/>
      <c r="JCZ1060" s="13"/>
      <c r="JDA1060" s="13"/>
      <c r="JDB1060" s="13"/>
      <c r="JDC1060" s="13"/>
      <c r="JDD1060" s="13"/>
      <c r="JDE1060" s="13"/>
      <c r="JDF1060" s="13"/>
      <c r="JDG1060" s="13"/>
      <c r="JDH1060" s="13"/>
      <c r="JDI1060" s="13"/>
      <c r="JDJ1060" s="13"/>
      <c r="JDK1060" s="13"/>
      <c r="JDL1060" s="13"/>
      <c r="JDM1060" s="13"/>
      <c r="JDN1060" s="13"/>
      <c r="JDO1060" s="13"/>
      <c r="JDP1060" s="13"/>
      <c r="JDQ1060" s="13"/>
      <c r="JDR1060" s="13"/>
      <c r="JDS1060" s="13"/>
      <c r="JDT1060" s="13"/>
      <c r="JDU1060" s="13"/>
      <c r="JDV1060" s="13"/>
      <c r="JDW1060" s="13"/>
      <c r="JDX1060" s="13"/>
      <c r="JDY1060" s="13"/>
      <c r="JDZ1060" s="13"/>
      <c r="JEA1060" s="13"/>
      <c r="JEB1060" s="13"/>
      <c r="JEC1060" s="13"/>
      <c r="JED1060" s="13"/>
      <c r="JEE1060" s="13"/>
      <c r="JEF1060" s="13"/>
      <c r="JEG1060" s="13"/>
      <c r="JEH1060" s="13"/>
      <c r="JEI1060" s="13"/>
      <c r="JEJ1060" s="13"/>
      <c r="JEK1060" s="13"/>
      <c r="JEL1060" s="13"/>
      <c r="JEM1060" s="13"/>
      <c r="JEN1060" s="13"/>
      <c r="JEO1060" s="13"/>
      <c r="JEP1060" s="13"/>
      <c r="JEQ1060" s="13"/>
      <c r="JER1060" s="13"/>
      <c r="JES1060" s="13"/>
      <c r="JET1060" s="13"/>
      <c r="JEU1060" s="13"/>
      <c r="JEV1060" s="13"/>
      <c r="JEW1060" s="13"/>
      <c r="JEX1060" s="13"/>
      <c r="JEY1060" s="13"/>
      <c r="JEZ1060" s="13"/>
      <c r="JFA1060" s="13"/>
      <c r="JFB1060" s="13"/>
      <c r="JFC1060" s="13"/>
      <c r="JFD1060" s="13"/>
      <c r="JFE1060" s="13"/>
      <c r="JFF1060" s="13"/>
      <c r="JFG1060" s="13"/>
      <c r="JFH1060" s="13"/>
      <c r="JFI1060" s="13"/>
      <c r="JFJ1060" s="13"/>
      <c r="JFK1060" s="13"/>
      <c r="JFL1060" s="13"/>
      <c r="JFM1060" s="13"/>
      <c r="JFN1060" s="13"/>
      <c r="JFO1060" s="13"/>
      <c r="JFP1060" s="13"/>
      <c r="JFQ1060" s="13"/>
      <c r="JFR1060" s="13"/>
      <c r="JFS1060" s="13"/>
      <c r="JFT1060" s="13"/>
      <c r="JFU1060" s="13"/>
      <c r="JFV1060" s="13"/>
      <c r="JFW1060" s="13"/>
      <c r="JFX1060" s="13"/>
      <c r="JFY1060" s="13"/>
      <c r="JFZ1060" s="13"/>
      <c r="JGA1060" s="13"/>
      <c r="JGB1060" s="13"/>
      <c r="JGC1060" s="13"/>
      <c r="JGD1060" s="13"/>
      <c r="JGE1060" s="13"/>
      <c r="JGF1060" s="13"/>
      <c r="JGG1060" s="13"/>
      <c r="JGH1060" s="13"/>
      <c r="JGI1060" s="13"/>
      <c r="JGJ1060" s="13"/>
      <c r="JGK1060" s="13"/>
      <c r="JGL1060" s="13"/>
      <c r="JGM1060" s="13"/>
      <c r="JGN1060" s="13"/>
      <c r="JGO1060" s="13"/>
      <c r="JGP1060" s="13"/>
      <c r="JGQ1060" s="13"/>
      <c r="JGR1060" s="13"/>
      <c r="JGS1060" s="13"/>
      <c r="JGT1060" s="13"/>
      <c r="JGU1060" s="13"/>
      <c r="JGV1060" s="13"/>
      <c r="JGW1060" s="13"/>
      <c r="JGX1060" s="13"/>
      <c r="JGY1060" s="13"/>
      <c r="JGZ1060" s="13"/>
      <c r="JHA1060" s="13"/>
      <c r="JHB1060" s="13"/>
      <c r="JHC1060" s="13"/>
      <c r="JHD1060" s="13"/>
      <c r="JHE1060" s="13"/>
      <c r="JHF1060" s="13"/>
      <c r="JHG1060" s="13"/>
      <c r="JHH1060" s="13"/>
      <c r="JHI1060" s="13"/>
      <c r="JHJ1060" s="13"/>
      <c r="JHK1060" s="13"/>
      <c r="JHL1060" s="13"/>
      <c r="JHM1060" s="13"/>
      <c r="JHN1060" s="13"/>
      <c r="JHO1060" s="13"/>
      <c r="JHP1060" s="13"/>
      <c r="JHQ1060" s="13"/>
      <c r="JHR1060" s="13"/>
      <c r="JHS1060" s="13"/>
      <c r="JHT1060" s="13"/>
      <c r="JHU1060" s="13"/>
      <c r="JHV1060" s="13"/>
      <c r="JHW1060" s="13"/>
      <c r="JHX1060" s="13"/>
      <c r="JHY1060" s="13"/>
      <c r="JHZ1060" s="13"/>
      <c r="JIA1060" s="13"/>
      <c r="JIB1060" s="13"/>
      <c r="JIC1060" s="13"/>
      <c r="JID1060" s="13"/>
      <c r="JIE1060" s="13"/>
      <c r="JIF1060" s="13"/>
      <c r="JIG1060" s="13"/>
      <c r="JIH1060" s="13"/>
      <c r="JII1060" s="13"/>
      <c r="JIJ1060" s="13"/>
      <c r="JIK1060" s="13"/>
      <c r="JIL1060" s="13"/>
      <c r="JIM1060" s="13"/>
      <c r="JIN1060" s="13"/>
      <c r="JIO1060" s="13"/>
      <c r="JIP1060" s="13"/>
      <c r="JIQ1060" s="13"/>
      <c r="JIR1060" s="13"/>
      <c r="JIS1060" s="13"/>
      <c r="JIT1060" s="13"/>
      <c r="JIU1060" s="13"/>
      <c r="JIV1060" s="13"/>
      <c r="JIW1060" s="13"/>
      <c r="JIX1060" s="13"/>
      <c r="JIY1060" s="13"/>
      <c r="JIZ1060" s="13"/>
      <c r="JJA1060" s="13"/>
      <c r="JJB1060" s="13"/>
      <c r="JJC1060" s="13"/>
      <c r="JJD1060" s="13"/>
      <c r="JJE1060" s="13"/>
      <c r="JJF1060" s="13"/>
      <c r="JJG1060" s="13"/>
      <c r="JJH1060" s="13"/>
      <c r="JJI1060" s="13"/>
      <c r="JJJ1060" s="13"/>
      <c r="JJK1060" s="13"/>
      <c r="JJL1060" s="13"/>
      <c r="JJM1060" s="13"/>
      <c r="JJN1060" s="13"/>
      <c r="JJO1060" s="13"/>
      <c r="JJP1060" s="13"/>
      <c r="JJQ1060" s="13"/>
      <c r="JJR1060" s="13"/>
      <c r="JJS1060" s="13"/>
      <c r="JJT1060" s="13"/>
      <c r="JJU1060" s="13"/>
      <c r="JJV1060" s="13"/>
      <c r="JJW1060" s="13"/>
      <c r="JJX1060" s="13"/>
      <c r="JJY1060" s="13"/>
      <c r="JJZ1060" s="13"/>
      <c r="JKA1060" s="13"/>
      <c r="JKB1060" s="13"/>
      <c r="JKC1060" s="13"/>
      <c r="JKD1060" s="13"/>
      <c r="JKE1060" s="13"/>
      <c r="JKF1060" s="13"/>
      <c r="JKG1060" s="13"/>
      <c r="JKH1060" s="13"/>
      <c r="JKI1060" s="13"/>
      <c r="JKJ1060" s="13"/>
      <c r="JKK1060" s="13"/>
      <c r="JKL1060" s="13"/>
      <c r="JKM1060" s="13"/>
      <c r="JKN1060" s="13"/>
      <c r="JKO1060" s="13"/>
      <c r="JKP1060" s="13"/>
      <c r="JKQ1060" s="13"/>
      <c r="JKR1060" s="13"/>
      <c r="JKS1060" s="13"/>
      <c r="JKT1060" s="13"/>
      <c r="JKU1060" s="13"/>
      <c r="JKV1060" s="13"/>
      <c r="JKW1060" s="13"/>
      <c r="JKX1060" s="13"/>
      <c r="JKY1060" s="13"/>
      <c r="JKZ1060" s="13"/>
      <c r="JLA1060" s="13"/>
      <c r="JLB1060" s="13"/>
      <c r="JLC1060" s="13"/>
      <c r="JLD1060" s="13"/>
      <c r="JLE1060" s="13"/>
      <c r="JLF1060" s="13"/>
      <c r="JLG1060" s="13"/>
      <c r="JLH1060" s="13"/>
      <c r="JLI1060" s="13"/>
      <c r="JLJ1060" s="13"/>
      <c r="JLK1060" s="13"/>
      <c r="JLL1060" s="13"/>
      <c r="JLM1060" s="13"/>
      <c r="JLN1060" s="13"/>
      <c r="JLO1060" s="13"/>
      <c r="JLP1060" s="13"/>
      <c r="JLQ1060" s="13"/>
      <c r="JLR1060" s="13"/>
      <c r="JLS1060" s="13"/>
      <c r="JLT1060" s="13"/>
      <c r="JLU1060" s="13"/>
      <c r="JLV1060" s="13"/>
      <c r="JLW1060" s="13"/>
      <c r="JLX1060" s="13"/>
      <c r="JLY1060" s="13"/>
      <c r="JLZ1060" s="13"/>
      <c r="JMA1060" s="13"/>
      <c r="JMB1060" s="13"/>
      <c r="JMC1060" s="13"/>
      <c r="JMD1060" s="13"/>
      <c r="JME1060" s="13"/>
      <c r="JMF1060" s="13"/>
      <c r="JMG1060" s="13"/>
      <c r="JMH1060" s="13"/>
      <c r="JMI1060" s="13"/>
      <c r="JMJ1060" s="13"/>
      <c r="JMK1060" s="13"/>
      <c r="JML1060" s="13"/>
      <c r="JMM1060" s="13"/>
      <c r="JMN1060" s="13"/>
      <c r="JMO1060" s="13"/>
      <c r="JMP1060" s="13"/>
      <c r="JMQ1060" s="13"/>
      <c r="JMR1060" s="13"/>
      <c r="JMS1060" s="13"/>
      <c r="JMT1060" s="13"/>
      <c r="JMU1060" s="13"/>
      <c r="JMV1060" s="13"/>
      <c r="JMW1060" s="13"/>
      <c r="JMX1060" s="13"/>
      <c r="JMY1060" s="13"/>
      <c r="JMZ1060" s="13"/>
      <c r="JNA1060" s="13"/>
      <c r="JNB1060" s="13"/>
      <c r="JNC1060" s="13"/>
      <c r="JND1060" s="13"/>
      <c r="JNE1060" s="13"/>
      <c r="JNF1060" s="13"/>
      <c r="JNG1060" s="13"/>
      <c r="JNH1060" s="13"/>
      <c r="JNI1060" s="13"/>
      <c r="JNJ1060" s="13"/>
      <c r="JNK1060" s="13"/>
      <c r="JNL1060" s="13"/>
      <c r="JNM1060" s="13"/>
      <c r="JNN1060" s="13"/>
      <c r="JNO1060" s="13"/>
      <c r="JNP1060" s="13"/>
      <c r="JNQ1060" s="13"/>
      <c r="JNR1060" s="13"/>
      <c r="JNS1060" s="13"/>
      <c r="JNT1060" s="13"/>
      <c r="JNU1060" s="13"/>
      <c r="JNV1060" s="13"/>
      <c r="JNW1060" s="13"/>
      <c r="JNX1060" s="13"/>
      <c r="JNY1060" s="13"/>
      <c r="JNZ1060" s="13"/>
      <c r="JOA1060" s="13"/>
      <c r="JOB1060" s="13"/>
      <c r="JOC1060" s="13"/>
      <c r="JOD1060" s="13"/>
      <c r="JOE1060" s="13"/>
      <c r="JOF1060" s="13"/>
      <c r="JOG1060" s="13"/>
      <c r="JOH1060" s="13"/>
      <c r="JOI1060" s="13"/>
      <c r="JOJ1060" s="13"/>
      <c r="JOK1060" s="13"/>
      <c r="JOL1060" s="13"/>
      <c r="JOM1060" s="13"/>
      <c r="JON1060" s="13"/>
      <c r="JOO1060" s="13"/>
      <c r="JOP1060" s="13"/>
      <c r="JOQ1060" s="13"/>
      <c r="JOR1060" s="13"/>
      <c r="JOS1060" s="13"/>
      <c r="JOT1060" s="13"/>
      <c r="JOU1060" s="13"/>
      <c r="JOV1060" s="13"/>
      <c r="JOW1060" s="13"/>
      <c r="JOX1060" s="13"/>
      <c r="JOY1060" s="13"/>
      <c r="JOZ1060" s="13"/>
      <c r="JPA1060" s="13"/>
      <c r="JPB1060" s="13"/>
      <c r="JPC1060" s="13"/>
      <c r="JPD1060" s="13"/>
      <c r="JPE1060" s="13"/>
      <c r="JPF1060" s="13"/>
      <c r="JPG1060" s="13"/>
      <c r="JPH1060" s="13"/>
      <c r="JPI1060" s="13"/>
      <c r="JPJ1060" s="13"/>
      <c r="JPK1060" s="13"/>
      <c r="JPL1060" s="13"/>
      <c r="JPM1060" s="13"/>
      <c r="JPN1060" s="13"/>
      <c r="JPO1060" s="13"/>
      <c r="JPP1060" s="13"/>
      <c r="JPQ1060" s="13"/>
      <c r="JPR1060" s="13"/>
      <c r="JPS1060" s="13"/>
      <c r="JPT1060" s="13"/>
      <c r="JPU1060" s="13"/>
      <c r="JPV1060" s="13"/>
      <c r="JPW1060" s="13"/>
      <c r="JPX1060" s="13"/>
      <c r="JPY1060" s="13"/>
      <c r="JPZ1060" s="13"/>
      <c r="JQA1060" s="13"/>
      <c r="JQB1060" s="13"/>
      <c r="JQC1060" s="13"/>
      <c r="JQD1060" s="13"/>
      <c r="JQE1060" s="13"/>
      <c r="JQF1060" s="13"/>
      <c r="JQG1060" s="13"/>
      <c r="JQH1060" s="13"/>
      <c r="JQI1060" s="13"/>
      <c r="JQJ1060" s="13"/>
      <c r="JQK1060" s="13"/>
      <c r="JQL1060" s="13"/>
      <c r="JQM1060" s="13"/>
      <c r="JQN1060" s="13"/>
      <c r="JQO1060" s="13"/>
      <c r="JQP1060" s="13"/>
      <c r="JQQ1060" s="13"/>
      <c r="JQR1060" s="13"/>
      <c r="JQS1060" s="13"/>
      <c r="JQT1060" s="13"/>
      <c r="JQU1060" s="13"/>
      <c r="JQV1060" s="13"/>
      <c r="JQW1060" s="13"/>
      <c r="JQX1060" s="13"/>
      <c r="JQY1060" s="13"/>
      <c r="JQZ1060" s="13"/>
      <c r="JRA1060" s="13"/>
      <c r="JRB1060" s="13"/>
      <c r="JRC1060" s="13"/>
      <c r="JRD1060" s="13"/>
      <c r="JRE1060" s="13"/>
      <c r="JRF1060" s="13"/>
      <c r="JRG1060" s="13"/>
      <c r="JRH1060" s="13"/>
      <c r="JRI1060" s="13"/>
      <c r="JRJ1060" s="13"/>
      <c r="JRK1060" s="13"/>
      <c r="JRL1060" s="13"/>
      <c r="JRM1060" s="13"/>
      <c r="JRN1060" s="13"/>
      <c r="JRO1060" s="13"/>
      <c r="JRP1060" s="13"/>
      <c r="JRQ1060" s="13"/>
      <c r="JRR1060" s="13"/>
      <c r="JRS1060" s="13"/>
      <c r="JRT1060" s="13"/>
      <c r="JRU1060" s="13"/>
      <c r="JRV1060" s="13"/>
      <c r="JRW1060" s="13"/>
      <c r="JRX1060" s="13"/>
      <c r="JRY1060" s="13"/>
      <c r="JRZ1060" s="13"/>
      <c r="JSA1060" s="13"/>
      <c r="JSB1060" s="13"/>
      <c r="JSC1060" s="13"/>
      <c r="JSD1060" s="13"/>
      <c r="JSE1060" s="13"/>
      <c r="JSF1060" s="13"/>
      <c r="JSG1060" s="13"/>
      <c r="JSH1060" s="13"/>
      <c r="JSI1060" s="13"/>
      <c r="JSJ1060" s="13"/>
      <c r="JSK1060" s="13"/>
      <c r="JSL1060" s="13"/>
      <c r="JSM1060" s="13"/>
      <c r="JSN1060" s="13"/>
      <c r="JSO1060" s="13"/>
      <c r="JSP1060" s="13"/>
      <c r="JSQ1060" s="13"/>
      <c r="JSR1060" s="13"/>
      <c r="JSS1060" s="13"/>
      <c r="JST1060" s="13"/>
      <c r="JSU1060" s="13"/>
      <c r="JSV1060" s="13"/>
      <c r="JSW1060" s="13"/>
      <c r="JSX1060" s="13"/>
      <c r="JSY1060" s="13"/>
      <c r="JSZ1060" s="13"/>
      <c r="JTA1060" s="13"/>
      <c r="JTB1060" s="13"/>
      <c r="JTC1060" s="13"/>
      <c r="JTD1060" s="13"/>
      <c r="JTE1060" s="13"/>
      <c r="JTF1060" s="13"/>
      <c r="JTG1060" s="13"/>
      <c r="JTH1060" s="13"/>
      <c r="JTI1060" s="13"/>
      <c r="JTJ1060" s="13"/>
      <c r="JTK1060" s="13"/>
      <c r="JTL1060" s="13"/>
      <c r="JTM1060" s="13"/>
      <c r="JTN1060" s="13"/>
      <c r="JTO1060" s="13"/>
      <c r="JTP1060" s="13"/>
      <c r="JTQ1060" s="13"/>
      <c r="JTR1060" s="13"/>
      <c r="JTS1060" s="13"/>
      <c r="JTT1060" s="13"/>
      <c r="JTU1060" s="13"/>
      <c r="JTV1060" s="13"/>
      <c r="JTW1060" s="13"/>
      <c r="JTX1060" s="13"/>
      <c r="JTY1060" s="13"/>
      <c r="JTZ1060" s="13"/>
      <c r="JUA1060" s="13"/>
      <c r="JUB1060" s="13"/>
      <c r="JUC1060" s="13"/>
      <c r="JUD1060" s="13"/>
      <c r="JUE1060" s="13"/>
      <c r="JUF1060" s="13"/>
      <c r="JUG1060" s="13"/>
      <c r="JUH1060" s="13"/>
      <c r="JUI1060" s="13"/>
      <c r="JUJ1060" s="13"/>
      <c r="JUK1060" s="13"/>
      <c r="JUL1060" s="13"/>
      <c r="JUM1060" s="13"/>
      <c r="JUN1060" s="13"/>
      <c r="JUO1060" s="13"/>
      <c r="JUP1060" s="13"/>
      <c r="JUQ1060" s="13"/>
      <c r="JUR1060" s="13"/>
      <c r="JUS1060" s="13"/>
      <c r="JUT1060" s="13"/>
      <c r="JUU1060" s="13"/>
      <c r="JUV1060" s="13"/>
      <c r="JUW1060" s="13"/>
      <c r="JUX1060" s="13"/>
      <c r="JUY1060" s="13"/>
      <c r="JUZ1060" s="13"/>
      <c r="JVA1060" s="13"/>
      <c r="JVB1060" s="13"/>
      <c r="JVC1060" s="13"/>
      <c r="JVD1060" s="13"/>
      <c r="JVE1060" s="13"/>
      <c r="JVF1060" s="13"/>
      <c r="JVG1060" s="13"/>
      <c r="JVH1060" s="13"/>
      <c r="JVI1060" s="13"/>
      <c r="JVJ1060" s="13"/>
      <c r="JVK1060" s="13"/>
      <c r="JVL1060" s="13"/>
      <c r="JVM1060" s="13"/>
      <c r="JVN1060" s="13"/>
      <c r="JVO1060" s="13"/>
      <c r="JVP1060" s="13"/>
      <c r="JVQ1060" s="13"/>
      <c r="JVR1060" s="13"/>
      <c r="JVS1060" s="13"/>
      <c r="JVT1060" s="13"/>
      <c r="JVU1060" s="13"/>
      <c r="JVV1060" s="13"/>
      <c r="JVW1060" s="13"/>
      <c r="JVX1060" s="13"/>
      <c r="JVY1060" s="13"/>
      <c r="JVZ1060" s="13"/>
      <c r="JWA1060" s="13"/>
      <c r="JWB1060" s="13"/>
      <c r="JWC1060" s="13"/>
      <c r="JWD1060" s="13"/>
      <c r="JWE1060" s="13"/>
      <c r="JWF1060" s="13"/>
      <c r="JWG1060" s="13"/>
      <c r="JWH1060" s="13"/>
      <c r="JWI1060" s="13"/>
      <c r="JWJ1060" s="13"/>
      <c r="JWK1060" s="13"/>
      <c r="JWL1060" s="13"/>
      <c r="JWM1060" s="13"/>
      <c r="JWN1060" s="13"/>
      <c r="JWO1060" s="13"/>
      <c r="JWP1060" s="13"/>
      <c r="JWQ1060" s="13"/>
      <c r="JWR1060" s="13"/>
      <c r="JWS1060" s="13"/>
      <c r="JWT1060" s="13"/>
      <c r="JWU1060" s="13"/>
      <c r="JWV1060" s="13"/>
      <c r="JWW1060" s="13"/>
      <c r="JWX1060" s="13"/>
      <c r="JWY1060" s="13"/>
      <c r="JWZ1060" s="13"/>
      <c r="JXA1060" s="13"/>
      <c r="JXB1060" s="13"/>
      <c r="JXC1060" s="13"/>
      <c r="JXD1060" s="13"/>
      <c r="JXE1060" s="13"/>
      <c r="JXF1060" s="13"/>
      <c r="JXG1060" s="13"/>
      <c r="JXH1060" s="13"/>
      <c r="JXI1060" s="13"/>
      <c r="JXJ1060" s="13"/>
      <c r="JXK1060" s="13"/>
      <c r="JXL1060" s="13"/>
      <c r="JXM1060" s="13"/>
      <c r="JXN1060" s="13"/>
      <c r="JXO1060" s="13"/>
      <c r="JXP1060" s="13"/>
      <c r="JXQ1060" s="13"/>
      <c r="JXR1060" s="13"/>
      <c r="JXS1060" s="13"/>
      <c r="JXT1060" s="13"/>
      <c r="JXU1060" s="13"/>
      <c r="JXV1060" s="13"/>
      <c r="JXW1060" s="13"/>
      <c r="JXX1060" s="13"/>
      <c r="JXY1060" s="13"/>
      <c r="JXZ1060" s="13"/>
      <c r="JYA1060" s="13"/>
      <c r="JYB1060" s="13"/>
      <c r="JYC1060" s="13"/>
      <c r="JYD1060" s="13"/>
      <c r="JYE1060" s="13"/>
      <c r="JYF1060" s="13"/>
      <c r="JYG1060" s="13"/>
      <c r="JYH1060" s="13"/>
      <c r="JYI1060" s="13"/>
      <c r="JYJ1060" s="13"/>
      <c r="JYK1060" s="13"/>
      <c r="JYL1060" s="13"/>
      <c r="JYM1060" s="13"/>
      <c r="JYN1060" s="13"/>
      <c r="JYO1060" s="13"/>
      <c r="JYP1060" s="13"/>
      <c r="JYQ1060" s="13"/>
      <c r="JYR1060" s="13"/>
      <c r="JYS1060" s="13"/>
      <c r="JYT1060" s="13"/>
      <c r="JYU1060" s="13"/>
      <c r="JYV1060" s="13"/>
      <c r="JYW1060" s="13"/>
      <c r="JYX1060" s="13"/>
      <c r="JYY1060" s="13"/>
      <c r="JYZ1060" s="13"/>
      <c r="JZA1060" s="13"/>
      <c r="JZB1060" s="13"/>
      <c r="JZC1060" s="13"/>
      <c r="JZD1060" s="13"/>
      <c r="JZE1060" s="13"/>
      <c r="JZF1060" s="13"/>
      <c r="JZG1060" s="13"/>
      <c r="JZH1060" s="13"/>
      <c r="JZI1060" s="13"/>
      <c r="JZJ1060" s="13"/>
      <c r="JZK1060" s="13"/>
      <c r="JZL1060" s="13"/>
      <c r="JZM1060" s="13"/>
      <c r="JZN1060" s="13"/>
      <c r="JZO1060" s="13"/>
      <c r="JZP1060" s="13"/>
      <c r="JZQ1060" s="13"/>
      <c r="JZR1060" s="13"/>
      <c r="JZS1060" s="13"/>
      <c r="JZT1060" s="13"/>
      <c r="JZU1060" s="13"/>
      <c r="JZV1060" s="13"/>
      <c r="JZW1060" s="13"/>
      <c r="JZX1060" s="13"/>
      <c r="JZY1060" s="13"/>
      <c r="JZZ1060" s="13"/>
      <c r="KAA1060" s="13"/>
      <c r="KAB1060" s="13"/>
      <c r="KAC1060" s="13"/>
      <c r="KAD1060" s="13"/>
      <c r="KAE1060" s="13"/>
      <c r="KAF1060" s="13"/>
      <c r="KAG1060" s="13"/>
      <c r="KAH1060" s="13"/>
      <c r="KAI1060" s="13"/>
      <c r="KAJ1060" s="13"/>
      <c r="KAK1060" s="13"/>
      <c r="KAL1060" s="13"/>
      <c r="KAM1060" s="13"/>
      <c r="KAN1060" s="13"/>
      <c r="KAO1060" s="13"/>
      <c r="KAP1060" s="13"/>
      <c r="KAQ1060" s="13"/>
      <c r="KAR1060" s="13"/>
      <c r="KAS1060" s="13"/>
      <c r="KAT1060" s="13"/>
      <c r="KAU1060" s="13"/>
      <c r="KAV1060" s="13"/>
      <c r="KAW1060" s="13"/>
      <c r="KAX1060" s="13"/>
      <c r="KAY1060" s="13"/>
      <c r="KAZ1060" s="13"/>
      <c r="KBA1060" s="13"/>
      <c r="KBB1060" s="13"/>
      <c r="KBC1060" s="13"/>
      <c r="KBD1060" s="13"/>
      <c r="KBE1060" s="13"/>
      <c r="KBF1060" s="13"/>
      <c r="KBG1060" s="13"/>
      <c r="KBH1060" s="13"/>
      <c r="KBI1060" s="13"/>
      <c r="KBJ1060" s="13"/>
      <c r="KBK1060" s="13"/>
      <c r="KBL1060" s="13"/>
      <c r="KBM1060" s="13"/>
      <c r="KBN1060" s="13"/>
      <c r="KBO1060" s="13"/>
      <c r="KBP1060" s="13"/>
      <c r="KBQ1060" s="13"/>
      <c r="KBR1060" s="13"/>
      <c r="KBS1060" s="13"/>
      <c r="KBT1060" s="13"/>
      <c r="KBU1060" s="13"/>
      <c r="KBV1060" s="13"/>
      <c r="KBW1060" s="13"/>
      <c r="KBX1060" s="13"/>
      <c r="KBY1060" s="13"/>
      <c r="KBZ1060" s="13"/>
      <c r="KCA1060" s="13"/>
      <c r="KCB1060" s="13"/>
      <c r="KCC1060" s="13"/>
      <c r="KCD1060" s="13"/>
      <c r="KCE1060" s="13"/>
      <c r="KCF1060" s="13"/>
      <c r="KCG1060" s="13"/>
      <c r="KCH1060" s="13"/>
      <c r="KCI1060" s="13"/>
      <c r="KCJ1060" s="13"/>
      <c r="KCK1060" s="13"/>
      <c r="KCL1060" s="13"/>
      <c r="KCM1060" s="13"/>
      <c r="KCN1060" s="13"/>
      <c r="KCO1060" s="13"/>
      <c r="KCP1060" s="13"/>
      <c r="KCQ1060" s="13"/>
      <c r="KCR1060" s="13"/>
      <c r="KCS1060" s="13"/>
      <c r="KCT1060" s="13"/>
      <c r="KCU1060" s="13"/>
      <c r="KCV1060" s="13"/>
      <c r="KCW1060" s="13"/>
      <c r="KCX1060" s="13"/>
      <c r="KCY1060" s="13"/>
      <c r="KCZ1060" s="13"/>
      <c r="KDA1060" s="13"/>
      <c r="KDB1060" s="13"/>
      <c r="KDC1060" s="13"/>
      <c r="KDD1060" s="13"/>
      <c r="KDE1060" s="13"/>
      <c r="KDF1060" s="13"/>
      <c r="KDG1060" s="13"/>
      <c r="KDH1060" s="13"/>
      <c r="KDI1060" s="13"/>
      <c r="KDJ1060" s="13"/>
      <c r="KDK1060" s="13"/>
      <c r="KDL1060" s="13"/>
      <c r="KDM1060" s="13"/>
      <c r="KDN1060" s="13"/>
      <c r="KDO1060" s="13"/>
      <c r="KDP1060" s="13"/>
      <c r="KDQ1060" s="13"/>
      <c r="KDR1060" s="13"/>
      <c r="KDS1060" s="13"/>
      <c r="KDT1060" s="13"/>
      <c r="KDU1060" s="13"/>
      <c r="KDV1060" s="13"/>
      <c r="KDW1060" s="13"/>
      <c r="KDX1060" s="13"/>
      <c r="KDY1060" s="13"/>
      <c r="KDZ1060" s="13"/>
      <c r="KEA1060" s="13"/>
      <c r="KEB1060" s="13"/>
      <c r="KEC1060" s="13"/>
      <c r="KED1060" s="13"/>
      <c r="KEE1060" s="13"/>
      <c r="KEF1060" s="13"/>
      <c r="KEG1060" s="13"/>
      <c r="KEH1060" s="13"/>
      <c r="KEI1060" s="13"/>
      <c r="KEJ1060" s="13"/>
      <c r="KEK1060" s="13"/>
      <c r="KEL1060" s="13"/>
      <c r="KEM1060" s="13"/>
      <c r="KEN1060" s="13"/>
      <c r="KEO1060" s="13"/>
      <c r="KEP1060" s="13"/>
      <c r="KEQ1060" s="13"/>
      <c r="KER1060" s="13"/>
      <c r="KES1060" s="13"/>
      <c r="KET1060" s="13"/>
      <c r="KEU1060" s="13"/>
      <c r="KEV1060" s="13"/>
      <c r="KEW1060" s="13"/>
      <c r="KEX1060" s="13"/>
      <c r="KEY1060" s="13"/>
      <c r="KEZ1060" s="13"/>
      <c r="KFA1060" s="13"/>
      <c r="KFB1060" s="13"/>
      <c r="KFC1060" s="13"/>
      <c r="KFD1060" s="13"/>
      <c r="KFE1060" s="13"/>
      <c r="KFF1060" s="13"/>
      <c r="KFG1060" s="13"/>
      <c r="KFH1060" s="13"/>
      <c r="KFI1060" s="13"/>
      <c r="KFJ1060" s="13"/>
      <c r="KFK1060" s="13"/>
      <c r="KFL1060" s="13"/>
      <c r="KFM1060" s="13"/>
      <c r="KFN1060" s="13"/>
      <c r="KFO1060" s="13"/>
      <c r="KFP1060" s="13"/>
      <c r="KFQ1060" s="13"/>
      <c r="KFR1060" s="13"/>
      <c r="KFS1060" s="13"/>
      <c r="KFT1060" s="13"/>
      <c r="KFU1060" s="13"/>
      <c r="KFV1060" s="13"/>
      <c r="KFW1060" s="13"/>
      <c r="KFX1060" s="13"/>
      <c r="KFY1060" s="13"/>
      <c r="KFZ1060" s="13"/>
      <c r="KGA1060" s="13"/>
      <c r="KGB1060" s="13"/>
      <c r="KGC1060" s="13"/>
      <c r="KGD1060" s="13"/>
      <c r="KGE1060" s="13"/>
      <c r="KGF1060" s="13"/>
      <c r="KGG1060" s="13"/>
      <c r="KGH1060" s="13"/>
      <c r="KGI1060" s="13"/>
      <c r="KGJ1060" s="13"/>
      <c r="KGK1060" s="13"/>
      <c r="KGL1060" s="13"/>
      <c r="KGM1060" s="13"/>
      <c r="KGN1060" s="13"/>
      <c r="KGO1060" s="13"/>
      <c r="KGP1060" s="13"/>
      <c r="KGQ1060" s="13"/>
      <c r="KGR1060" s="13"/>
      <c r="KGS1060" s="13"/>
      <c r="KGT1060" s="13"/>
      <c r="KGU1060" s="13"/>
      <c r="KGV1060" s="13"/>
      <c r="KGW1060" s="13"/>
      <c r="KGX1060" s="13"/>
      <c r="KGY1060" s="13"/>
      <c r="KGZ1060" s="13"/>
      <c r="KHA1060" s="13"/>
      <c r="KHB1060" s="13"/>
      <c r="KHC1060" s="13"/>
      <c r="KHD1060" s="13"/>
      <c r="KHE1060" s="13"/>
      <c r="KHF1060" s="13"/>
      <c r="KHG1060" s="13"/>
      <c r="KHH1060" s="13"/>
      <c r="KHI1060" s="13"/>
      <c r="KHJ1060" s="13"/>
      <c r="KHK1060" s="13"/>
      <c r="KHL1060" s="13"/>
      <c r="KHM1060" s="13"/>
      <c r="KHN1060" s="13"/>
      <c r="KHO1060" s="13"/>
      <c r="KHP1060" s="13"/>
      <c r="KHQ1060" s="13"/>
      <c r="KHR1060" s="13"/>
      <c r="KHS1060" s="13"/>
      <c r="KHT1060" s="13"/>
      <c r="KHU1060" s="13"/>
      <c r="KHV1060" s="13"/>
      <c r="KHW1060" s="13"/>
      <c r="KHX1060" s="13"/>
      <c r="KHY1060" s="13"/>
      <c r="KHZ1060" s="13"/>
      <c r="KIA1060" s="13"/>
      <c r="KIB1060" s="13"/>
      <c r="KIC1060" s="13"/>
      <c r="KID1060" s="13"/>
      <c r="KIE1060" s="13"/>
      <c r="KIF1060" s="13"/>
      <c r="KIG1060" s="13"/>
      <c r="KIH1060" s="13"/>
      <c r="KII1060" s="13"/>
      <c r="KIJ1060" s="13"/>
      <c r="KIK1060" s="13"/>
      <c r="KIL1060" s="13"/>
      <c r="KIM1060" s="13"/>
      <c r="KIN1060" s="13"/>
      <c r="KIO1060" s="13"/>
      <c r="KIP1060" s="13"/>
      <c r="KIQ1060" s="13"/>
      <c r="KIR1060" s="13"/>
      <c r="KIS1060" s="13"/>
      <c r="KIT1060" s="13"/>
      <c r="KIU1060" s="13"/>
      <c r="KIV1060" s="13"/>
      <c r="KIW1060" s="13"/>
      <c r="KIX1060" s="13"/>
      <c r="KIY1060" s="13"/>
      <c r="KIZ1060" s="13"/>
      <c r="KJA1060" s="13"/>
      <c r="KJB1060" s="13"/>
      <c r="KJC1060" s="13"/>
      <c r="KJD1060" s="13"/>
      <c r="KJE1060" s="13"/>
      <c r="KJF1060" s="13"/>
      <c r="KJG1060" s="13"/>
      <c r="KJH1060" s="13"/>
      <c r="KJI1060" s="13"/>
      <c r="KJJ1060" s="13"/>
      <c r="KJK1060" s="13"/>
      <c r="KJL1060" s="13"/>
      <c r="KJM1060" s="13"/>
      <c r="KJN1060" s="13"/>
      <c r="KJO1060" s="13"/>
      <c r="KJP1060" s="13"/>
      <c r="KJQ1060" s="13"/>
      <c r="KJR1060" s="13"/>
      <c r="KJS1060" s="13"/>
      <c r="KJT1060" s="13"/>
      <c r="KJU1060" s="13"/>
      <c r="KJV1060" s="13"/>
      <c r="KJW1060" s="13"/>
      <c r="KJX1060" s="13"/>
      <c r="KJY1060" s="13"/>
      <c r="KJZ1060" s="13"/>
      <c r="KKA1060" s="13"/>
      <c r="KKB1060" s="13"/>
      <c r="KKC1060" s="13"/>
      <c r="KKD1060" s="13"/>
      <c r="KKE1060" s="13"/>
      <c r="KKF1060" s="13"/>
      <c r="KKG1060" s="13"/>
      <c r="KKH1060" s="13"/>
      <c r="KKI1060" s="13"/>
      <c r="KKJ1060" s="13"/>
      <c r="KKK1060" s="13"/>
      <c r="KKL1060" s="13"/>
      <c r="KKM1060" s="13"/>
      <c r="KKN1060" s="13"/>
      <c r="KKO1060" s="13"/>
      <c r="KKP1060" s="13"/>
      <c r="KKQ1060" s="13"/>
      <c r="KKR1060" s="13"/>
      <c r="KKS1060" s="13"/>
      <c r="KKT1060" s="13"/>
      <c r="KKU1060" s="13"/>
      <c r="KKV1060" s="13"/>
      <c r="KKW1060" s="13"/>
      <c r="KKX1060" s="13"/>
      <c r="KKY1060" s="13"/>
      <c r="KKZ1060" s="13"/>
      <c r="KLA1060" s="13"/>
      <c r="KLB1060" s="13"/>
      <c r="KLC1060" s="13"/>
      <c r="KLD1060" s="13"/>
      <c r="KLE1060" s="13"/>
      <c r="KLF1060" s="13"/>
      <c r="KLG1060" s="13"/>
      <c r="KLH1060" s="13"/>
      <c r="KLI1060" s="13"/>
      <c r="KLJ1060" s="13"/>
      <c r="KLK1060" s="13"/>
      <c r="KLL1060" s="13"/>
      <c r="KLM1060" s="13"/>
      <c r="KLN1060" s="13"/>
      <c r="KLO1060" s="13"/>
      <c r="KLP1060" s="13"/>
      <c r="KLQ1060" s="13"/>
      <c r="KLR1060" s="13"/>
      <c r="KLS1060" s="13"/>
      <c r="KLT1060" s="13"/>
      <c r="KLU1060" s="13"/>
      <c r="KLV1060" s="13"/>
      <c r="KLW1060" s="13"/>
      <c r="KLX1060" s="13"/>
      <c r="KLY1060" s="13"/>
      <c r="KLZ1060" s="13"/>
      <c r="KMA1060" s="13"/>
      <c r="KMB1060" s="13"/>
      <c r="KMC1060" s="13"/>
      <c r="KMD1060" s="13"/>
      <c r="KME1060" s="13"/>
      <c r="KMF1060" s="13"/>
      <c r="KMG1060" s="13"/>
      <c r="KMH1060" s="13"/>
      <c r="KMI1060" s="13"/>
      <c r="KMJ1060" s="13"/>
      <c r="KMK1060" s="13"/>
      <c r="KML1060" s="13"/>
      <c r="KMM1060" s="13"/>
      <c r="KMN1060" s="13"/>
      <c r="KMO1060" s="13"/>
      <c r="KMP1060" s="13"/>
      <c r="KMQ1060" s="13"/>
      <c r="KMR1060" s="13"/>
      <c r="KMS1060" s="13"/>
      <c r="KMT1060" s="13"/>
      <c r="KMU1060" s="13"/>
      <c r="KMV1060" s="13"/>
      <c r="KMW1060" s="13"/>
      <c r="KMX1060" s="13"/>
      <c r="KMY1060" s="13"/>
      <c r="KMZ1060" s="13"/>
      <c r="KNA1060" s="13"/>
      <c r="KNB1060" s="13"/>
      <c r="KNC1060" s="13"/>
      <c r="KND1060" s="13"/>
      <c r="KNE1060" s="13"/>
      <c r="KNF1060" s="13"/>
      <c r="KNG1060" s="13"/>
      <c r="KNH1060" s="13"/>
      <c r="KNI1060" s="13"/>
      <c r="KNJ1060" s="13"/>
      <c r="KNK1060" s="13"/>
      <c r="KNL1060" s="13"/>
      <c r="KNM1060" s="13"/>
      <c r="KNN1060" s="13"/>
      <c r="KNO1060" s="13"/>
      <c r="KNP1060" s="13"/>
      <c r="KNQ1060" s="13"/>
      <c r="KNR1060" s="13"/>
      <c r="KNS1060" s="13"/>
      <c r="KNT1060" s="13"/>
      <c r="KNU1060" s="13"/>
      <c r="KNV1060" s="13"/>
      <c r="KNW1060" s="13"/>
      <c r="KNX1060" s="13"/>
      <c r="KNY1060" s="13"/>
      <c r="KNZ1060" s="13"/>
      <c r="KOA1060" s="13"/>
      <c r="KOB1060" s="13"/>
      <c r="KOC1060" s="13"/>
      <c r="KOD1060" s="13"/>
      <c r="KOE1060" s="13"/>
      <c r="KOF1060" s="13"/>
      <c r="KOG1060" s="13"/>
      <c r="KOH1060" s="13"/>
      <c r="KOI1060" s="13"/>
      <c r="KOJ1060" s="13"/>
      <c r="KOK1060" s="13"/>
      <c r="KOL1060" s="13"/>
      <c r="KOM1060" s="13"/>
      <c r="KON1060" s="13"/>
      <c r="KOO1060" s="13"/>
      <c r="KOP1060" s="13"/>
      <c r="KOQ1060" s="13"/>
      <c r="KOR1060" s="13"/>
      <c r="KOS1060" s="13"/>
      <c r="KOT1060" s="13"/>
      <c r="KOU1060" s="13"/>
      <c r="KOV1060" s="13"/>
      <c r="KOW1060" s="13"/>
      <c r="KOX1060" s="13"/>
      <c r="KOY1060" s="13"/>
      <c r="KOZ1060" s="13"/>
      <c r="KPA1060" s="13"/>
      <c r="KPB1060" s="13"/>
      <c r="KPC1060" s="13"/>
      <c r="KPD1060" s="13"/>
      <c r="KPE1060" s="13"/>
      <c r="KPF1060" s="13"/>
      <c r="KPG1060" s="13"/>
      <c r="KPH1060" s="13"/>
      <c r="KPI1060" s="13"/>
      <c r="KPJ1060" s="13"/>
      <c r="KPK1060" s="13"/>
      <c r="KPL1060" s="13"/>
      <c r="KPM1060" s="13"/>
      <c r="KPN1060" s="13"/>
      <c r="KPO1060" s="13"/>
      <c r="KPP1060" s="13"/>
      <c r="KPQ1060" s="13"/>
      <c r="KPR1060" s="13"/>
      <c r="KPS1060" s="13"/>
      <c r="KPT1060" s="13"/>
      <c r="KPU1060" s="13"/>
      <c r="KPV1060" s="13"/>
      <c r="KPW1060" s="13"/>
      <c r="KPX1060" s="13"/>
      <c r="KPY1060" s="13"/>
      <c r="KPZ1060" s="13"/>
      <c r="KQA1060" s="13"/>
      <c r="KQB1060" s="13"/>
      <c r="KQC1060" s="13"/>
      <c r="KQD1060" s="13"/>
      <c r="KQE1060" s="13"/>
      <c r="KQF1060" s="13"/>
      <c r="KQG1060" s="13"/>
      <c r="KQH1060" s="13"/>
      <c r="KQI1060" s="13"/>
      <c r="KQJ1060" s="13"/>
      <c r="KQK1060" s="13"/>
      <c r="KQL1060" s="13"/>
      <c r="KQM1060" s="13"/>
      <c r="KQN1060" s="13"/>
      <c r="KQO1060" s="13"/>
      <c r="KQP1060" s="13"/>
      <c r="KQQ1060" s="13"/>
      <c r="KQR1060" s="13"/>
      <c r="KQS1060" s="13"/>
      <c r="KQT1060" s="13"/>
      <c r="KQU1060" s="13"/>
      <c r="KQV1060" s="13"/>
      <c r="KQW1060" s="13"/>
      <c r="KQX1060" s="13"/>
      <c r="KQY1060" s="13"/>
      <c r="KQZ1060" s="13"/>
      <c r="KRA1060" s="13"/>
      <c r="KRB1060" s="13"/>
      <c r="KRC1060" s="13"/>
      <c r="KRD1060" s="13"/>
      <c r="KRE1060" s="13"/>
      <c r="KRF1060" s="13"/>
      <c r="KRG1060" s="13"/>
      <c r="KRH1060" s="13"/>
      <c r="KRI1060" s="13"/>
      <c r="KRJ1060" s="13"/>
      <c r="KRK1060" s="13"/>
      <c r="KRL1060" s="13"/>
      <c r="KRM1060" s="13"/>
      <c r="KRN1060" s="13"/>
      <c r="KRO1060" s="13"/>
      <c r="KRP1060" s="13"/>
      <c r="KRQ1060" s="13"/>
      <c r="KRR1060" s="13"/>
      <c r="KRS1060" s="13"/>
      <c r="KRT1060" s="13"/>
      <c r="KRU1060" s="13"/>
      <c r="KRV1060" s="13"/>
      <c r="KRW1060" s="13"/>
      <c r="KRX1060" s="13"/>
      <c r="KRY1060" s="13"/>
      <c r="KRZ1060" s="13"/>
      <c r="KSA1060" s="13"/>
      <c r="KSB1060" s="13"/>
      <c r="KSC1060" s="13"/>
      <c r="KSD1060" s="13"/>
      <c r="KSE1060" s="13"/>
      <c r="KSF1060" s="13"/>
      <c r="KSG1060" s="13"/>
      <c r="KSH1060" s="13"/>
      <c r="KSI1060" s="13"/>
      <c r="KSJ1060" s="13"/>
      <c r="KSK1060" s="13"/>
      <c r="KSL1060" s="13"/>
      <c r="KSM1060" s="13"/>
      <c r="KSN1060" s="13"/>
      <c r="KSO1060" s="13"/>
      <c r="KSP1060" s="13"/>
      <c r="KSQ1060" s="13"/>
      <c r="KSR1060" s="13"/>
      <c r="KSS1060" s="13"/>
      <c r="KST1060" s="13"/>
      <c r="KSU1060" s="13"/>
      <c r="KSV1060" s="13"/>
      <c r="KSW1060" s="13"/>
      <c r="KSX1060" s="13"/>
      <c r="KSY1060" s="13"/>
      <c r="KSZ1060" s="13"/>
      <c r="KTA1060" s="13"/>
      <c r="KTB1060" s="13"/>
      <c r="KTC1060" s="13"/>
      <c r="KTD1060" s="13"/>
      <c r="KTE1060" s="13"/>
      <c r="KTF1060" s="13"/>
      <c r="KTG1060" s="13"/>
      <c r="KTH1060" s="13"/>
      <c r="KTI1060" s="13"/>
      <c r="KTJ1060" s="13"/>
      <c r="KTK1060" s="13"/>
      <c r="KTL1060" s="13"/>
      <c r="KTM1060" s="13"/>
      <c r="KTN1060" s="13"/>
      <c r="KTO1060" s="13"/>
      <c r="KTP1060" s="13"/>
      <c r="KTQ1060" s="13"/>
      <c r="KTR1060" s="13"/>
      <c r="KTS1060" s="13"/>
      <c r="KTT1060" s="13"/>
      <c r="KTU1060" s="13"/>
      <c r="KTV1060" s="13"/>
      <c r="KTW1060" s="13"/>
      <c r="KTX1060" s="13"/>
      <c r="KTY1060" s="13"/>
      <c r="KTZ1060" s="13"/>
      <c r="KUA1060" s="13"/>
      <c r="KUB1060" s="13"/>
      <c r="KUC1060" s="13"/>
      <c r="KUD1060" s="13"/>
      <c r="KUE1060" s="13"/>
      <c r="KUF1060" s="13"/>
      <c r="KUG1060" s="13"/>
      <c r="KUH1060" s="13"/>
      <c r="KUI1060" s="13"/>
      <c r="KUJ1060" s="13"/>
      <c r="KUK1060" s="13"/>
      <c r="KUL1060" s="13"/>
      <c r="KUM1060" s="13"/>
      <c r="KUN1060" s="13"/>
      <c r="KUO1060" s="13"/>
      <c r="KUP1060" s="13"/>
      <c r="KUQ1060" s="13"/>
      <c r="KUR1060" s="13"/>
      <c r="KUS1060" s="13"/>
      <c r="KUT1060" s="13"/>
      <c r="KUU1060" s="13"/>
      <c r="KUV1060" s="13"/>
      <c r="KUW1060" s="13"/>
      <c r="KUX1060" s="13"/>
      <c r="KUY1060" s="13"/>
      <c r="KUZ1060" s="13"/>
      <c r="KVA1060" s="13"/>
      <c r="KVB1060" s="13"/>
      <c r="KVC1060" s="13"/>
      <c r="KVD1060" s="13"/>
      <c r="KVE1060" s="13"/>
      <c r="KVF1060" s="13"/>
      <c r="KVG1060" s="13"/>
      <c r="KVH1060" s="13"/>
      <c r="KVI1060" s="13"/>
      <c r="KVJ1060" s="13"/>
      <c r="KVK1060" s="13"/>
      <c r="KVL1060" s="13"/>
      <c r="KVM1060" s="13"/>
      <c r="KVN1060" s="13"/>
      <c r="KVO1060" s="13"/>
      <c r="KVP1060" s="13"/>
      <c r="KVQ1060" s="13"/>
      <c r="KVR1060" s="13"/>
      <c r="KVS1060" s="13"/>
      <c r="KVT1060" s="13"/>
      <c r="KVU1060" s="13"/>
      <c r="KVV1060" s="13"/>
      <c r="KVW1060" s="13"/>
      <c r="KVX1060" s="13"/>
      <c r="KVY1060" s="13"/>
      <c r="KVZ1060" s="13"/>
      <c r="KWA1060" s="13"/>
      <c r="KWB1060" s="13"/>
      <c r="KWC1060" s="13"/>
      <c r="KWD1060" s="13"/>
      <c r="KWE1060" s="13"/>
      <c r="KWF1060" s="13"/>
      <c r="KWG1060" s="13"/>
      <c r="KWH1060" s="13"/>
      <c r="KWI1060" s="13"/>
      <c r="KWJ1060" s="13"/>
      <c r="KWK1060" s="13"/>
      <c r="KWL1060" s="13"/>
      <c r="KWM1060" s="13"/>
      <c r="KWN1060" s="13"/>
      <c r="KWO1060" s="13"/>
      <c r="KWP1060" s="13"/>
      <c r="KWQ1060" s="13"/>
      <c r="KWR1060" s="13"/>
      <c r="KWS1060" s="13"/>
      <c r="KWT1060" s="13"/>
      <c r="KWU1060" s="13"/>
      <c r="KWV1060" s="13"/>
      <c r="KWW1060" s="13"/>
      <c r="KWX1060" s="13"/>
      <c r="KWY1060" s="13"/>
      <c r="KWZ1060" s="13"/>
      <c r="KXA1060" s="13"/>
      <c r="KXB1060" s="13"/>
      <c r="KXC1060" s="13"/>
      <c r="KXD1060" s="13"/>
      <c r="KXE1060" s="13"/>
      <c r="KXF1060" s="13"/>
      <c r="KXG1060" s="13"/>
      <c r="KXH1060" s="13"/>
      <c r="KXI1060" s="13"/>
      <c r="KXJ1060" s="13"/>
      <c r="KXK1060" s="13"/>
      <c r="KXL1060" s="13"/>
      <c r="KXM1060" s="13"/>
      <c r="KXN1060" s="13"/>
      <c r="KXO1060" s="13"/>
      <c r="KXP1060" s="13"/>
      <c r="KXQ1060" s="13"/>
      <c r="KXR1060" s="13"/>
      <c r="KXS1060" s="13"/>
      <c r="KXT1060" s="13"/>
      <c r="KXU1060" s="13"/>
      <c r="KXV1060" s="13"/>
      <c r="KXW1060" s="13"/>
      <c r="KXX1060" s="13"/>
      <c r="KXY1060" s="13"/>
      <c r="KXZ1060" s="13"/>
      <c r="KYA1060" s="13"/>
      <c r="KYB1060" s="13"/>
      <c r="KYC1060" s="13"/>
      <c r="KYD1060" s="13"/>
      <c r="KYE1060" s="13"/>
      <c r="KYF1060" s="13"/>
      <c r="KYG1060" s="13"/>
      <c r="KYH1060" s="13"/>
      <c r="KYI1060" s="13"/>
      <c r="KYJ1060" s="13"/>
      <c r="KYK1060" s="13"/>
      <c r="KYL1060" s="13"/>
      <c r="KYM1060" s="13"/>
      <c r="KYN1060" s="13"/>
      <c r="KYO1060" s="13"/>
      <c r="KYP1060" s="13"/>
      <c r="KYQ1060" s="13"/>
      <c r="KYR1060" s="13"/>
      <c r="KYS1060" s="13"/>
      <c r="KYT1060" s="13"/>
      <c r="KYU1060" s="13"/>
      <c r="KYV1060" s="13"/>
      <c r="KYW1060" s="13"/>
      <c r="KYX1060" s="13"/>
      <c r="KYY1060" s="13"/>
      <c r="KYZ1060" s="13"/>
      <c r="KZA1060" s="13"/>
      <c r="KZB1060" s="13"/>
      <c r="KZC1060" s="13"/>
      <c r="KZD1060" s="13"/>
      <c r="KZE1060" s="13"/>
      <c r="KZF1060" s="13"/>
      <c r="KZG1060" s="13"/>
      <c r="KZH1060" s="13"/>
      <c r="KZI1060" s="13"/>
      <c r="KZJ1060" s="13"/>
      <c r="KZK1060" s="13"/>
      <c r="KZL1060" s="13"/>
      <c r="KZM1060" s="13"/>
      <c r="KZN1060" s="13"/>
      <c r="KZO1060" s="13"/>
      <c r="KZP1060" s="13"/>
      <c r="KZQ1060" s="13"/>
      <c r="KZR1060" s="13"/>
      <c r="KZS1060" s="13"/>
      <c r="KZT1060" s="13"/>
      <c r="KZU1060" s="13"/>
      <c r="KZV1060" s="13"/>
      <c r="KZW1060" s="13"/>
      <c r="KZX1060" s="13"/>
      <c r="KZY1060" s="13"/>
      <c r="KZZ1060" s="13"/>
      <c r="LAA1060" s="13"/>
      <c r="LAB1060" s="13"/>
      <c r="LAC1060" s="13"/>
      <c r="LAD1060" s="13"/>
      <c r="LAE1060" s="13"/>
      <c r="LAF1060" s="13"/>
      <c r="LAG1060" s="13"/>
      <c r="LAH1060" s="13"/>
      <c r="LAI1060" s="13"/>
      <c r="LAJ1060" s="13"/>
      <c r="LAK1060" s="13"/>
      <c r="LAL1060" s="13"/>
      <c r="LAM1060" s="13"/>
      <c r="LAN1060" s="13"/>
      <c r="LAO1060" s="13"/>
      <c r="LAP1060" s="13"/>
      <c r="LAQ1060" s="13"/>
      <c r="LAR1060" s="13"/>
      <c r="LAS1060" s="13"/>
      <c r="LAT1060" s="13"/>
      <c r="LAU1060" s="13"/>
      <c r="LAV1060" s="13"/>
      <c r="LAW1060" s="13"/>
      <c r="LAX1060" s="13"/>
      <c r="LAY1060" s="13"/>
      <c r="LAZ1060" s="13"/>
      <c r="LBA1060" s="13"/>
      <c r="LBB1060" s="13"/>
      <c r="LBC1060" s="13"/>
      <c r="LBD1060" s="13"/>
      <c r="LBE1060" s="13"/>
      <c r="LBF1060" s="13"/>
      <c r="LBG1060" s="13"/>
      <c r="LBH1060" s="13"/>
      <c r="LBI1060" s="13"/>
      <c r="LBJ1060" s="13"/>
      <c r="LBK1060" s="13"/>
      <c r="LBL1060" s="13"/>
      <c r="LBM1060" s="13"/>
      <c r="LBN1060" s="13"/>
      <c r="LBO1060" s="13"/>
      <c r="LBP1060" s="13"/>
      <c r="LBQ1060" s="13"/>
      <c r="LBR1060" s="13"/>
      <c r="LBS1060" s="13"/>
      <c r="LBT1060" s="13"/>
      <c r="LBU1060" s="13"/>
      <c r="LBV1060" s="13"/>
      <c r="LBW1060" s="13"/>
      <c r="LBX1060" s="13"/>
      <c r="LBY1060" s="13"/>
      <c r="LBZ1060" s="13"/>
      <c r="LCA1060" s="13"/>
      <c r="LCB1060" s="13"/>
      <c r="LCC1060" s="13"/>
      <c r="LCD1060" s="13"/>
      <c r="LCE1060" s="13"/>
      <c r="LCF1060" s="13"/>
      <c r="LCG1060" s="13"/>
      <c r="LCH1060" s="13"/>
      <c r="LCI1060" s="13"/>
      <c r="LCJ1060" s="13"/>
      <c r="LCK1060" s="13"/>
      <c r="LCL1060" s="13"/>
      <c r="LCM1060" s="13"/>
      <c r="LCN1060" s="13"/>
      <c r="LCO1060" s="13"/>
      <c r="LCP1060" s="13"/>
      <c r="LCQ1060" s="13"/>
      <c r="LCR1060" s="13"/>
      <c r="LCS1060" s="13"/>
      <c r="LCT1060" s="13"/>
      <c r="LCU1060" s="13"/>
      <c r="LCV1060" s="13"/>
      <c r="LCW1060" s="13"/>
      <c r="LCX1060" s="13"/>
      <c r="LCY1060" s="13"/>
      <c r="LCZ1060" s="13"/>
      <c r="LDA1060" s="13"/>
      <c r="LDB1060" s="13"/>
      <c r="LDC1060" s="13"/>
      <c r="LDD1060" s="13"/>
      <c r="LDE1060" s="13"/>
      <c r="LDF1060" s="13"/>
      <c r="LDG1060" s="13"/>
      <c r="LDH1060" s="13"/>
      <c r="LDI1060" s="13"/>
      <c r="LDJ1060" s="13"/>
      <c r="LDK1060" s="13"/>
      <c r="LDL1060" s="13"/>
      <c r="LDM1060" s="13"/>
      <c r="LDN1060" s="13"/>
      <c r="LDO1060" s="13"/>
      <c r="LDP1060" s="13"/>
      <c r="LDQ1060" s="13"/>
      <c r="LDR1060" s="13"/>
      <c r="LDS1060" s="13"/>
      <c r="LDT1060" s="13"/>
      <c r="LDU1060" s="13"/>
      <c r="LDV1060" s="13"/>
      <c r="LDW1060" s="13"/>
      <c r="LDX1060" s="13"/>
      <c r="LDY1060" s="13"/>
      <c r="LDZ1060" s="13"/>
      <c r="LEA1060" s="13"/>
      <c r="LEB1060" s="13"/>
      <c r="LEC1060" s="13"/>
      <c r="LED1060" s="13"/>
      <c r="LEE1060" s="13"/>
      <c r="LEF1060" s="13"/>
      <c r="LEG1060" s="13"/>
      <c r="LEH1060" s="13"/>
      <c r="LEI1060" s="13"/>
      <c r="LEJ1060" s="13"/>
      <c r="LEK1060" s="13"/>
      <c r="LEL1060" s="13"/>
      <c r="LEM1060" s="13"/>
      <c r="LEN1060" s="13"/>
      <c r="LEO1060" s="13"/>
      <c r="LEP1060" s="13"/>
      <c r="LEQ1060" s="13"/>
      <c r="LER1060" s="13"/>
      <c r="LES1060" s="13"/>
      <c r="LET1060" s="13"/>
      <c r="LEU1060" s="13"/>
      <c r="LEV1060" s="13"/>
      <c r="LEW1060" s="13"/>
      <c r="LEX1060" s="13"/>
      <c r="LEY1060" s="13"/>
      <c r="LEZ1060" s="13"/>
      <c r="LFA1060" s="13"/>
      <c r="LFB1060" s="13"/>
      <c r="LFC1060" s="13"/>
      <c r="LFD1060" s="13"/>
      <c r="LFE1060" s="13"/>
      <c r="LFF1060" s="13"/>
      <c r="LFG1060" s="13"/>
      <c r="LFH1060" s="13"/>
      <c r="LFI1060" s="13"/>
      <c r="LFJ1060" s="13"/>
      <c r="LFK1060" s="13"/>
      <c r="LFL1060" s="13"/>
      <c r="LFM1060" s="13"/>
      <c r="LFN1060" s="13"/>
      <c r="LFO1060" s="13"/>
      <c r="LFP1060" s="13"/>
      <c r="LFQ1060" s="13"/>
      <c r="LFR1060" s="13"/>
      <c r="LFS1060" s="13"/>
      <c r="LFT1060" s="13"/>
      <c r="LFU1060" s="13"/>
      <c r="LFV1060" s="13"/>
      <c r="LFW1060" s="13"/>
      <c r="LFX1060" s="13"/>
      <c r="LFY1060" s="13"/>
      <c r="LFZ1060" s="13"/>
      <c r="LGA1060" s="13"/>
      <c r="LGB1060" s="13"/>
      <c r="LGC1060" s="13"/>
      <c r="LGD1060" s="13"/>
      <c r="LGE1060" s="13"/>
      <c r="LGF1060" s="13"/>
      <c r="LGG1060" s="13"/>
      <c r="LGH1060" s="13"/>
      <c r="LGI1060" s="13"/>
      <c r="LGJ1060" s="13"/>
      <c r="LGK1060" s="13"/>
      <c r="LGL1060" s="13"/>
      <c r="LGM1060" s="13"/>
      <c r="LGN1060" s="13"/>
      <c r="LGO1060" s="13"/>
      <c r="LGP1060" s="13"/>
      <c r="LGQ1060" s="13"/>
      <c r="LGR1060" s="13"/>
      <c r="LGS1060" s="13"/>
      <c r="LGT1060" s="13"/>
      <c r="LGU1060" s="13"/>
      <c r="LGV1060" s="13"/>
      <c r="LGW1060" s="13"/>
      <c r="LGX1060" s="13"/>
      <c r="LGY1060" s="13"/>
      <c r="LGZ1060" s="13"/>
      <c r="LHA1060" s="13"/>
      <c r="LHB1060" s="13"/>
      <c r="LHC1060" s="13"/>
      <c r="LHD1060" s="13"/>
      <c r="LHE1060" s="13"/>
      <c r="LHF1060" s="13"/>
      <c r="LHG1060" s="13"/>
      <c r="LHH1060" s="13"/>
      <c r="LHI1060" s="13"/>
      <c r="LHJ1060" s="13"/>
      <c r="LHK1060" s="13"/>
      <c r="LHL1060" s="13"/>
      <c r="LHM1060" s="13"/>
      <c r="LHN1060" s="13"/>
      <c r="LHO1060" s="13"/>
      <c r="LHP1060" s="13"/>
      <c r="LHQ1060" s="13"/>
      <c r="LHR1060" s="13"/>
      <c r="LHS1060" s="13"/>
      <c r="LHT1060" s="13"/>
      <c r="LHU1060" s="13"/>
      <c r="LHV1060" s="13"/>
      <c r="LHW1060" s="13"/>
      <c r="LHX1060" s="13"/>
      <c r="LHY1060" s="13"/>
      <c r="LHZ1060" s="13"/>
      <c r="LIA1060" s="13"/>
      <c r="LIB1060" s="13"/>
      <c r="LIC1060" s="13"/>
      <c r="LID1060" s="13"/>
      <c r="LIE1060" s="13"/>
      <c r="LIF1060" s="13"/>
      <c r="LIG1060" s="13"/>
      <c r="LIH1060" s="13"/>
      <c r="LII1060" s="13"/>
      <c r="LIJ1060" s="13"/>
      <c r="LIK1060" s="13"/>
      <c r="LIL1060" s="13"/>
      <c r="LIM1060" s="13"/>
      <c r="LIN1060" s="13"/>
      <c r="LIO1060" s="13"/>
      <c r="LIP1060" s="13"/>
      <c r="LIQ1060" s="13"/>
      <c r="LIR1060" s="13"/>
      <c r="LIS1060" s="13"/>
      <c r="LIT1060" s="13"/>
      <c r="LIU1060" s="13"/>
      <c r="LIV1060" s="13"/>
      <c r="LIW1060" s="13"/>
      <c r="LIX1060" s="13"/>
      <c r="LIY1060" s="13"/>
      <c r="LIZ1060" s="13"/>
      <c r="LJA1060" s="13"/>
      <c r="LJB1060" s="13"/>
      <c r="LJC1060" s="13"/>
      <c r="LJD1060" s="13"/>
      <c r="LJE1060" s="13"/>
      <c r="LJF1060" s="13"/>
      <c r="LJG1060" s="13"/>
      <c r="LJH1060" s="13"/>
      <c r="LJI1060" s="13"/>
      <c r="LJJ1060" s="13"/>
      <c r="LJK1060" s="13"/>
      <c r="LJL1060" s="13"/>
      <c r="LJM1060" s="13"/>
      <c r="LJN1060" s="13"/>
      <c r="LJO1060" s="13"/>
      <c r="LJP1060" s="13"/>
      <c r="LJQ1060" s="13"/>
      <c r="LJR1060" s="13"/>
      <c r="LJS1060" s="13"/>
      <c r="LJT1060" s="13"/>
      <c r="LJU1060" s="13"/>
      <c r="LJV1060" s="13"/>
      <c r="LJW1060" s="13"/>
      <c r="LJX1060" s="13"/>
      <c r="LJY1060" s="13"/>
      <c r="LJZ1060" s="13"/>
      <c r="LKA1060" s="13"/>
      <c r="LKB1060" s="13"/>
      <c r="LKC1060" s="13"/>
      <c r="LKD1060" s="13"/>
      <c r="LKE1060" s="13"/>
      <c r="LKF1060" s="13"/>
      <c r="LKG1060" s="13"/>
      <c r="LKH1060" s="13"/>
      <c r="LKI1060" s="13"/>
      <c r="LKJ1060" s="13"/>
      <c r="LKK1060" s="13"/>
      <c r="LKL1060" s="13"/>
      <c r="LKM1060" s="13"/>
      <c r="LKN1060" s="13"/>
      <c r="LKO1060" s="13"/>
      <c r="LKP1060" s="13"/>
      <c r="LKQ1060" s="13"/>
      <c r="LKR1060" s="13"/>
      <c r="LKS1060" s="13"/>
      <c r="LKT1060" s="13"/>
      <c r="LKU1060" s="13"/>
      <c r="LKV1060" s="13"/>
      <c r="LKW1060" s="13"/>
      <c r="LKX1060" s="13"/>
      <c r="LKY1060" s="13"/>
      <c r="LKZ1060" s="13"/>
      <c r="LLA1060" s="13"/>
      <c r="LLB1060" s="13"/>
      <c r="LLC1060" s="13"/>
      <c r="LLD1060" s="13"/>
      <c r="LLE1060" s="13"/>
      <c r="LLF1060" s="13"/>
      <c r="LLG1060" s="13"/>
      <c r="LLH1060" s="13"/>
      <c r="LLI1060" s="13"/>
      <c r="LLJ1060" s="13"/>
      <c r="LLK1060" s="13"/>
      <c r="LLL1060" s="13"/>
      <c r="LLM1060" s="13"/>
      <c r="LLN1060" s="13"/>
      <c r="LLO1060" s="13"/>
      <c r="LLP1060" s="13"/>
      <c r="LLQ1060" s="13"/>
      <c r="LLR1060" s="13"/>
      <c r="LLS1060" s="13"/>
      <c r="LLT1060" s="13"/>
      <c r="LLU1060" s="13"/>
      <c r="LLV1060" s="13"/>
      <c r="LLW1060" s="13"/>
      <c r="LLX1060" s="13"/>
      <c r="LLY1060" s="13"/>
      <c r="LLZ1060" s="13"/>
      <c r="LMA1060" s="13"/>
      <c r="LMB1060" s="13"/>
      <c r="LMC1060" s="13"/>
      <c r="LMD1060" s="13"/>
      <c r="LME1060" s="13"/>
      <c r="LMF1060" s="13"/>
      <c r="LMG1060" s="13"/>
      <c r="LMH1060" s="13"/>
      <c r="LMI1060" s="13"/>
      <c r="LMJ1060" s="13"/>
      <c r="LMK1060" s="13"/>
      <c r="LML1060" s="13"/>
      <c r="LMM1060" s="13"/>
      <c r="LMN1060" s="13"/>
      <c r="LMO1060" s="13"/>
      <c r="LMP1060" s="13"/>
      <c r="LMQ1060" s="13"/>
      <c r="LMR1060" s="13"/>
      <c r="LMS1060" s="13"/>
      <c r="LMT1060" s="13"/>
      <c r="LMU1060" s="13"/>
      <c r="LMV1060" s="13"/>
      <c r="LMW1060" s="13"/>
      <c r="LMX1060" s="13"/>
      <c r="LMY1060" s="13"/>
      <c r="LMZ1060" s="13"/>
      <c r="LNA1060" s="13"/>
      <c r="LNB1060" s="13"/>
      <c r="LNC1060" s="13"/>
      <c r="LND1060" s="13"/>
      <c r="LNE1060" s="13"/>
      <c r="LNF1060" s="13"/>
      <c r="LNG1060" s="13"/>
      <c r="LNH1060" s="13"/>
      <c r="LNI1060" s="13"/>
      <c r="LNJ1060" s="13"/>
      <c r="LNK1060" s="13"/>
      <c r="LNL1060" s="13"/>
      <c r="LNM1060" s="13"/>
      <c r="LNN1060" s="13"/>
      <c r="LNO1060" s="13"/>
      <c r="LNP1060" s="13"/>
      <c r="LNQ1060" s="13"/>
      <c r="LNR1060" s="13"/>
      <c r="LNS1060" s="13"/>
      <c r="LNT1060" s="13"/>
      <c r="LNU1060" s="13"/>
      <c r="LNV1060" s="13"/>
      <c r="LNW1060" s="13"/>
      <c r="LNX1060" s="13"/>
      <c r="LNY1060" s="13"/>
      <c r="LNZ1060" s="13"/>
      <c r="LOA1060" s="13"/>
      <c r="LOB1060" s="13"/>
      <c r="LOC1060" s="13"/>
      <c r="LOD1060" s="13"/>
      <c r="LOE1060" s="13"/>
      <c r="LOF1060" s="13"/>
      <c r="LOG1060" s="13"/>
      <c r="LOH1060" s="13"/>
      <c r="LOI1060" s="13"/>
      <c r="LOJ1060" s="13"/>
      <c r="LOK1060" s="13"/>
      <c r="LOL1060" s="13"/>
      <c r="LOM1060" s="13"/>
      <c r="LON1060" s="13"/>
      <c r="LOO1060" s="13"/>
      <c r="LOP1060" s="13"/>
      <c r="LOQ1060" s="13"/>
      <c r="LOR1060" s="13"/>
      <c r="LOS1060" s="13"/>
      <c r="LOT1060" s="13"/>
      <c r="LOU1060" s="13"/>
      <c r="LOV1060" s="13"/>
      <c r="LOW1060" s="13"/>
      <c r="LOX1060" s="13"/>
      <c r="LOY1060" s="13"/>
      <c r="LOZ1060" s="13"/>
      <c r="LPA1060" s="13"/>
      <c r="LPB1060" s="13"/>
      <c r="LPC1060" s="13"/>
      <c r="LPD1060" s="13"/>
      <c r="LPE1060" s="13"/>
      <c r="LPF1060" s="13"/>
      <c r="LPG1060" s="13"/>
      <c r="LPH1060" s="13"/>
      <c r="LPI1060" s="13"/>
      <c r="LPJ1060" s="13"/>
      <c r="LPK1060" s="13"/>
      <c r="LPL1060" s="13"/>
      <c r="LPM1060" s="13"/>
      <c r="LPN1060" s="13"/>
      <c r="LPO1060" s="13"/>
      <c r="LPP1060" s="13"/>
      <c r="LPQ1060" s="13"/>
      <c r="LPR1060" s="13"/>
      <c r="LPS1060" s="13"/>
      <c r="LPT1060" s="13"/>
      <c r="LPU1060" s="13"/>
      <c r="LPV1060" s="13"/>
      <c r="LPW1060" s="13"/>
      <c r="LPX1060" s="13"/>
      <c r="LPY1060" s="13"/>
      <c r="LPZ1060" s="13"/>
      <c r="LQA1060" s="13"/>
      <c r="LQB1060" s="13"/>
      <c r="LQC1060" s="13"/>
      <c r="LQD1060" s="13"/>
      <c r="LQE1060" s="13"/>
      <c r="LQF1060" s="13"/>
      <c r="LQG1060" s="13"/>
      <c r="LQH1060" s="13"/>
      <c r="LQI1060" s="13"/>
      <c r="LQJ1060" s="13"/>
      <c r="LQK1060" s="13"/>
      <c r="LQL1060" s="13"/>
      <c r="LQM1060" s="13"/>
      <c r="LQN1060" s="13"/>
      <c r="LQO1060" s="13"/>
      <c r="LQP1060" s="13"/>
      <c r="LQQ1060" s="13"/>
      <c r="LQR1060" s="13"/>
      <c r="LQS1060" s="13"/>
      <c r="LQT1060" s="13"/>
      <c r="LQU1060" s="13"/>
      <c r="LQV1060" s="13"/>
      <c r="LQW1060" s="13"/>
      <c r="LQX1060" s="13"/>
      <c r="LQY1060" s="13"/>
      <c r="LQZ1060" s="13"/>
      <c r="LRA1060" s="13"/>
      <c r="LRB1060" s="13"/>
      <c r="LRC1060" s="13"/>
      <c r="LRD1060" s="13"/>
      <c r="LRE1060" s="13"/>
      <c r="LRF1060" s="13"/>
      <c r="LRG1060" s="13"/>
      <c r="LRH1060" s="13"/>
      <c r="LRI1060" s="13"/>
      <c r="LRJ1060" s="13"/>
      <c r="LRK1060" s="13"/>
      <c r="LRL1060" s="13"/>
      <c r="LRM1060" s="13"/>
      <c r="LRN1060" s="13"/>
      <c r="LRO1060" s="13"/>
      <c r="LRP1060" s="13"/>
      <c r="LRQ1060" s="13"/>
      <c r="LRR1060" s="13"/>
      <c r="LRS1060" s="13"/>
      <c r="LRT1060" s="13"/>
      <c r="LRU1060" s="13"/>
      <c r="LRV1060" s="13"/>
      <c r="LRW1060" s="13"/>
      <c r="LRX1060" s="13"/>
      <c r="LRY1060" s="13"/>
      <c r="LRZ1060" s="13"/>
      <c r="LSA1060" s="13"/>
      <c r="LSB1060" s="13"/>
      <c r="LSC1060" s="13"/>
      <c r="LSD1060" s="13"/>
      <c r="LSE1060" s="13"/>
      <c r="LSF1060" s="13"/>
      <c r="LSG1060" s="13"/>
      <c r="LSH1060" s="13"/>
      <c r="LSI1060" s="13"/>
      <c r="LSJ1060" s="13"/>
      <c r="LSK1060" s="13"/>
      <c r="LSL1060" s="13"/>
      <c r="LSM1060" s="13"/>
      <c r="LSN1060" s="13"/>
      <c r="LSO1060" s="13"/>
      <c r="LSP1060" s="13"/>
      <c r="LSQ1060" s="13"/>
      <c r="LSR1060" s="13"/>
      <c r="LSS1060" s="13"/>
      <c r="LST1060" s="13"/>
      <c r="LSU1060" s="13"/>
      <c r="LSV1060" s="13"/>
      <c r="LSW1060" s="13"/>
      <c r="LSX1060" s="13"/>
      <c r="LSY1060" s="13"/>
      <c r="LSZ1060" s="13"/>
      <c r="LTA1060" s="13"/>
      <c r="LTB1060" s="13"/>
      <c r="LTC1060" s="13"/>
      <c r="LTD1060" s="13"/>
      <c r="LTE1060" s="13"/>
      <c r="LTF1060" s="13"/>
      <c r="LTG1060" s="13"/>
      <c r="LTH1060" s="13"/>
      <c r="LTI1060" s="13"/>
      <c r="LTJ1060" s="13"/>
      <c r="LTK1060" s="13"/>
      <c r="LTL1060" s="13"/>
      <c r="LTM1060" s="13"/>
      <c r="LTN1060" s="13"/>
      <c r="LTO1060" s="13"/>
      <c r="LTP1060" s="13"/>
      <c r="LTQ1060" s="13"/>
      <c r="LTR1060" s="13"/>
      <c r="LTS1060" s="13"/>
      <c r="LTT1060" s="13"/>
      <c r="LTU1060" s="13"/>
      <c r="LTV1060" s="13"/>
      <c r="LTW1060" s="13"/>
      <c r="LTX1060" s="13"/>
      <c r="LTY1060" s="13"/>
      <c r="LTZ1060" s="13"/>
      <c r="LUA1060" s="13"/>
      <c r="LUB1060" s="13"/>
      <c r="LUC1060" s="13"/>
      <c r="LUD1060" s="13"/>
      <c r="LUE1060" s="13"/>
      <c r="LUF1060" s="13"/>
      <c r="LUG1060" s="13"/>
      <c r="LUH1060" s="13"/>
      <c r="LUI1060" s="13"/>
      <c r="LUJ1060" s="13"/>
      <c r="LUK1060" s="13"/>
      <c r="LUL1060" s="13"/>
      <c r="LUM1060" s="13"/>
      <c r="LUN1060" s="13"/>
      <c r="LUO1060" s="13"/>
      <c r="LUP1060" s="13"/>
      <c r="LUQ1060" s="13"/>
      <c r="LUR1060" s="13"/>
      <c r="LUS1060" s="13"/>
      <c r="LUT1060" s="13"/>
      <c r="LUU1060" s="13"/>
      <c r="LUV1060" s="13"/>
      <c r="LUW1060" s="13"/>
      <c r="LUX1060" s="13"/>
      <c r="LUY1060" s="13"/>
      <c r="LUZ1060" s="13"/>
      <c r="LVA1060" s="13"/>
      <c r="LVB1060" s="13"/>
      <c r="LVC1060" s="13"/>
      <c r="LVD1060" s="13"/>
      <c r="LVE1060" s="13"/>
      <c r="LVF1060" s="13"/>
      <c r="LVG1060" s="13"/>
      <c r="LVH1060" s="13"/>
      <c r="LVI1060" s="13"/>
      <c r="LVJ1060" s="13"/>
      <c r="LVK1060" s="13"/>
      <c r="LVL1060" s="13"/>
      <c r="LVM1060" s="13"/>
      <c r="LVN1060" s="13"/>
      <c r="LVO1060" s="13"/>
      <c r="LVP1060" s="13"/>
      <c r="LVQ1060" s="13"/>
      <c r="LVR1060" s="13"/>
      <c r="LVS1060" s="13"/>
      <c r="LVT1060" s="13"/>
      <c r="LVU1060" s="13"/>
      <c r="LVV1060" s="13"/>
      <c r="LVW1060" s="13"/>
      <c r="LVX1060" s="13"/>
      <c r="LVY1060" s="13"/>
      <c r="LVZ1060" s="13"/>
      <c r="LWA1060" s="13"/>
      <c r="LWB1060" s="13"/>
      <c r="LWC1060" s="13"/>
      <c r="LWD1060" s="13"/>
      <c r="LWE1060" s="13"/>
      <c r="LWF1060" s="13"/>
      <c r="LWG1060" s="13"/>
      <c r="LWH1060" s="13"/>
      <c r="LWI1060" s="13"/>
      <c r="LWJ1060" s="13"/>
      <c r="LWK1060" s="13"/>
      <c r="LWL1060" s="13"/>
      <c r="LWM1060" s="13"/>
      <c r="LWN1060" s="13"/>
      <c r="LWO1060" s="13"/>
      <c r="LWP1060" s="13"/>
      <c r="LWQ1060" s="13"/>
      <c r="LWR1060" s="13"/>
      <c r="LWS1060" s="13"/>
      <c r="LWT1060" s="13"/>
      <c r="LWU1060" s="13"/>
      <c r="LWV1060" s="13"/>
      <c r="LWW1060" s="13"/>
      <c r="LWX1060" s="13"/>
      <c r="LWY1060" s="13"/>
      <c r="LWZ1060" s="13"/>
      <c r="LXA1060" s="13"/>
      <c r="LXB1060" s="13"/>
      <c r="LXC1060" s="13"/>
      <c r="LXD1060" s="13"/>
      <c r="LXE1060" s="13"/>
      <c r="LXF1060" s="13"/>
      <c r="LXG1060" s="13"/>
      <c r="LXH1060" s="13"/>
      <c r="LXI1060" s="13"/>
      <c r="LXJ1060" s="13"/>
      <c r="LXK1060" s="13"/>
      <c r="LXL1060" s="13"/>
      <c r="LXM1060" s="13"/>
      <c r="LXN1060" s="13"/>
      <c r="LXO1060" s="13"/>
      <c r="LXP1060" s="13"/>
      <c r="LXQ1060" s="13"/>
      <c r="LXR1060" s="13"/>
      <c r="LXS1060" s="13"/>
      <c r="LXT1060" s="13"/>
      <c r="LXU1060" s="13"/>
      <c r="LXV1060" s="13"/>
      <c r="LXW1060" s="13"/>
      <c r="LXX1060" s="13"/>
      <c r="LXY1060" s="13"/>
      <c r="LXZ1060" s="13"/>
      <c r="LYA1060" s="13"/>
      <c r="LYB1060" s="13"/>
      <c r="LYC1060" s="13"/>
      <c r="LYD1060" s="13"/>
      <c r="LYE1060" s="13"/>
      <c r="LYF1060" s="13"/>
      <c r="LYG1060" s="13"/>
      <c r="LYH1060" s="13"/>
      <c r="LYI1060" s="13"/>
      <c r="LYJ1060" s="13"/>
      <c r="LYK1060" s="13"/>
      <c r="LYL1060" s="13"/>
      <c r="LYM1060" s="13"/>
      <c r="LYN1060" s="13"/>
      <c r="LYO1060" s="13"/>
      <c r="LYP1060" s="13"/>
      <c r="LYQ1060" s="13"/>
      <c r="LYR1060" s="13"/>
      <c r="LYS1060" s="13"/>
      <c r="LYT1060" s="13"/>
      <c r="LYU1060" s="13"/>
      <c r="LYV1060" s="13"/>
      <c r="LYW1060" s="13"/>
      <c r="LYX1060" s="13"/>
      <c r="LYY1060" s="13"/>
      <c r="LYZ1060" s="13"/>
      <c r="LZA1060" s="13"/>
      <c r="LZB1060" s="13"/>
      <c r="LZC1060" s="13"/>
      <c r="LZD1060" s="13"/>
      <c r="LZE1060" s="13"/>
      <c r="LZF1060" s="13"/>
      <c r="LZG1060" s="13"/>
      <c r="LZH1060" s="13"/>
      <c r="LZI1060" s="13"/>
      <c r="LZJ1060" s="13"/>
      <c r="LZK1060" s="13"/>
      <c r="LZL1060" s="13"/>
      <c r="LZM1060" s="13"/>
      <c r="LZN1060" s="13"/>
      <c r="LZO1060" s="13"/>
      <c r="LZP1060" s="13"/>
      <c r="LZQ1060" s="13"/>
      <c r="LZR1060" s="13"/>
      <c r="LZS1060" s="13"/>
      <c r="LZT1060" s="13"/>
      <c r="LZU1060" s="13"/>
      <c r="LZV1060" s="13"/>
      <c r="LZW1060" s="13"/>
      <c r="LZX1060" s="13"/>
      <c r="LZY1060" s="13"/>
      <c r="LZZ1060" s="13"/>
      <c r="MAA1060" s="13"/>
      <c r="MAB1060" s="13"/>
      <c r="MAC1060" s="13"/>
      <c r="MAD1060" s="13"/>
      <c r="MAE1060" s="13"/>
      <c r="MAF1060" s="13"/>
      <c r="MAG1060" s="13"/>
      <c r="MAH1060" s="13"/>
      <c r="MAI1060" s="13"/>
      <c r="MAJ1060" s="13"/>
      <c r="MAK1060" s="13"/>
      <c r="MAL1060" s="13"/>
      <c r="MAM1060" s="13"/>
      <c r="MAN1060" s="13"/>
      <c r="MAO1060" s="13"/>
      <c r="MAP1060" s="13"/>
      <c r="MAQ1060" s="13"/>
      <c r="MAR1060" s="13"/>
      <c r="MAS1060" s="13"/>
      <c r="MAT1060" s="13"/>
      <c r="MAU1060" s="13"/>
      <c r="MAV1060" s="13"/>
      <c r="MAW1060" s="13"/>
      <c r="MAX1060" s="13"/>
      <c r="MAY1060" s="13"/>
      <c r="MAZ1060" s="13"/>
      <c r="MBA1060" s="13"/>
      <c r="MBB1060" s="13"/>
      <c r="MBC1060" s="13"/>
      <c r="MBD1060" s="13"/>
      <c r="MBE1060" s="13"/>
      <c r="MBF1060" s="13"/>
      <c r="MBG1060" s="13"/>
      <c r="MBH1060" s="13"/>
      <c r="MBI1060" s="13"/>
      <c r="MBJ1060" s="13"/>
      <c r="MBK1060" s="13"/>
      <c r="MBL1060" s="13"/>
      <c r="MBM1060" s="13"/>
      <c r="MBN1060" s="13"/>
      <c r="MBO1060" s="13"/>
      <c r="MBP1060" s="13"/>
      <c r="MBQ1060" s="13"/>
      <c r="MBR1060" s="13"/>
      <c r="MBS1060" s="13"/>
      <c r="MBT1060" s="13"/>
      <c r="MBU1060" s="13"/>
      <c r="MBV1060" s="13"/>
      <c r="MBW1060" s="13"/>
      <c r="MBX1060" s="13"/>
      <c r="MBY1060" s="13"/>
      <c r="MBZ1060" s="13"/>
      <c r="MCA1060" s="13"/>
      <c r="MCB1060" s="13"/>
      <c r="MCC1060" s="13"/>
      <c r="MCD1060" s="13"/>
      <c r="MCE1060" s="13"/>
      <c r="MCF1060" s="13"/>
      <c r="MCG1060" s="13"/>
      <c r="MCH1060" s="13"/>
      <c r="MCI1060" s="13"/>
      <c r="MCJ1060" s="13"/>
      <c r="MCK1060" s="13"/>
      <c r="MCL1060" s="13"/>
      <c r="MCM1060" s="13"/>
      <c r="MCN1060" s="13"/>
      <c r="MCO1060" s="13"/>
      <c r="MCP1060" s="13"/>
      <c r="MCQ1060" s="13"/>
      <c r="MCR1060" s="13"/>
      <c r="MCS1060" s="13"/>
      <c r="MCT1060" s="13"/>
      <c r="MCU1060" s="13"/>
      <c r="MCV1060" s="13"/>
      <c r="MCW1060" s="13"/>
      <c r="MCX1060" s="13"/>
      <c r="MCY1060" s="13"/>
      <c r="MCZ1060" s="13"/>
      <c r="MDA1060" s="13"/>
      <c r="MDB1060" s="13"/>
      <c r="MDC1060" s="13"/>
      <c r="MDD1060" s="13"/>
      <c r="MDE1060" s="13"/>
      <c r="MDF1060" s="13"/>
      <c r="MDG1060" s="13"/>
      <c r="MDH1060" s="13"/>
      <c r="MDI1060" s="13"/>
      <c r="MDJ1060" s="13"/>
      <c r="MDK1060" s="13"/>
      <c r="MDL1060" s="13"/>
      <c r="MDM1060" s="13"/>
      <c r="MDN1060" s="13"/>
      <c r="MDO1060" s="13"/>
      <c r="MDP1060" s="13"/>
      <c r="MDQ1060" s="13"/>
      <c r="MDR1060" s="13"/>
      <c r="MDS1060" s="13"/>
      <c r="MDT1060" s="13"/>
      <c r="MDU1060" s="13"/>
      <c r="MDV1060" s="13"/>
      <c r="MDW1060" s="13"/>
      <c r="MDX1060" s="13"/>
      <c r="MDY1060" s="13"/>
      <c r="MDZ1060" s="13"/>
      <c r="MEA1060" s="13"/>
      <c r="MEB1060" s="13"/>
      <c r="MEC1060" s="13"/>
      <c r="MED1060" s="13"/>
      <c r="MEE1060" s="13"/>
      <c r="MEF1060" s="13"/>
      <c r="MEG1060" s="13"/>
      <c r="MEH1060" s="13"/>
      <c r="MEI1060" s="13"/>
      <c r="MEJ1060" s="13"/>
      <c r="MEK1060" s="13"/>
      <c r="MEL1060" s="13"/>
      <c r="MEM1060" s="13"/>
      <c r="MEN1060" s="13"/>
      <c r="MEO1060" s="13"/>
      <c r="MEP1060" s="13"/>
      <c r="MEQ1060" s="13"/>
      <c r="MER1060" s="13"/>
      <c r="MES1060" s="13"/>
      <c r="MET1060" s="13"/>
      <c r="MEU1060" s="13"/>
      <c r="MEV1060" s="13"/>
      <c r="MEW1060" s="13"/>
      <c r="MEX1060" s="13"/>
      <c r="MEY1060" s="13"/>
      <c r="MEZ1060" s="13"/>
      <c r="MFA1060" s="13"/>
      <c r="MFB1060" s="13"/>
      <c r="MFC1060" s="13"/>
      <c r="MFD1060" s="13"/>
      <c r="MFE1060" s="13"/>
      <c r="MFF1060" s="13"/>
      <c r="MFG1060" s="13"/>
      <c r="MFH1060" s="13"/>
      <c r="MFI1060" s="13"/>
      <c r="MFJ1060" s="13"/>
      <c r="MFK1060" s="13"/>
      <c r="MFL1060" s="13"/>
      <c r="MFM1060" s="13"/>
      <c r="MFN1060" s="13"/>
      <c r="MFO1060" s="13"/>
      <c r="MFP1060" s="13"/>
      <c r="MFQ1060" s="13"/>
      <c r="MFR1060" s="13"/>
      <c r="MFS1060" s="13"/>
      <c r="MFT1060" s="13"/>
      <c r="MFU1060" s="13"/>
      <c r="MFV1060" s="13"/>
      <c r="MFW1060" s="13"/>
      <c r="MFX1060" s="13"/>
      <c r="MFY1060" s="13"/>
      <c r="MFZ1060" s="13"/>
      <c r="MGA1060" s="13"/>
      <c r="MGB1060" s="13"/>
      <c r="MGC1060" s="13"/>
      <c r="MGD1060" s="13"/>
      <c r="MGE1060" s="13"/>
      <c r="MGF1060" s="13"/>
      <c r="MGG1060" s="13"/>
      <c r="MGH1060" s="13"/>
      <c r="MGI1060" s="13"/>
      <c r="MGJ1060" s="13"/>
      <c r="MGK1060" s="13"/>
      <c r="MGL1060" s="13"/>
      <c r="MGM1060" s="13"/>
      <c r="MGN1060" s="13"/>
      <c r="MGO1060" s="13"/>
      <c r="MGP1060" s="13"/>
      <c r="MGQ1060" s="13"/>
      <c r="MGR1060" s="13"/>
      <c r="MGS1060" s="13"/>
      <c r="MGT1060" s="13"/>
      <c r="MGU1060" s="13"/>
      <c r="MGV1060" s="13"/>
      <c r="MGW1060" s="13"/>
      <c r="MGX1060" s="13"/>
      <c r="MGY1060" s="13"/>
      <c r="MGZ1060" s="13"/>
      <c r="MHA1060" s="13"/>
      <c r="MHB1060" s="13"/>
      <c r="MHC1060" s="13"/>
      <c r="MHD1060" s="13"/>
      <c r="MHE1060" s="13"/>
      <c r="MHF1060" s="13"/>
      <c r="MHG1060" s="13"/>
      <c r="MHH1060" s="13"/>
      <c r="MHI1060" s="13"/>
      <c r="MHJ1060" s="13"/>
      <c r="MHK1060" s="13"/>
      <c r="MHL1060" s="13"/>
      <c r="MHM1060" s="13"/>
      <c r="MHN1060" s="13"/>
      <c r="MHO1060" s="13"/>
      <c r="MHP1060" s="13"/>
      <c r="MHQ1060" s="13"/>
      <c r="MHR1060" s="13"/>
      <c r="MHS1060" s="13"/>
      <c r="MHT1060" s="13"/>
      <c r="MHU1060" s="13"/>
      <c r="MHV1060" s="13"/>
      <c r="MHW1060" s="13"/>
      <c r="MHX1060" s="13"/>
      <c r="MHY1060" s="13"/>
      <c r="MHZ1060" s="13"/>
      <c r="MIA1060" s="13"/>
      <c r="MIB1060" s="13"/>
      <c r="MIC1060" s="13"/>
      <c r="MID1060" s="13"/>
      <c r="MIE1060" s="13"/>
      <c r="MIF1060" s="13"/>
      <c r="MIG1060" s="13"/>
      <c r="MIH1060" s="13"/>
      <c r="MII1060" s="13"/>
      <c r="MIJ1060" s="13"/>
      <c r="MIK1060" s="13"/>
      <c r="MIL1060" s="13"/>
      <c r="MIM1060" s="13"/>
      <c r="MIN1060" s="13"/>
      <c r="MIO1060" s="13"/>
      <c r="MIP1060" s="13"/>
      <c r="MIQ1060" s="13"/>
      <c r="MIR1060" s="13"/>
      <c r="MIS1060" s="13"/>
      <c r="MIT1060" s="13"/>
      <c r="MIU1060" s="13"/>
      <c r="MIV1060" s="13"/>
      <c r="MIW1060" s="13"/>
      <c r="MIX1060" s="13"/>
      <c r="MIY1060" s="13"/>
      <c r="MIZ1060" s="13"/>
      <c r="MJA1060" s="13"/>
      <c r="MJB1060" s="13"/>
      <c r="MJC1060" s="13"/>
      <c r="MJD1060" s="13"/>
      <c r="MJE1060" s="13"/>
      <c r="MJF1060" s="13"/>
      <c r="MJG1060" s="13"/>
      <c r="MJH1060" s="13"/>
      <c r="MJI1060" s="13"/>
      <c r="MJJ1060" s="13"/>
      <c r="MJK1060" s="13"/>
      <c r="MJL1060" s="13"/>
      <c r="MJM1060" s="13"/>
      <c r="MJN1060" s="13"/>
      <c r="MJO1060" s="13"/>
      <c r="MJP1060" s="13"/>
      <c r="MJQ1060" s="13"/>
      <c r="MJR1060" s="13"/>
      <c r="MJS1060" s="13"/>
      <c r="MJT1060" s="13"/>
      <c r="MJU1060" s="13"/>
      <c r="MJV1060" s="13"/>
      <c r="MJW1060" s="13"/>
      <c r="MJX1060" s="13"/>
      <c r="MJY1060" s="13"/>
      <c r="MJZ1060" s="13"/>
      <c r="MKA1060" s="13"/>
      <c r="MKB1060" s="13"/>
      <c r="MKC1060" s="13"/>
      <c r="MKD1060" s="13"/>
      <c r="MKE1060" s="13"/>
      <c r="MKF1060" s="13"/>
      <c r="MKG1060" s="13"/>
      <c r="MKH1060" s="13"/>
      <c r="MKI1060" s="13"/>
      <c r="MKJ1060" s="13"/>
      <c r="MKK1060" s="13"/>
      <c r="MKL1060" s="13"/>
      <c r="MKM1060" s="13"/>
      <c r="MKN1060" s="13"/>
      <c r="MKO1060" s="13"/>
      <c r="MKP1060" s="13"/>
      <c r="MKQ1060" s="13"/>
      <c r="MKR1060" s="13"/>
      <c r="MKS1060" s="13"/>
      <c r="MKT1060" s="13"/>
      <c r="MKU1060" s="13"/>
      <c r="MKV1060" s="13"/>
      <c r="MKW1060" s="13"/>
      <c r="MKX1060" s="13"/>
      <c r="MKY1060" s="13"/>
      <c r="MKZ1060" s="13"/>
      <c r="MLA1060" s="13"/>
      <c r="MLB1060" s="13"/>
      <c r="MLC1060" s="13"/>
      <c r="MLD1060" s="13"/>
      <c r="MLE1060" s="13"/>
      <c r="MLF1060" s="13"/>
      <c r="MLG1060" s="13"/>
      <c r="MLH1060" s="13"/>
      <c r="MLI1060" s="13"/>
      <c r="MLJ1060" s="13"/>
      <c r="MLK1060" s="13"/>
      <c r="MLL1060" s="13"/>
      <c r="MLM1060" s="13"/>
      <c r="MLN1060" s="13"/>
      <c r="MLO1060" s="13"/>
      <c r="MLP1060" s="13"/>
      <c r="MLQ1060" s="13"/>
      <c r="MLR1060" s="13"/>
      <c r="MLS1060" s="13"/>
      <c r="MLT1060" s="13"/>
      <c r="MLU1060" s="13"/>
      <c r="MLV1060" s="13"/>
      <c r="MLW1060" s="13"/>
      <c r="MLX1060" s="13"/>
      <c r="MLY1060" s="13"/>
      <c r="MLZ1060" s="13"/>
      <c r="MMA1060" s="13"/>
      <c r="MMB1060" s="13"/>
      <c r="MMC1060" s="13"/>
      <c r="MMD1060" s="13"/>
      <c r="MME1060" s="13"/>
      <c r="MMF1060" s="13"/>
      <c r="MMG1060" s="13"/>
      <c r="MMH1060" s="13"/>
      <c r="MMI1060" s="13"/>
      <c r="MMJ1060" s="13"/>
      <c r="MMK1060" s="13"/>
      <c r="MML1060" s="13"/>
      <c r="MMM1060" s="13"/>
      <c r="MMN1060" s="13"/>
      <c r="MMO1060" s="13"/>
      <c r="MMP1060" s="13"/>
      <c r="MMQ1060" s="13"/>
      <c r="MMR1060" s="13"/>
      <c r="MMS1060" s="13"/>
      <c r="MMT1060" s="13"/>
      <c r="MMU1060" s="13"/>
      <c r="MMV1060" s="13"/>
      <c r="MMW1060" s="13"/>
      <c r="MMX1060" s="13"/>
      <c r="MMY1060" s="13"/>
      <c r="MMZ1060" s="13"/>
      <c r="MNA1060" s="13"/>
      <c r="MNB1060" s="13"/>
      <c r="MNC1060" s="13"/>
      <c r="MND1060" s="13"/>
      <c r="MNE1060" s="13"/>
      <c r="MNF1060" s="13"/>
      <c r="MNG1060" s="13"/>
      <c r="MNH1060" s="13"/>
      <c r="MNI1060" s="13"/>
      <c r="MNJ1060" s="13"/>
      <c r="MNK1060" s="13"/>
      <c r="MNL1060" s="13"/>
      <c r="MNM1060" s="13"/>
      <c r="MNN1060" s="13"/>
      <c r="MNO1060" s="13"/>
      <c r="MNP1060" s="13"/>
      <c r="MNQ1060" s="13"/>
      <c r="MNR1060" s="13"/>
      <c r="MNS1060" s="13"/>
      <c r="MNT1060" s="13"/>
      <c r="MNU1060" s="13"/>
      <c r="MNV1060" s="13"/>
      <c r="MNW1060" s="13"/>
      <c r="MNX1060" s="13"/>
      <c r="MNY1060" s="13"/>
      <c r="MNZ1060" s="13"/>
      <c r="MOA1060" s="13"/>
      <c r="MOB1060" s="13"/>
      <c r="MOC1060" s="13"/>
      <c r="MOD1060" s="13"/>
      <c r="MOE1060" s="13"/>
      <c r="MOF1060" s="13"/>
      <c r="MOG1060" s="13"/>
      <c r="MOH1060" s="13"/>
      <c r="MOI1060" s="13"/>
      <c r="MOJ1060" s="13"/>
      <c r="MOK1060" s="13"/>
      <c r="MOL1060" s="13"/>
      <c r="MOM1060" s="13"/>
      <c r="MON1060" s="13"/>
      <c r="MOO1060" s="13"/>
      <c r="MOP1060" s="13"/>
      <c r="MOQ1060" s="13"/>
      <c r="MOR1060" s="13"/>
      <c r="MOS1060" s="13"/>
      <c r="MOT1060" s="13"/>
      <c r="MOU1060" s="13"/>
      <c r="MOV1060" s="13"/>
      <c r="MOW1060" s="13"/>
      <c r="MOX1060" s="13"/>
      <c r="MOY1060" s="13"/>
      <c r="MOZ1060" s="13"/>
      <c r="MPA1060" s="13"/>
      <c r="MPB1060" s="13"/>
      <c r="MPC1060" s="13"/>
      <c r="MPD1060" s="13"/>
      <c r="MPE1060" s="13"/>
      <c r="MPF1060" s="13"/>
      <c r="MPG1060" s="13"/>
      <c r="MPH1060" s="13"/>
      <c r="MPI1060" s="13"/>
      <c r="MPJ1060" s="13"/>
      <c r="MPK1060" s="13"/>
      <c r="MPL1060" s="13"/>
      <c r="MPM1060" s="13"/>
      <c r="MPN1060" s="13"/>
      <c r="MPO1060" s="13"/>
      <c r="MPP1060" s="13"/>
      <c r="MPQ1060" s="13"/>
      <c r="MPR1060" s="13"/>
      <c r="MPS1060" s="13"/>
      <c r="MPT1060" s="13"/>
      <c r="MPU1060" s="13"/>
      <c r="MPV1060" s="13"/>
      <c r="MPW1060" s="13"/>
      <c r="MPX1060" s="13"/>
      <c r="MPY1060" s="13"/>
      <c r="MPZ1060" s="13"/>
      <c r="MQA1060" s="13"/>
      <c r="MQB1060" s="13"/>
      <c r="MQC1060" s="13"/>
      <c r="MQD1060" s="13"/>
      <c r="MQE1060" s="13"/>
      <c r="MQF1060" s="13"/>
      <c r="MQG1060" s="13"/>
      <c r="MQH1060" s="13"/>
      <c r="MQI1060" s="13"/>
      <c r="MQJ1060" s="13"/>
      <c r="MQK1060" s="13"/>
      <c r="MQL1060" s="13"/>
      <c r="MQM1060" s="13"/>
      <c r="MQN1060" s="13"/>
      <c r="MQO1060" s="13"/>
      <c r="MQP1060" s="13"/>
      <c r="MQQ1060" s="13"/>
      <c r="MQR1060" s="13"/>
      <c r="MQS1060" s="13"/>
      <c r="MQT1060" s="13"/>
      <c r="MQU1060" s="13"/>
      <c r="MQV1060" s="13"/>
      <c r="MQW1060" s="13"/>
      <c r="MQX1060" s="13"/>
      <c r="MQY1060" s="13"/>
      <c r="MQZ1060" s="13"/>
      <c r="MRA1060" s="13"/>
      <c r="MRB1060" s="13"/>
      <c r="MRC1060" s="13"/>
      <c r="MRD1060" s="13"/>
      <c r="MRE1060" s="13"/>
      <c r="MRF1060" s="13"/>
      <c r="MRG1060" s="13"/>
      <c r="MRH1060" s="13"/>
      <c r="MRI1060" s="13"/>
      <c r="MRJ1060" s="13"/>
      <c r="MRK1060" s="13"/>
      <c r="MRL1060" s="13"/>
      <c r="MRM1060" s="13"/>
      <c r="MRN1060" s="13"/>
      <c r="MRO1060" s="13"/>
      <c r="MRP1060" s="13"/>
      <c r="MRQ1060" s="13"/>
      <c r="MRR1060" s="13"/>
      <c r="MRS1060" s="13"/>
      <c r="MRT1060" s="13"/>
      <c r="MRU1060" s="13"/>
      <c r="MRV1060" s="13"/>
      <c r="MRW1060" s="13"/>
      <c r="MRX1060" s="13"/>
      <c r="MRY1060" s="13"/>
      <c r="MRZ1060" s="13"/>
      <c r="MSA1060" s="13"/>
      <c r="MSB1060" s="13"/>
      <c r="MSC1060" s="13"/>
      <c r="MSD1060" s="13"/>
      <c r="MSE1060" s="13"/>
      <c r="MSF1060" s="13"/>
      <c r="MSG1060" s="13"/>
      <c r="MSH1060" s="13"/>
      <c r="MSI1060" s="13"/>
      <c r="MSJ1060" s="13"/>
      <c r="MSK1060" s="13"/>
      <c r="MSL1060" s="13"/>
      <c r="MSM1060" s="13"/>
      <c r="MSN1060" s="13"/>
      <c r="MSO1060" s="13"/>
      <c r="MSP1060" s="13"/>
      <c r="MSQ1060" s="13"/>
      <c r="MSR1060" s="13"/>
      <c r="MSS1060" s="13"/>
      <c r="MST1060" s="13"/>
      <c r="MSU1060" s="13"/>
      <c r="MSV1060" s="13"/>
      <c r="MSW1060" s="13"/>
      <c r="MSX1060" s="13"/>
      <c r="MSY1060" s="13"/>
      <c r="MSZ1060" s="13"/>
      <c r="MTA1060" s="13"/>
      <c r="MTB1060" s="13"/>
      <c r="MTC1060" s="13"/>
      <c r="MTD1060" s="13"/>
      <c r="MTE1060" s="13"/>
      <c r="MTF1060" s="13"/>
      <c r="MTG1060" s="13"/>
      <c r="MTH1060" s="13"/>
      <c r="MTI1060" s="13"/>
      <c r="MTJ1060" s="13"/>
      <c r="MTK1060" s="13"/>
      <c r="MTL1060" s="13"/>
      <c r="MTM1060" s="13"/>
      <c r="MTN1060" s="13"/>
      <c r="MTO1060" s="13"/>
      <c r="MTP1060" s="13"/>
      <c r="MTQ1060" s="13"/>
      <c r="MTR1060" s="13"/>
      <c r="MTS1060" s="13"/>
      <c r="MTT1060" s="13"/>
      <c r="MTU1060" s="13"/>
      <c r="MTV1060" s="13"/>
      <c r="MTW1060" s="13"/>
      <c r="MTX1060" s="13"/>
      <c r="MTY1060" s="13"/>
      <c r="MTZ1060" s="13"/>
      <c r="MUA1060" s="13"/>
      <c r="MUB1060" s="13"/>
      <c r="MUC1060" s="13"/>
      <c r="MUD1060" s="13"/>
      <c r="MUE1060" s="13"/>
      <c r="MUF1060" s="13"/>
      <c r="MUG1060" s="13"/>
      <c r="MUH1060" s="13"/>
      <c r="MUI1060" s="13"/>
      <c r="MUJ1060" s="13"/>
      <c r="MUK1060" s="13"/>
      <c r="MUL1060" s="13"/>
      <c r="MUM1060" s="13"/>
      <c r="MUN1060" s="13"/>
      <c r="MUO1060" s="13"/>
      <c r="MUP1060" s="13"/>
      <c r="MUQ1060" s="13"/>
      <c r="MUR1060" s="13"/>
      <c r="MUS1060" s="13"/>
      <c r="MUT1060" s="13"/>
      <c r="MUU1060" s="13"/>
      <c r="MUV1060" s="13"/>
      <c r="MUW1060" s="13"/>
      <c r="MUX1060" s="13"/>
      <c r="MUY1060" s="13"/>
      <c r="MUZ1060" s="13"/>
      <c r="MVA1060" s="13"/>
      <c r="MVB1060" s="13"/>
      <c r="MVC1060" s="13"/>
      <c r="MVD1060" s="13"/>
      <c r="MVE1060" s="13"/>
      <c r="MVF1060" s="13"/>
      <c r="MVG1060" s="13"/>
      <c r="MVH1060" s="13"/>
      <c r="MVI1060" s="13"/>
      <c r="MVJ1060" s="13"/>
      <c r="MVK1060" s="13"/>
      <c r="MVL1060" s="13"/>
      <c r="MVM1060" s="13"/>
      <c r="MVN1060" s="13"/>
      <c r="MVO1060" s="13"/>
      <c r="MVP1060" s="13"/>
      <c r="MVQ1060" s="13"/>
      <c r="MVR1060" s="13"/>
      <c r="MVS1060" s="13"/>
      <c r="MVT1060" s="13"/>
      <c r="MVU1060" s="13"/>
      <c r="MVV1060" s="13"/>
      <c r="MVW1060" s="13"/>
      <c r="MVX1060" s="13"/>
      <c r="MVY1060" s="13"/>
      <c r="MVZ1060" s="13"/>
      <c r="MWA1060" s="13"/>
      <c r="MWB1060" s="13"/>
      <c r="MWC1060" s="13"/>
      <c r="MWD1060" s="13"/>
      <c r="MWE1060" s="13"/>
      <c r="MWF1060" s="13"/>
      <c r="MWG1060" s="13"/>
      <c r="MWH1060" s="13"/>
      <c r="MWI1060" s="13"/>
      <c r="MWJ1060" s="13"/>
      <c r="MWK1060" s="13"/>
      <c r="MWL1060" s="13"/>
      <c r="MWM1060" s="13"/>
      <c r="MWN1060" s="13"/>
      <c r="MWO1060" s="13"/>
      <c r="MWP1060" s="13"/>
      <c r="MWQ1060" s="13"/>
      <c r="MWR1060" s="13"/>
      <c r="MWS1060" s="13"/>
      <c r="MWT1060" s="13"/>
      <c r="MWU1060" s="13"/>
      <c r="MWV1060" s="13"/>
      <c r="MWW1060" s="13"/>
      <c r="MWX1060" s="13"/>
      <c r="MWY1060" s="13"/>
      <c r="MWZ1060" s="13"/>
      <c r="MXA1060" s="13"/>
      <c r="MXB1060" s="13"/>
      <c r="MXC1060" s="13"/>
      <c r="MXD1060" s="13"/>
      <c r="MXE1060" s="13"/>
      <c r="MXF1060" s="13"/>
      <c r="MXG1060" s="13"/>
      <c r="MXH1060" s="13"/>
      <c r="MXI1060" s="13"/>
      <c r="MXJ1060" s="13"/>
      <c r="MXK1060" s="13"/>
      <c r="MXL1060" s="13"/>
      <c r="MXM1060" s="13"/>
      <c r="MXN1060" s="13"/>
      <c r="MXO1060" s="13"/>
      <c r="MXP1060" s="13"/>
      <c r="MXQ1060" s="13"/>
      <c r="MXR1060" s="13"/>
      <c r="MXS1060" s="13"/>
      <c r="MXT1060" s="13"/>
      <c r="MXU1060" s="13"/>
      <c r="MXV1060" s="13"/>
      <c r="MXW1060" s="13"/>
      <c r="MXX1060" s="13"/>
      <c r="MXY1060" s="13"/>
      <c r="MXZ1060" s="13"/>
      <c r="MYA1060" s="13"/>
      <c r="MYB1060" s="13"/>
      <c r="MYC1060" s="13"/>
      <c r="MYD1060" s="13"/>
      <c r="MYE1060" s="13"/>
      <c r="MYF1060" s="13"/>
      <c r="MYG1060" s="13"/>
      <c r="MYH1060" s="13"/>
      <c r="MYI1060" s="13"/>
      <c r="MYJ1060" s="13"/>
      <c r="MYK1060" s="13"/>
      <c r="MYL1060" s="13"/>
      <c r="MYM1060" s="13"/>
      <c r="MYN1060" s="13"/>
      <c r="MYO1060" s="13"/>
      <c r="MYP1060" s="13"/>
      <c r="MYQ1060" s="13"/>
      <c r="MYR1060" s="13"/>
      <c r="MYS1060" s="13"/>
      <c r="MYT1060" s="13"/>
      <c r="MYU1060" s="13"/>
      <c r="MYV1060" s="13"/>
      <c r="MYW1060" s="13"/>
      <c r="MYX1060" s="13"/>
      <c r="MYY1060" s="13"/>
      <c r="MYZ1060" s="13"/>
      <c r="MZA1060" s="13"/>
      <c r="MZB1060" s="13"/>
      <c r="MZC1060" s="13"/>
      <c r="MZD1060" s="13"/>
      <c r="MZE1060" s="13"/>
      <c r="MZF1060" s="13"/>
      <c r="MZG1060" s="13"/>
      <c r="MZH1060" s="13"/>
      <c r="MZI1060" s="13"/>
      <c r="MZJ1060" s="13"/>
      <c r="MZK1060" s="13"/>
      <c r="MZL1060" s="13"/>
      <c r="MZM1060" s="13"/>
      <c r="MZN1060" s="13"/>
      <c r="MZO1060" s="13"/>
      <c r="MZP1060" s="13"/>
      <c r="MZQ1060" s="13"/>
      <c r="MZR1060" s="13"/>
      <c r="MZS1060" s="13"/>
      <c r="MZT1060" s="13"/>
      <c r="MZU1060" s="13"/>
      <c r="MZV1060" s="13"/>
      <c r="MZW1060" s="13"/>
      <c r="MZX1060" s="13"/>
      <c r="MZY1060" s="13"/>
      <c r="MZZ1060" s="13"/>
      <c r="NAA1060" s="13"/>
      <c r="NAB1060" s="13"/>
      <c r="NAC1060" s="13"/>
      <c r="NAD1060" s="13"/>
      <c r="NAE1060" s="13"/>
      <c r="NAF1060" s="13"/>
      <c r="NAG1060" s="13"/>
      <c r="NAH1060" s="13"/>
      <c r="NAI1060" s="13"/>
      <c r="NAJ1060" s="13"/>
      <c r="NAK1060" s="13"/>
      <c r="NAL1060" s="13"/>
      <c r="NAM1060" s="13"/>
      <c r="NAN1060" s="13"/>
      <c r="NAO1060" s="13"/>
      <c r="NAP1060" s="13"/>
      <c r="NAQ1060" s="13"/>
      <c r="NAR1060" s="13"/>
      <c r="NAS1060" s="13"/>
      <c r="NAT1060" s="13"/>
      <c r="NAU1060" s="13"/>
      <c r="NAV1060" s="13"/>
      <c r="NAW1060" s="13"/>
      <c r="NAX1060" s="13"/>
      <c r="NAY1060" s="13"/>
      <c r="NAZ1060" s="13"/>
      <c r="NBA1060" s="13"/>
      <c r="NBB1060" s="13"/>
      <c r="NBC1060" s="13"/>
      <c r="NBD1060" s="13"/>
      <c r="NBE1060" s="13"/>
      <c r="NBF1060" s="13"/>
      <c r="NBG1060" s="13"/>
      <c r="NBH1060" s="13"/>
      <c r="NBI1060" s="13"/>
      <c r="NBJ1060" s="13"/>
      <c r="NBK1060" s="13"/>
      <c r="NBL1060" s="13"/>
      <c r="NBM1060" s="13"/>
      <c r="NBN1060" s="13"/>
      <c r="NBO1060" s="13"/>
      <c r="NBP1060" s="13"/>
      <c r="NBQ1060" s="13"/>
      <c r="NBR1060" s="13"/>
      <c r="NBS1060" s="13"/>
      <c r="NBT1060" s="13"/>
      <c r="NBU1060" s="13"/>
      <c r="NBV1060" s="13"/>
      <c r="NBW1060" s="13"/>
      <c r="NBX1060" s="13"/>
      <c r="NBY1060" s="13"/>
      <c r="NBZ1060" s="13"/>
      <c r="NCA1060" s="13"/>
      <c r="NCB1060" s="13"/>
      <c r="NCC1060" s="13"/>
      <c r="NCD1060" s="13"/>
      <c r="NCE1060" s="13"/>
      <c r="NCF1060" s="13"/>
      <c r="NCG1060" s="13"/>
      <c r="NCH1060" s="13"/>
      <c r="NCI1060" s="13"/>
      <c r="NCJ1060" s="13"/>
      <c r="NCK1060" s="13"/>
      <c r="NCL1060" s="13"/>
      <c r="NCM1060" s="13"/>
      <c r="NCN1060" s="13"/>
      <c r="NCO1060" s="13"/>
      <c r="NCP1060" s="13"/>
      <c r="NCQ1060" s="13"/>
      <c r="NCR1060" s="13"/>
      <c r="NCS1060" s="13"/>
      <c r="NCT1060" s="13"/>
      <c r="NCU1060" s="13"/>
      <c r="NCV1060" s="13"/>
      <c r="NCW1060" s="13"/>
      <c r="NCX1060" s="13"/>
      <c r="NCY1060" s="13"/>
      <c r="NCZ1060" s="13"/>
      <c r="NDA1060" s="13"/>
      <c r="NDB1060" s="13"/>
      <c r="NDC1060" s="13"/>
      <c r="NDD1060" s="13"/>
      <c r="NDE1060" s="13"/>
      <c r="NDF1060" s="13"/>
      <c r="NDG1060" s="13"/>
      <c r="NDH1060" s="13"/>
      <c r="NDI1060" s="13"/>
      <c r="NDJ1060" s="13"/>
      <c r="NDK1060" s="13"/>
      <c r="NDL1060" s="13"/>
      <c r="NDM1060" s="13"/>
      <c r="NDN1060" s="13"/>
      <c r="NDO1060" s="13"/>
      <c r="NDP1060" s="13"/>
      <c r="NDQ1060" s="13"/>
      <c r="NDR1060" s="13"/>
      <c r="NDS1060" s="13"/>
      <c r="NDT1060" s="13"/>
      <c r="NDU1060" s="13"/>
      <c r="NDV1060" s="13"/>
      <c r="NDW1060" s="13"/>
      <c r="NDX1060" s="13"/>
      <c r="NDY1060" s="13"/>
      <c r="NDZ1060" s="13"/>
      <c r="NEA1060" s="13"/>
      <c r="NEB1060" s="13"/>
      <c r="NEC1060" s="13"/>
      <c r="NED1060" s="13"/>
      <c r="NEE1060" s="13"/>
      <c r="NEF1060" s="13"/>
      <c r="NEG1060" s="13"/>
      <c r="NEH1060" s="13"/>
      <c r="NEI1060" s="13"/>
      <c r="NEJ1060" s="13"/>
      <c r="NEK1060" s="13"/>
      <c r="NEL1060" s="13"/>
      <c r="NEM1060" s="13"/>
      <c r="NEN1060" s="13"/>
      <c r="NEO1060" s="13"/>
      <c r="NEP1060" s="13"/>
      <c r="NEQ1060" s="13"/>
      <c r="NER1060" s="13"/>
      <c r="NES1060" s="13"/>
      <c r="NET1060" s="13"/>
      <c r="NEU1060" s="13"/>
      <c r="NEV1060" s="13"/>
      <c r="NEW1060" s="13"/>
      <c r="NEX1060" s="13"/>
      <c r="NEY1060" s="13"/>
      <c r="NEZ1060" s="13"/>
      <c r="NFA1060" s="13"/>
      <c r="NFB1060" s="13"/>
      <c r="NFC1060" s="13"/>
      <c r="NFD1060" s="13"/>
      <c r="NFE1060" s="13"/>
      <c r="NFF1060" s="13"/>
      <c r="NFG1060" s="13"/>
      <c r="NFH1060" s="13"/>
      <c r="NFI1060" s="13"/>
      <c r="NFJ1060" s="13"/>
      <c r="NFK1060" s="13"/>
      <c r="NFL1060" s="13"/>
      <c r="NFM1060" s="13"/>
      <c r="NFN1060" s="13"/>
      <c r="NFO1060" s="13"/>
      <c r="NFP1060" s="13"/>
      <c r="NFQ1060" s="13"/>
      <c r="NFR1060" s="13"/>
      <c r="NFS1060" s="13"/>
      <c r="NFT1060" s="13"/>
      <c r="NFU1060" s="13"/>
      <c r="NFV1060" s="13"/>
      <c r="NFW1060" s="13"/>
      <c r="NFX1060" s="13"/>
      <c r="NFY1060" s="13"/>
      <c r="NFZ1060" s="13"/>
      <c r="NGA1060" s="13"/>
      <c r="NGB1060" s="13"/>
      <c r="NGC1060" s="13"/>
      <c r="NGD1060" s="13"/>
      <c r="NGE1060" s="13"/>
      <c r="NGF1060" s="13"/>
      <c r="NGG1060" s="13"/>
      <c r="NGH1060" s="13"/>
      <c r="NGI1060" s="13"/>
      <c r="NGJ1060" s="13"/>
      <c r="NGK1060" s="13"/>
      <c r="NGL1060" s="13"/>
      <c r="NGM1060" s="13"/>
      <c r="NGN1060" s="13"/>
      <c r="NGO1060" s="13"/>
      <c r="NGP1060" s="13"/>
      <c r="NGQ1060" s="13"/>
      <c r="NGR1060" s="13"/>
      <c r="NGS1060" s="13"/>
      <c r="NGT1060" s="13"/>
      <c r="NGU1060" s="13"/>
      <c r="NGV1060" s="13"/>
      <c r="NGW1060" s="13"/>
      <c r="NGX1060" s="13"/>
      <c r="NGY1060" s="13"/>
      <c r="NGZ1060" s="13"/>
      <c r="NHA1060" s="13"/>
      <c r="NHB1060" s="13"/>
      <c r="NHC1060" s="13"/>
      <c r="NHD1060" s="13"/>
      <c r="NHE1060" s="13"/>
      <c r="NHF1060" s="13"/>
      <c r="NHG1060" s="13"/>
      <c r="NHH1060" s="13"/>
      <c r="NHI1060" s="13"/>
      <c r="NHJ1060" s="13"/>
      <c r="NHK1060" s="13"/>
      <c r="NHL1060" s="13"/>
      <c r="NHM1060" s="13"/>
      <c r="NHN1060" s="13"/>
      <c r="NHO1060" s="13"/>
      <c r="NHP1060" s="13"/>
      <c r="NHQ1060" s="13"/>
      <c r="NHR1060" s="13"/>
      <c r="NHS1060" s="13"/>
      <c r="NHT1060" s="13"/>
      <c r="NHU1060" s="13"/>
      <c r="NHV1060" s="13"/>
      <c r="NHW1060" s="13"/>
      <c r="NHX1060" s="13"/>
      <c r="NHY1060" s="13"/>
      <c r="NHZ1060" s="13"/>
      <c r="NIA1060" s="13"/>
      <c r="NIB1060" s="13"/>
      <c r="NIC1060" s="13"/>
      <c r="NID1060" s="13"/>
      <c r="NIE1060" s="13"/>
      <c r="NIF1060" s="13"/>
      <c r="NIG1060" s="13"/>
      <c r="NIH1060" s="13"/>
      <c r="NII1060" s="13"/>
      <c r="NIJ1060" s="13"/>
      <c r="NIK1060" s="13"/>
      <c r="NIL1060" s="13"/>
      <c r="NIM1060" s="13"/>
      <c r="NIN1060" s="13"/>
      <c r="NIO1060" s="13"/>
      <c r="NIP1060" s="13"/>
      <c r="NIQ1060" s="13"/>
      <c r="NIR1060" s="13"/>
      <c r="NIS1060" s="13"/>
      <c r="NIT1060" s="13"/>
      <c r="NIU1060" s="13"/>
      <c r="NIV1060" s="13"/>
      <c r="NIW1060" s="13"/>
      <c r="NIX1060" s="13"/>
      <c r="NIY1060" s="13"/>
      <c r="NIZ1060" s="13"/>
      <c r="NJA1060" s="13"/>
      <c r="NJB1060" s="13"/>
      <c r="NJC1060" s="13"/>
      <c r="NJD1060" s="13"/>
      <c r="NJE1060" s="13"/>
      <c r="NJF1060" s="13"/>
      <c r="NJG1060" s="13"/>
      <c r="NJH1060" s="13"/>
      <c r="NJI1060" s="13"/>
      <c r="NJJ1060" s="13"/>
      <c r="NJK1060" s="13"/>
      <c r="NJL1060" s="13"/>
      <c r="NJM1060" s="13"/>
      <c r="NJN1060" s="13"/>
      <c r="NJO1060" s="13"/>
      <c r="NJP1060" s="13"/>
      <c r="NJQ1060" s="13"/>
      <c r="NJR1060" s="13"/>
      <c r="NJS1060" s="13"/>
      <c r="NJT1060" s="13"/>
      <c r="NJU1060" s="13"/>
      <c r="NJV1060" s="13"/>
      <c r="NJW1060" s="13"/>
      <c r="NJX1060" s="13"/>
      <c r="NJY1060" s="13"/>
      <c r="NJZ1060" s="13"/>
      <c r="NKA1060" s="13"/>
      <c r="NKB1060" s="13"/>
      <c r="NKC1060" s="13"/>
      <c r="NKD1060" s="13"/>
      <c r="NKE1060" s="13"/>
      <c r="NKF1060" s="13"/>
      <c r="NKG1060" s="13"/>
      <c r="NKH1060" s="13"/>
      <c r="NKI1060" s="13"/>
      <c r="NKJ1060" s="13"/>
      <c r="NKK1060" s="13"/>
      <c r="NKL1060" s="13"/>
      <c r="NKM1060" s="13"/>
      <c r="NKN1060" s="13"/>
      <c r="NKO1060" s="13"/>
      <c r="NKP1060" s="13"/>
      <c r="NKQ1060" s="13"/>
      <c r="NKR1060" s="13"/>
      <c r="NKS1060" s="13"/>
      <c r="NKT1060" s="13"/>
      <c r="NKU1060" s="13"/>
      <c r="NKV1060" s="13"/>
      <c r="NKW1060" s="13"/>
      <c r="NKX1060" s="13"/>
      <c r="NKY1060" s="13"/>
      <c r="NKZ1060" s="13"/>
      <c r="NLA1060" s="13"/>
      <c r="NLB1060" s="13"/>
      <c r="NLC1060" s="13"/>
      <c r="NLD1060" s="13"/>
      <c r="NLE1060" s="13"/>
      <c r="NLF1060" s="13"/>
      <c r="NLG1060" s="13"/>
      <c r="NLH1060" s="13"/>
      <c r="NLI1060" s="13"/>
      <c r="NLJ1060" s="13"/>
      <c r="NLK1060" s="13"/>
      <c r="NLL1060" s="13"/>
      <c r="NLM1060" s="13"/>
      <c r="NLN1060" s="13"/>
      <c r="NLO1060" s="13"/>
      <c r="NLP1060" s="13"/>
      <c r="NLQ1060" s="13"/>
      <c r="NLR1060" s="13"/>
      <c r="NLS1060" s="13"/>
      <c r="NLT1060" s="13"/>
      <c r="NLU1060" s="13"/>
      <c r="NLV1060" s="13"/>
      <c r="NLW1060" s="13"/>
      <c r="NLX1060" s="13"/>
      <c r="NLY1060" s="13"/>
      <c r="NLZ1060" s="13"/>
      <c r="NMA1060" s="13"/>
      <c r="NMB1060" s="13"/>
      <c r="NMC1060" s="13"/>
      <c r="NMD1060" s="13"/>
      <c r="NME1060" s="13"/>
      <c r="NMF1060" s="13"/>
      <c r="NMG1060" s="13"/>
      <c r="NMH1060" s="13"/>
      <c r="NMI1060" s="13"/>
      <c r="NMJ1060" s="13"/>
      <c r="NMK1060" s="13"/>
      <c r="NML1060" s="13"/>
      <c r="NMM1060" s="13"/>
      <c r="NMN1060" s="13"/>
      <c r="NMO1060" s="13"/>
      <c r="NMP1060" s="13"/>
      <c r="NMQ1060" s="13"/>
      <c r="NMR1060" s="13"/>
      <c r="NMS1060" s="13"/>
      <c r="NMT1060" s="13"/>
      <c r="NMU1060" s="13"/>
      <c r="NMV1060" s="13"/>
      <c r="NMW1060" s="13"/>
      <c r="NMX1060" s="13"/>
      <c r="NMY1060" s="13"/>
      <c r="NMZ1060" s="13"/>
      <c r="NNA1060" s="13"/>
      <c r="NNB1060" s="13"/>
      <c r="NNC1060" s="13"/>
      <c r="NND1060" s="13"/>
      <c r="NNE1060" s="13"/>
      <c r="NNF1060" s="13"/>
      <c r="NNG1060" s="13"/>
      <c r="NNH1060" s="13"/>
      <c r="NNI1060" s="13"/>
      <c r="NNJ1060" s="13"/>
      <c r="NNK1060" s="13"/>
      <c r="NNL1060" s="13"/>
      <c r="NNM1060" s="13"/>
      <c r="NNN1060" s="13"/>
      <c r="NNO1060" s="13"/>
      <c r="NNP1060" s="13"/>
      <c r="NNQ1060" s="13"/>
      <c r="NNR1060" s="13"/>
      <c r="NNS1060" s="13"/>
      <c r="NNT1060" s="13"/>
      <c r="NNU1060" s="13"/>
      <c r="NNV1060" s="13"/>
      <c r="NNW1060" s="13"/>
      <c r="NNX1060" s="13"/>
      <c r="NNY1060" s="13"/>
      <c r="NNZ1060" s="13"/>
      <c r="NOA1060" s="13"/>
      <c r="NOB1060" s="13"/>
      <c r="NOC1060" s="13"/>
      <c r="NOD1060" s="13"/>
      <c r="NOE1060" s="13"/>
      <c r="NOF1060" s="13"/>
      <c r="NOG1060" s="13"/>
      <c r="NOH1060" s="13"/>
      <c r="NOI1060" s="13"/>
      <c r="NOJ1060" s="13"/>
      <c r="NOK1060" s="13"/>
      <c r="NOL1060" s="13"/>
      <c r="NOM1060" s="13"/>
      <c r="NON1060" s="13"/>
      <c r="NOO1060" s="13"/>
      <c r="NOP1060" s="13"/>
      <c r="NOQ1060" s="13"/>
      <c r="NOR1060" s="13"/>
      <c r="NOS1060" s="13"/>
      <c r="NOT1060" s="13"/>
      <c r="NOU1060" s="13"/>
      <c r="NOV1060" s="13"/>
      <c r="NOW1060" s="13"/>
      <c r="NOX1060" s="13"/>
      <c r="NOY1060" s="13"/>
      <c r="NOZ1060" s="13"/>
      <c r="NPA1060" s="13"/>
      <c r="NPB1060" s="13"/>
      <c r="NPC1060" s="13"/>
      <c r="NPD1060" s="13"/>
      <c r="NPE1060" s="13"/>
      <c r="NPF1060" s="13"/>
      <c r="NPG1060" s="13"/>
      <c r="NPH1060" s="13"/>
      <c r="NPI1060" s="13"/>
      <c r="NPJ1060" s="13"/>
      <c r="NPK1060" s="13"/>
      <c r="NPL1060" s="13"/>
      <c r="NPM1060" s="13"/>
      <c r="NPN1060" s="13"/>
      <c r="NPO1060" s="13"/>
      <c r="NPP1060" s="13"/>
      <c r="NPQ1060" s="13"/>
      <c r="NPR1060" s="13"/>
      <c r="NPS1060" s="13"/>
      <c r="NPT1060" s="13"/>
      <c r="NPU1060" s="13"/>
      <c r="NPV1060" s="13"/>
      <c r="NPW1060" s="13"/>
      <c r="NPX1060" s="13"/>
      <c r="NPY1060" s="13"/>
      <c r="NPZ1060" s="13"/>
      <c r="NQA1060" s="13"/>
      <c r="NQB1060" s="13"/>
      <c r="NQC1060" s="13"/>
      <c r="NQD1060" s="13"/>
      <c r="NQE1060" s="13"/>
      <c r="NQF1060" s="13"/>
      <c r="NQG1060" s="13"/>
      <c r="NQH1060" s="13"/>
      <c r="NQI1060" s="13"/>
      <c r="NQJ1060" s="13"/>
      <c r="NQK1060" s="13"/>
      <c r="NQL1060" s="13"/>
      <c r="NQM1060" s="13"/>
      <c r="NQN1060" s="13"/>
      <c r="NQO1060" s="13"/>
      <c r="NQP1060" s="13"/>
      <c r="NQQ1060" s="13"/>
      <c r="NQR1060" s="13"/>
      <c r="NQS1060" s="13"/>
      <c r="NQT1060" s="13"/>
      <c r="NQU1060" s="13"/>
      <c r="NQV1060" s="13"/>
      <c r="NQW1060" s="13"/>
      <c r="NQX1060" s="13"/>
      <c r="NQY1060" s="13"/>
      <c r="NQZ1060" s="13"/>
      <c r="NRA1060" s="13"/>
      <c r="NRB1060" s="13"/>
      <c r="NRC1060" s="13"/>
      <c r="NRD1060" s="13"/>
      <c r="NRE1060" s="13"/>
      <c r="NRF1060" s="13"/>
      <c r="NRG1060" s="13"/>
      <c r="NRH1060" s="13"/>
      <c r="NRI1060" s="13"/>
      <c r="NRJ1060" s="13"/>
      <c r="NRK1060" s="13"/>
      <c r="NRL1060" s="13"/>
      <c r="NRM1060" s="13"/>
      <c r="NRN1060" s="13"/>
      <c r="NRO1060" s="13"/>
      <c r="NRP1060" s="13"/>
      <c r="NRQ1060" s="13"/>
      <c r="NRR1060" s="13"/>
      <c r="NRS1060" s="13"/>
      <c r="NRT1060" s="13"/>
      <c r="NRU1060" s="13"/>
      <c r="NRV1060" s="13"/>
      <c r="NRW1060" s="13"/>
      <c r="NRX1060" s="13"/>
      <c r="NRY1060" s="13"/>
      <c r="NRZ1060" s="13"/>
      <c r="NSA1060" s="13"/>
      <c r="NSB1060" s="13"/>
      <c r="NSC1060" s="13"/>
      <c r="NSD1060" s="13"/>
      <c r="NSE1060" s="13"/>
      <c r="NSF1060" s="13"/>
      <c r="NSG1060" s="13"/>
      <c r="NSH1060" s="13"/>
      <c r="NSI1060" s="13"/>
      <c r="NSJ1060" s="13"/>
      <c r="NSK1060" s="13"/>
      <c r="NSL1060" s="13"/>
      <c r="NSM1060" s="13"/>
      <c r="NSN1060" s="13"/>
      <c r="NSO1060" s="13"/>
      <c r="NSP1060" s="13"/>
      <c r="NSQ1060" s="13"/>
      <c r="NSR1060" s="13"/>
      <c r="NSS1060" s="13"/>
      <c r="NST1060" s="13"/>
      <c r="NSU1060" s="13"/>
      <c r="NSV1060" s="13"/>
      <c r="NSW1060" s="13"/>
      <c r="NSX1060" s="13"/>
      <c r="NSY1060" s="13"/>
      <c r="NSZ1060" s="13"/>
      <c r="NTA1060" s="13"/>
      <c r="NTB1060" s="13"/>
      <c r="NTC1060" s="13"/>
      <c r="NTD1060" s="13"/>
      <c r="NTE1060" s="13"/>
      <c r="NTF1060" s="13"/>
      <c r="NTG1060" s="13"/>
      <c r="NTH1060" s="13"/>
      <c r="NTI1060" s="13"/>
      <c r="NTJ1060" s="13"/>
      <c r="NTK1060" s="13"/>
      <c r="NTL1060" s="13"/>
      <c r="NTM1060" s="13"/>
      <c r="NTN1060" s="13"/>
      <c r="NTO1060" s="13"/>
      <c r="NTP1060" s="13"/>
      <c r="NTQ1060" s="13"/>
      <c r="NTR1060" s="13"/>
      <c r="NTS1060" s="13"/>
      <c r="NTT1060" s="13"/>
      <c r="NTU1060" s="13"/>
      <c r="NTV1060" s="13"/>
      <c r="NTW1060" s="13"/>
      <c r="NTX1060" s="13"/>
      <c r="NTY1060" s="13"/>
      <c r="NTZ1060" s="13"/>
      <c r="NUA1060" s="13"/>
      <c r="NUB1060" s="13"/>
      <c r="NUC1060" s="13"/>
      <c r="NUD1060" s="13"/>
      <c r="NUE1060" s="13"/>
      <c r="NUF1060" s="13"/>
      <c r="NUG1060" s="13"/>
      <c r="NUH1060" s="13"/>
      <c r="NUI1060" s="13"/>
      <c r="NUJ1060" s="13"/>
      <c r="NUK1060" s="13"/>
      <c r="NUL1060" s="13"/>
      <c r="NUM1060" s="13"/>
      <c r="NUN1060" s="13"/>
      <c r="NUO1060" s="13"/>
      <c r="NUP1060" s="13"/>
      <c r="NUQ1060" s="13"/>
      <c r="NUR1060" s="13"/>
      <c r="NUS1060" s="13"/>
      <c r="NUT1060" s="13"/>
      <c r="NUU1060" s="13"/>
      <c r="NUV1060" s="13"/>
      <c r="NUW1060" s="13"/>
      <c r="NUX1060" s="13"/>
      <c r="NUY1060" s="13"/>
      <c r="NUZ1060" s="13"/>
      <c r="NVA1060" s="13"/>
      <c r="NVB1060" s="13"/>
      <c r="NVC1060" s="13"/>
      <c r="NVD1060" s="13"/>
      <c r="NVE1060" s="13"/>
      <c r="NVF1060" s="13"/>
      <c r="NVG1060" s="13"/>
      <c r="NVH1060" s="13"/>
      <c r="NVI1060" s="13"/>
      <c r="NVJ1060" s="13"/>
      <c r="NVK1060" s="13"/>
      <c r="NVL1060" s="13"/>
      <c r="NVM1060" s="13"/>
      <c r="NVN1060" s="13"/>
      <c r="NVO1060" s="13"/>
      <c r="NVP1060" s="13"/>
      <c r="NVQ1060" s="13"/>
      <c r="NVR1060" s="13"/>
      <c r="NVS1060" s="13"/>
      <c r="NVT1060" s="13"/>
      <c r="NVU1060" s="13"/>
      <c r="NVV1060" s="13"/>
      <c r="NVW1060" s="13"/>
      <c r="NVX1060" s="13"/>
      <c r="NVY1060" s="13"/>
      <c r="NVZ1060" s="13"/>
      <c r="NWA1060" s="13"/>
      <c r="NWB1060" s="13"/>
      <c r="NWC1060" s="13"/>
      <c r="NWD1060" s="13"/>
      <c r="NWE1060" s="13"/>
      <c r="NWF1060" s="13"/>
      <c r="NWG1060" s="13"/>
      <c r="NWH1060" s="13"/>
      <c r="NWI1060" s="13"/>
      <c r="NWJ1060" s="13"/>
      <c r="NWK1060" s="13"/>
      <c r="NWL1060" s="13"/>
      <c r="NWM1060" s="13"/>
      <c r="NWN1060" s="13"/>
      <c r="NWO1060" s="13"/>
      <c r="NWP1060" s="13"/>
      <c r="NWQ1060" s="13"/>
      <c r="NWR1060" s="13"/>
      <c r="NWS1060" s="13"/>
      <c r="NWT1060" s="13"/>
      <c r="NWU1060" s="13"/>
      <c r="NWV1060" s="13"/>
      <c r="NWW1060" s="13"/>
      <c r="NWX1060" s="13"/>
      <c r="NWY1060" s="13"/>
      <c r="NWZ1060" s="13"/>
      <c r="NXA1060" s="13"/>
      <c r="NXB1060" s="13"/>
      <c r="NXC1060" s="13"/>
      <c r="NXD1060" s="13"/>
      <c r="NXE1060" s="13"/>
      <c r="NXF1060" s="13"/>
      <c r="NXG1060" s="13"/>
      <c r="NXH1060" s="13"/>
      <c r="NXI1060" s="13"/>
      <c r="NXJ1060" s="13"/>
      <c r="NXK1060" s="13"/>
      <c r="NXL1060" s="13"/>
      <c r="NXM1060" s="13"/>
      <c r="NXN1060" s="13"/>
      <c r="NXO1060" s="13"/>
      <c r="NXP1060" s="13"/>
      <c r="NXQ1060" s="13"/>
      <c r="NXR1060" s="13"/>
      <c r="NXS1060" s="13"/>
      <c r="NXT1060" s="13"/>
      <c r="NXU1060" s="13"/>
      <c r="NXV1060" s="13"/>
      <c r="NXW1060" s="13"/>
      <c r="NXX1060" s="13"/>
      <c r="NXY1060" s="13"/>
      <c r="NXZ1060" s="13"/>
      <c r="NYA1060" s="13"/>
      <c r="NYB1060" s="13"/>
      <c r="NYC1060" s="13"/>
      <c r="NYD1060" s="13"/>
      <c r="NYE1060" s="13"/>
      <c r="NYF1060" s="13"/>
      <c r="NYG1060" s="13"/>
      <c r="NYH1060" s="13"/>
      <c r="NYI1060" s="13"/>
      <c r="NYJ1060" s="13"/>
      <c r="NYK1060" s="13"/>
      <c r="NYL1060" s="13"/>
      <c r="NYM1060" s="13"/>
      <c r="NYN1060" s="13"/>
      <c r="NYO1060" s="13"/>
      <c r="NYP1060" s="13"/>
      <c r="NYQ1060" s="13"/>
      <c r="NYR1060" s="13"/>
      <c r="NYS1060" s="13"/>
      <c r="NYT1060" s="13"/>
      <c r="NYU1060" s="13"/>
      <c r="NYV1060" s="13"/>
      <c r="NYW1060" s="13"/>
      <c r="NYX1060" s="13"/>
      <c r="NYY1060" s="13"/>
      <c r="NYZ1060" s="13"/>
      <c r="NZA1060" s="13"/>
      <c r="NZB1060" s="13"/>
      <c r="NZC1060" s="13"/>
      <c r="NZD1060" s="13"/>
      <c r="NZE1060" s="13"/>
      <c r="NZF1060" s="13"/>
      <c r="NZG1060" s="13"/>
      <c r="NZH1060" s="13"/>
      <c r="NZI1060" s="13"/>
      <c r="NZJ1060" s="13"/>
      <c r="NZK1060" s="13"/>
      <c r="NZL1060" s="13"/>
      <c r="NZM1060" s="13"/>
      <c r="NZN1060" s="13"/>
      <c r="NZO1060" s="13"/>
      <c r="NZP1060" s="13"/>
      <c r="NZQ1060" s="13"/>
      <c r="NZR1060" s="13"/>
      <c r="NZS1060" s="13"/>
      <c r="NZT1060" s="13"/>
      <c r="NZU1060" s="13"/>
      <c r="NZV1060" s="13"/>
      <c r="NZW1060" s="13"/>
      <c r="NZX1060" s="13"/>
      <c r="NZY1060" s="13"/>
      <c r="NZZ1060" s="13"/>
      <c r="OAA1060" s="13"/>
      <c r="OAB1060" s="13"/>
      <c r="OAC1060" s="13"/>
      <c r="OAD1060" s="13"/>
      <c r="OAE1060" s="13"/>
      <c r="OAF1060" s="13"/>
      <c r="OAG1060" s="13"/>
      <c r="OAH1060" s="13"/>
      <c r="OAI1060" s="13"/>
      <c r="OAJ1060" s="13"/>
      <c r="OAK1060" s="13"/>
      <c r="OAL1060" s="13"/>
      <c r="OAM1060" s="13"/>
      <c r="OAN1060" s="13"/>
      <c r="OAO1060" s="13"/>
      <c r="OAP1060" s="13"/>
      <c r="OAQ1060" s="13"/>
      <c r="OAR1060" s="13"/>
      <c r="OAS1060" s="13"/>
      <c r="OAT1060" s="13"/>
      <c r="OAU1060" s="13"/>
      <c r="OAV1060" s="13"/>
      <c r="OAW1060" s="13"/>
      <c r="OAX1060" s="13"/>
      <c r="OAY1060" s="13"/>
      <c r="OAZ1060" s="13"/>
      <c r="OBA1060" s="13"/>
      <c r="OBB1060" s="13"/>
      <c r="OBC1060" s="13"/>
      <c r="OBD1060" s="13"/>
      <c r="OBE1060" s="13"/>
      <c r="OBF1060" s="13"/>
      <c r="OBG1060" s="13"/>
      <c r="OBH1060" s="13"/>
      <c r="OBI1060" s="13"/>
      <c r="OBJ1060" s="13"/>
      <c r="OBK1060" s="13"/>
      <c r="OBL1060" s="13"/>
      <c r="OBM1060" s="13"/>
      <c r="OBN1060" s="13"/>
      <c r="OBO1060" s="13"/>
      <c r="OBP1060" s="13"/>
      <c r="OBQ1060" s="13"/>
      <c r="OBR1060" s="13"/>
      <c r="OBS1060" s="13"/>
      <c r="OBT1060" s="13"/>
      <c r="OBU1060" s="13"/>
      <c r="OBV1060" s="13"/>
      <c r="OBW1060" s="13"/>
      <c r="OBX1060" s="13"/>
      <c r="OBY1060" s="13"/>
      <c r="OBZ1060" s="13"/>
      <c r="OCA1060" s="13"/>
      <c r="OCB1060" s="13"/>
      <c r="OCC1060" s="13"/>
      <c r="OCD1060" s="13"/>
      <c r="OCE1060" s="13"/>
      <c r="OCF1060" s="13"/>
      <c r="OCG1060" s="13"/>
      <c r="OCH1060" s="13"/>
      <c r="OCI1060" s="13"/>
      <c r="OCJ1060" s="13"/>
      <c r="OCK1060" s="13"/>
      <c r="OCL1060" s="13"/>
      <c r="OCM1060" s="13"/>
      <c r="OCN1060" s="13"/>
      <c r="OCO1060" s="13"/>
      <c r="OCP1060" s="13"/>
      <c r="OCQ1060" s="13"/>
      <c r="OCR1060" s="13"/>
      <c r="OCS1060" s="13"/>
      <c r="OCT1060" s="13"/>
      <c r="OCU1060" s="13"/>
      <c r="OCV1060" s="13"/>
      <c r="OCW1060" s="13"/>
      <c r="OCX1060" s="13"/>
      <c r="OCY1060" s="13"/>
      <c r="OCZ1060" s="13"/>
      <c r="ODA1060" s="13"/>
      <c r="ODB1060" s="13"/>
      <c r="ODC1060" s="13"/>
      <c r="ODD1060" s="13"/>
      <c r="ODE1060" s="13"/>
      <c r="ODF1060" s="13"/>
      <c r="ODG1060" s="13"/>
      <c r="ODH1060" s="13"/>
      <c r="ODI1060" s="13"/>
      <c r="ODJ1060" s="13"/>
      <c r="ODK1060" s="13"/>
      <c r="ODL1060" s="13"/>
      <c r="ODM1060" s="13"/>
      <c r="ODN1060" s="13"/>
      <c r="ODO1060" s="13"/>
      <c r="ODP1060" s="13"/>
      <c r="ODQ1060" s="13"/>
      <c r="ODR1060" s="13"/>
      <c r="ODS1060" s="13"/>
      <c r="ODT1060" s="13"/>
      <c r="ODU1060" s="13"/>
      <c r="ODV1060" s="13"/>
      <c r="ODW1060" s="13"/>
      <c r="ODX1060" s="13"/>
      <c r="ODY1060" s="13"/>
      <c r="ODZ1060" s="13"/>
      <c r="OEA1060" s="13"/>
      <c r="OEB1060" s="13"/>
      <c r="OEC1060" s="13"/>
      <c r="OED1060" s="13"/>
      <c r="OEE1060" s="13"/>
      <c r="OEF1060" s="13"/>
      <c r="OEG1060" s="13"/>
      <c r="OEH1060" s="13"/>
      <c r="OEI1060" s="13"/>
      <c r="OEJ1060" s="13"/>
      <c r="OEK1060" s="13"/>
      <c r="OEL1060" s="13"/>
      <c r="OEM1060" s="13"/>
      <c r="OEN1060" s="13"/>
      <c r="OEO1060" s="13"/>
      <c r="OEP1060" s="13"/>
      <c r="OEQ1060" s="13"/>
      <c r="OER1060" s="13"/>
      <c r="OES1060" s="13"/>
      <c r="OET1060" s="13"/>
      <c r="OEU1060" s="13"/>
      <c r="OEV1060" s="13"/>
      <c r="OEW1060" s="13"/>
      <c r="OEX1060" s="13"/>
      <c r="OEY1060" s="13"/>
      <c r="OEZ1060" s="13"/>
      <c r="OFA1060" s="13"/>
      <c r="OFB1060" s="13"/>
      <c r="OFC1060" s="13"/>
      <c r="OFD1060" s="13"/>
      <c r="OFE1060" s="13"/>
      <c r="OFF1060" s="13"/>
      <c r="OFG1060" s="13"/>
      <c r="OFH1060" s="13"/>
      <c r="OFI1060" s="13"/>
      <c r="OFJ1060" s="13"/>
      <c r="OFK1060" s="13"/>
      <c r="OFL1060" s="13"/>
      <c r="OFM1060" s="13"/>
      <c r="OFN1060" s="13"/>
      <c r="OFO1060" s="13"/>
      <c r="OFP1060" s="13"/>
      <c r="OFQ1060" s="13"/>
      <c r="OFR1060" s="13"/>
      <c r="OFS1060" s="13"/>
      <c r="OFT1060" s="13"/>
      <c r="OFU1060" s="13"/>
      <c r="OFV1060" s="13"/>
      <c r="OFW1060" s="13"/>
      <c r="OFX1060" s="13"/>
      <c r="OFY1060" s="13"/>
      <c r="OFZ1060" s="13"/>
      <c r="OGA1060" s="13"/>
      <c r="OGB1060" s="13"/>
      <c r="OGC1060" s="13"/>
      <c r="OGD1060" s="13"/>
      <c r="OGE1060" s="13"/>
      <c r="OGF1060" s="13"/>
      <c r="OGG1060" s="13"/>
      <c r="OGH1060" s="13"/>
      <c r="OGI1060" s="13"/>
      <c r="OGJ1060" s="13"/>
      <c r="OGK1060" s="13"/>
      <c r="OGL1060" s="13"/>
      <c r="OGM1060" s="13"/>
      <c r="OGN1060" s="13"/>
      <c r="OGO1060" s="13"/>
      <c r="OGP1060" s="13"/>
      <c r="OGQ1060" s="13"/>
      <c r="OGR1060" s="13"/>
      <c r="OGS1060" s="13"/>
      <c r="OGT1060" s="13"/>
      <c r="OGU1060" s="13"/>
      <c r="OGV1060" s="13"/>
      <c r="OGW1060" s="13"/>
      <c r="OGX1060" s="13"/>
      <c r="OGY1060" s="13"/>
      <c r="OGZ1060" s="13"/>
      <c r="OHA1060" s="13"/>
      <c r="OHB1060" s="13"/>
      <c r="OHC1060" s="13"/>
      <c r="OHD1060" s="13"/>
      <c r="OHE1060" s="13"/>
      <c r="OHF1060" s="13"/>
      <c r="OHG1060" s="13"/>
      <c r="OHH1060" s="13"/>
      <c r="OHI1060" s="13"/>
      <c r="OHJ1060" s="13"/>
      <c r="OHK1060" s="13"/>
      <c r="OHL1060" s="13"/>
      <c r="OHM1060" s="13"/>
      <c r="OHN1060" s="13"/>
      <c r="OHO1060" s="13"/>
      <c r="OHP1060" s="13"/>
      <c r="OHQ1060" s="13"/>
      <c r="OHR1060" s="13"/>
      <c r="OHS1060" s="13"/>
      <c r="OHT1060" s="13"/>
      <c r="OHU1060" s="13"/>
      <c r="OHV1060" s="13"/>
      <c r="OHW1060" s="13"/>
      <c r="OHX1060" s="13"/>
      <c r="OHY1060" s="13"/>
      <c r="OHZ1060" s="13"/>
      <c r="OIA1060" s="13"/>
      <c r="OIB1060" s="13"/>
      <c r="OIC1060" s="13"/>
      <c r="OID1060" s="13"/>
      <c r="OIE1060" s="13"/>
      <c r="OIF1060" s="13"/>
      <c r="OIG1060" s="13"/>
      <c r="OIH1060" s="13"/>
      <c r="OII1060" s="13"/>
      <c r="OIJ1060" s="13"/>
      <c r="OIK1060" s="13"/>
      <c r="OIL1060" s="13"/>
      <c r="OIM1060" s="13"/>
      <c r="OIN1060" s="13"/>
      <c r="OIO1060" s="13"/>
      <c r="OIP1060" s="13"/>
      <c r="OIQ1060" s="13"/>
      <c r="OIR1060" s="13"/>
      <c r="OIS1060" s="13"/>
      <c r="OIT1060" s="13"/>
      <c r="OIU1060" s="13"/>
      <c r="OIV1060" s="13"/>
      <c r="OIW1060" s="13"/>
      <c r="OIX1060" s="13"/>
      <c r="OIY1060" s="13"/>
      <c r="OIZ1060" s="13"/>
      <c r="OJA1060" s="13"/>
      <c r="OJB1060" s="13"/>
      <c r="OJC1060" s="13"/>
      <c r="OJD1060" s="13"/>
      <c r="OJE1060" s="13"/>
      <c r="OJF1060" s="13"/>
      <c r="OJG1060" s="13"/>
      <c r="OJH1060" s="13"/>
      <c r="OJI1060" s="13"/>
      <c r="OJJ1060" s="13"/>
      <c r="OJK1060" s="13"/>
      <c r="OJL1060" s="13"/>
      <c r="OJM1060" s="13"/>
      <c r="OJN1060" s="13"/>
      <c r="OJO1060" s="13"/>
      <c r="OJP1060" s="13"/>
      <c r="OJQ1060" s="13"/>
      <c r="OJR1060" s="13"/>
      <c r="OJS1060" s="13"/>
      <c r="OJT1060" s="13"/>
      <c r="OJU1060" s="13"/>
      <c r="OJV1060" s="13"/>
      <c r="OJW1060" s="13"/>
      <c r="OJX1060" s="13"/>
      <c r="OJY1060" s="13"/>
      <c r="OJZ1060" s="13"/>
      <c r="OKA1060" s="13"/>
      <c r="OKB1060" s="13"/>
      <c r="OKC1060" s="13"/>
      <c r="OKD1060" s="13"/>
      <c r="OKE1060" s="13"/>
      <c r="OKF1060" s="13"/>
      <c r="OKG1060" s="13"/>
      <c r="OKH1060" s="13"/>
      <c r="OKI1060" s="13"/>
      <c r="OKJ1060" s="13"/>
      <c r="OKK1060" s="13"/>
      <c r="OKL1060" s="13"/>
      <c r="OKM1060" s="13"/>
      <c r="OKN1060" s="13"/>
      <c r="OKO1060" s="13"/>
      <c r="OKP1060" s="13"/>
      <c r="OKQ1060" s="13"/>
      <c r="OKR1060" s="13"/>
      <c r="OKS1060" s="13"/>
      <c r="OKT1060" s="13"/>
      <c r="OKU1060" s="13"/>
      <c r="OKV1060" s="13"/>
      <c r="OKW1060" s="13"/>
      <c r="OKX1060" s="13"/>
      <c r="OKY1060" s="13"/>
      <c r="OKZ1060" s="13"/>
      <c r="OLA1060" s="13"/>
      <c r="OLB1060" s="13"/>
      <c r="OLC1060" s="13"/>
      <c r="OLD1060" s="13"/>
      <c r="OLE1060" s="13"/>
      <c r="OLF1060" s="13"/>
      <c r="OLG1060" s="13"/>
      <c r="OLH1060" s="13"/>
      <c r="OLI1060" s="13"/>
      <c r="OLJ1060" s="13"/>
      <c r="OLK1060" s="13"/>
      <c r="OLL1060" s="13"/>
      <c r="OLM1060" s="13"/>
      <c r="OLN1060" s="13"/>
      <c r="OLO1060" s="13"/>
      <c r="OLP1060" s="13"/>
      <c r="OLQ1060" s="13"/>
      <c r="OLR1060" s="13"/>
      <c r="OLS1060" s="13"/>
      <c r="OLT1060" s="13"/>
      <c r="OLU1060" s="13"/>
      <c r="OLV1060" s="13"/>
      <c r="OLW1060" s="13"/>
      <c r="OLX1060" s="13"/>
      <c r="OLY1060" s="13"/>
      <c r="OLZ1060" s="13"/>
      <c r="OMA1060" s="13"/>
      <c r="OMB1060" s="13"/>
      <c r="OMC1060" s="13"/>
      <c r="OMD1060" s="13"/>
      <c r="OME1060" s="13"/>
      <c r="OMF1060" s="13"/>
      <c r="OMG1060" s="13"/>
      <c r="OMH1060" s="13"/>
      <c r="OMI1060" s="13"/>
      <c r="OMJ1060" s="13"/>
      <c r="OMK1060" s="13"/>
      <c r="OML1060" s="13"/>
      <c r="OMM1060" s="13"/>
      <c r="OMN1060" s="13"/>
      <c r="OMO1060" s="13"/>
      <c r="OMP1060" s="13"/>
      <c r="OMQ1060" s="13"/>
      <c r="OMR1060" s="13"/>
      <c r="OMS1060" s="13"/>
      <c r="OMT1060" s="13"/>
      <c r="OMU1060" s="13"/>
      <c r="OMV1060" s="13"/>
      <c r="OMW1060" s="13"/>
      <c r="OMX1060" s="13"/>
      <c r="OMY1060" s="13"/>
      <c r="OMZ1060" s="13"/>
      <c r="ONA1060" s="13"/>
      <c r="ONB1060" s="13"/>
      <c r="ONC1060" s="13"/>
      <c r="OND1060" s="13"/>
      <c r="ONE1060" s="13"/>
      <c r="ONF1060" s="13"/>
      <c r="ONG1060" s="13"/>
      <c r="ONH1060" s="13"/>
      <c r="ONI1060" s="13"/>
      <c r="ONJ1060" s="13"/>
      <c r="ONK1060" s="13"/>
      <c r="ONL1060" s="13"/>
      <c r="ONM1060" s="13"/>
      <c r="ONN1060" s="13"/>
      <c r="ONO1060" s="13"/>
      <c r="ONP1060" s="13"/>
      <c r="ONQ1060" s="13"/>
      <c r="ONR1060" s="13"/>
      <c r="ONS1060" s="13"/>
      <c r="ONT1060" s="13"/>
      <c r="ONU1060" s="13"/>
      <c r="ONV1060" s="13"/>
      <c r="ONW1060" s="13"/>
      <c r="ONX1060" s="13"/>
      <c r="ONY1060" s="13"/>
      <c r="ONZ1060" s="13"/>
      <c r="OOA1060" s="13"/>
      <c r="OOB1060" s="13"/>
      <c r="OOC1060" s="13"/>
      <c r="OOD1060" s="13"/>
      <c r="OOE1060" s="13"/>
      <c r="OOF1060" s="13"/>
      <c r="OOG1060" s="13"/>
      <c r="OOH1060" s="13"/>
      <c r="OOI1060" s="13"/>
      <c r="OOJ1060" s="13"/>
      <c r="OOK1060" s="13"/>
      <c r="OOL1060" s="13"/>
      <c r="OOM1060" s="13"/>
      <c r="OON1060" s="13"/>
      <c r="OOO1060" s="13"/>
      <c r="OOP1060" s="13"/>
      <c r="OOQ1060" s="13"/>
      <c r="OOR1060" s="13"/>
      <c r="OOS1060" s="13"/>
      <c r="OOT1060" s="13"/>
      <c r="OOU1060" s="13"/>
      <c r="OOV1060" s="13"/>
      <c r="OOW1060" s="13"/>
      <c r="OOX1060" s="13"/>
      <c r="OOY1060" s="13"/>
      <c r="OOZ1060" s="13"/>
      <c r="OPA1060" s="13"/>
      <c r="OPB1060" s="13"/>
      <c r="OPC1060" s="13"/>
      <c r="OPD1060" s="13"/>
      <c r="OPE1060" s="13"/>
      <c r="OPF1060" s="13"/>
      <c r="OPG1060" s="13"/>
      <c r="OPH1060" s="13"/>
      <c r="OPI1060" s="13"/>
      <c r="OPJ1060" s="13"/>
      <c r="OPK1060" s="13"/>
      <c r="OPL1060" s="13"/>
      <c r="OPM1060" s="13"/>
      <c r="OPN1060" s="13"/>
      <c r="OPO1060" s="13"/>
      <c r="OPP1060" s="13"/>
      <c r="OPQ1060" s="13"/>
      <c r="OPR1060" s="13"/>
      <c r="OPS1060" s="13"/>
      <c r="OPT1060" s="13"/>
      <c r="OPU1060" s="13"/>
      <c r="OPV1060" s="13"/>
      <c r="OPW1060" s="13"/>
      <c r="OPX1060" s="13"/>
      <c r="OPY1060" s="13"/>
      <c r="OPZ1060" s="13"/>
      <c r="OQA1060" s="13"/>
      <c r="OQB1060" s="13"/>
      <c r="OQC1060" s="13"/>
      <c r="OQD1060" s="13"/>
      <c r="OQE1060" s="13"/>
      <c r="OQF1060" s="13"/>
      <c r="OQG1060" s="13"/>
      <c r="OQH1060" s="13"/>
      <c r="OQI1060" s="13"/>
      <c r="OQJ1060" s="13"/>
      <c r="OQK1060" s="13"/>
      <c r="OQL1060" s="13"/>
      <c r="OQM1060" s="13"/>
      <c r="OQN1060" s="13"/>
      <c r="OQO1060" s="13"/>
      <c r="OQP1060" s="13"/>
      <c r="OQQ1060" s="13"/>
      <c r="OQR1060" s="13"/>
      <c r="OQS1060" s="13"/>
      <c r="OQT1060" s="13"/>
      <c r="OQU1060" s="13"/>
      <c r="OQV1060" s="13"/>
      <c r="OQW1060" s="13"/>
      <c r="OQX1060" s="13"/>
      <c r="OQY1060" s="13"/>
      <c r="OQZ1060" s="13"/>
      <c r="ORA1060" s="13"/>
      <c r="ORB1060" s="13"/>
      <c r="ORC1060" s="13"/>
      <c r="ORD1060" s="13"/>
      <c r="ORE1060" s="13"/>
      <c r="ORF1060" s="13"/>
      <c r="ORG1060" s="13"/>
      <c r="ORH1060" s="13"/>
      <c r="ORI1060" s="13"/>
      <c r="ORJ1060" s="13"/>
      <c r="ORK1060" s="13"/>
      <c r="ORL1060" s="13"/>
      <c r="ORM1060" s="13"/>
      <c r="ORN1060" s="13"/>
      <c r="ORO1060" s="13"/>
      <c r="ORP1060" s="13"/>
      <c r="ORQ1060" s="13"/>
      <c r="ORR1060" s="13"/>
      <c r="ORS1060" s="13"/>
      <c r="ORT1060" s="13"/>
      <c r="ORU1060" s="13"/>
      <c r="ORV1060" s="13"/>
      <c r="ORW1060" s="13"/>
      <c r="ORX1060" s="13"/>
      <c r="ORY1060" s="13"/>
      <c r="ORZ1060" s="13"/>
      <c r="OSA1060" s="13"/>
      <c r="OSB1060" s="13"/>
      <c r="OSC1060" s="13"/>
      <c r="OSD1060" s="13"/>
      <c r="OSE1060" s="13"/>
      <c r="OSF1060" s="13"/>
      <c r="OSG1060" s="13"/>
      <c r="OSH1060" s="13"/>
      <c r="OSI1060" s="13"/>
      <c r="OSJ1060" s="13"/>
      <c r="OSK1060" s="13"/>
      <c r="OSL1060" s="13"/>
      <c r="OSM1060" s="13"/>
      <c r="OSN1060" s="13"/>
      <c r="OSO1060" s="13"/>
      <c r="OSP1060" s="13"/>
      <c r="OSQ1060" s="13"/>
      <c r="OSR1060" s="13"/>
      <c r="OSS1060" s="13"/>
      <c r="OST1060" s="13"/>
      <c r="OSU1060" s="13"/>
      <c r="OSV1060" s="13"/>
      <c r="OSW1060" s="13"/>
      <c r="OSX1060" s="13"/>
      <c r="OSY1060" s="13"/>
      <c r="OSZ1060" s="13"/>
      <c r="OTA1060" s="13"/>
      <c r="OTB1060" s="13"/>
      <c r="OTC1060" s="13"/>
      <c r="OTD1060" s="13"/>
      <c r="OTE1060" s="13"/>
      <c r="OTF1060" s="13"/>
      <c r="OTG1060" s="13"/>
      <c r="OTH1060" s="13"/>
      <c r="OTI1060" s="13"/>
      <c r="OTJ1060" s="13"/>
      <c r="OTK1060" s="13"/>
      <c r="OTL1060" s="13"/>
      <c r="OTM1060" s="13"/>
      <c r="OTN1060" s="13"/>
      <c r="OTO1060" s="13"/>
      <c r="OTP1060" s="13"/>
      <c r="OTQ1060" s="13"/>
      <c r="OTR1060" s="13"/>
      <c r="OTS1060" s="13"/>
      <c r="OTT1060" s="13"/>
      <c r="OTU1060" s="13"/>
      <c r="OTV1060" s="13"/>
      <c r="OTW1060" s="13"/>
      <c r="OTX1060" s="13"/>
      <c r="OTY1060" s="13"/>
      <c r="OTZ1060" s="13"/>
      <c r="OUA1060" s="13"/>
      <c r="OUB1060" s="13"/>
      <c r="OUC1060" s="13"/>
      <c r="OUD1060" s="13"/>
      <c r="OUE1060" s="13"/>
      <c r="OUF1060" s="13"/>
      <c r="OUG1060" s="13"/>
      <c r="OUH1060" s="13"/>
      <c r="OUI1060" s="13"/>
      <c r="OUJ1060" s="13"/>
      <c r="OUK1060" s="13"/>
      <c r="OUL1060" s="13"/>
      <c r="OUM1060" s="13"/>
      <c r="OUN1060" s="13"/>
      <c r="OUO1060" s="13"/>
      <c r="OUP1060" s="13"/>
      <c r="OUQ1060" s="13"/>
      <c r="OUR1060" s="13"/>
      <c r="OUS1060" s="13"/>
      <c r="OUT1060" s="13"/>
      <c r="OUU1060" s="13"/>
      <c r="OUV1060" s="13"/>
      <c r="OUW1060" s="13"/>
      <c r="OUX1060" s="13"/>
      <c r="OUY1060" s="13"/>
      <c r="OUZ1060" s="13"/>
      <c r="OVA1060" s="13"/>
      <c r="OVB1060" s="13"/>
      <c r="OVC1060" s="13"/>
      <c r="OVD1060" s="13"/>
      <c r="OVE1060" s="13"/>
      <c r="OVF1060" s="13"/>
      <c r="OVG1060" s="13"/>
      <c r="OVH1060" s="13"/>
      <c r="OVI1060" s="13"/>
      <c r="OVJ1060" s="13"/>
      <c r="OVK1060" s="13"/>
      <c r="OVL1060" s="13"/>
      <c r="OVM1060" s="13"/>
      <c r="OVN1060" s="13"/>
      <c r="OVO1060" s="13"/>
      <c r="OVP1060" s="13"/>
      <c r="OVQ1060" s="13"/>
      <c r="OVR1060" s="13"/>
      <c r="OVS1060" s="13"/>
      <c r="OVT1060" s="13"/>
      <c r="OVU1060" s="13"/>
      <c r="OVV1060" s="13"/>
      <c r="OVW1060" s="13"/>
      <c r="OVX1060" s="13"/>
      <c r="OVY1060" s="13"/>
      <c r="OVZ1060" s="13"/>
      <c r="OWA1060" s="13"/>
      <c r="OWB1060" s="13"/>
      <c r="OWC1060" s="13"/>
      <c r="OWD1060" s="13"/>
      <c r="OWE1060" s="13"/>
      <c r="OWF1060" s="13"/>
      <c r="OWG1060" s="13"/>
      <c r="OWH1060" s="13"/>
      <c r="OWI1060" s="13"/>
      <c r="OWJ1060" s="13"/>
      <c r="OWK1060" s="13"/>
      <c r="OWL1060" s="13"/>
      <c r="OWM1060" s="13"/>
      <c r="OWN1060" s="13"/>
      <c r="OWO1060" s="13"/>
      <c r="OWP1060" s="13"/>
      <c r="OWQ1060" s="13"/>
      <c r="OWR1060" s="13"/>
      <c r="OWS1060" s="13"/>
      <c r="OWT1060" s="13"/>
      <c r="OWU1060" s="13"/>
      <c r="OWV1060" s="13"/>
      <c r="OWW1060" s="13"/>
      <c r="OWX1060" s="13"/>
      <c r="OWY1060" s="13"/>
      <c r="OWZ1060" s="13"/>
      <c r="OXA1060" s="13"/>
      <c r="OXB1060" s="13"/>
      <c r="OXC1060" s="13"/>
      <c r="OXD1060" s="13"/>
      <c r="OXE1060" s="13"/>
      <c r="OXF1060" s="13"/>
      <c r="OXG1060" s="13"/>
      <c r="OXH1060" s="13"/>
      <c r="OXI1060" s="13"/>
      <c r="OXJ1060" s="13"/>
      <c r="OXK1060" s="13"/>
      <c r="OXL1060" s="13"/>
      <c r="OXM1060" s="13"/>
      <c r="OXN1060" s="13"/>
      <c r="OXO1060" s="13"/>
      <c r="OXP1060" s="13"/>
      <c r="OXQ1060" s="13"/>
      <c r="OXR1060" s="13"/>
      <c r="OXS1060" s="13"/>
      <c r="OXT1060" s="13"/>
      <c r="OXU1060" s="13"/>
      <c r="OXV1060" s="13"/>
      <c r="OXW1060" s="13"/>
      <c r="OXX1060" s="13"/>
      <c r="OXY1060" s="13"/>
      <c r="OXZ1060" s="13"/>
      <c r="OYA1060" s="13"/>
      <c r="OYB1060" s="13"/>
      <c r="OYC1060" s="13"/>
      <c r="OYD1060" s="13"/>
      <c r="OYE1060" s="13"/>
      <c r="OYF1060" s="13"/>
      <c r="OYG1060" s="13"/>
      <c r="OYH1060" s="13"/>
      <c r="OYI1060" s="13"/>
      <c r="OYJ1060" s="13"/>
      <c r="OYK1060" s="13"/>
      <c r="OYL1060" s="13"/>
      <c r="OYM1060" s="13"/>
      <c r="OYN1060" s="13"/>
      <c r="OYO1060" s="13"/>
      <c r="OYP1060" s="13"/>
      <c r="OYQ1060" s="13"/>
      <c r="OYR1060" s="13"/>
      <c r="OYS1060" s="13"/>
      <c r="OYT1060" s="13"/>
      <c r="OYU1060" s="13"/>
      <c r="OYV1060" s="13"/>
      <c r="OYW1060" s="13"/>
      <c r="OYX1060" s="13"/>
      <c r="OYY1060" s="13"/>
      <c r="OYZ1060" s="13"/>
      <c r="OZA1060" s="13"/>
      <c r="OZB1060" s="13"/>
      <c r="OZC1060" s="13"/>
      <c r="OZD1060" s="13"/>
      <c r="OZE1060" s="13"/>
      <c r="OZF1060" s="13"/>
      <c r="OZG1060" s="13"/>
      <c r="OZH1060" s="13"/>
      <c r="OZI1060" s="13"/>
      <c r="OZJ1060" s="13"/>
      <c r="OZK1060" s="13"/>
      <c r="OZL1060" s="13"/>
      <c r="OZM1060" s="13"/>
      <c r="OZN1060" s="13"/>
      <c r="OZO1060" s="13"/>
      <c r="OZP1060" s="13"/>
      <c r="OZQ1060" s="13"/>
      <c r="OZR1060" s="13"/>
      <c r="OZS1060" s="13"/>
      <c r="OZT1060" s="13"/>
      <c r="OZU1060" s="13"/>
      <c r="OZV1060" s="13"/>
      <c r="OZW1060" s="13"/>
      <c r="OZX1060" s="13"/>
      <c r="OZY1060" s="13"/>
      <c r="OZZ1060" s="13"/>
      <c r="PAA1060" s="13"/>
      <c r="PAB1060" s="13"/>
      <c r="PAC1060" s="13"/>
      <c r="PAD1060" s="13"/>
      <c r="PAE1060" s="13"/>
      <c r="PAF1060" s="13"/>
      <c r="PAG1060" s="13"/>
      <c r="PAH1060" s="13"/>
      <c r="PAI1060" s="13"/>
      <c r="PAJ1060" s="13"/>
      <c r="PAK1060" s="13"/>
      <c r="PAL1060" s="13"/>
      <c r="PAM1060" s="13"/>
      <c r="PAN1060" s="13"/>
      <c r="PAO1060" s="13"/>
      <c r="PAP1060" s="13"/>
      <c r="PAQ1060" s="13"/>
      <c r="PAR1060" s="13"/>
      <c r="PAS1060" s="13"/>
      <c r="PAT1060" s="13"/>
      <c r="PAU1060" s="13"/>
      <c r="PAV1060" s="13"/>
      <c r="PAW1060" s="13"/>
      <c r="PAX1060" s="13"/>
      <c r="PAY1060" s="13"/>
      <c r="PAZ1060" s="13"/>
      <c r="PBA1060" s="13"/>
      <c r="PBB1060" s="13"/>
      <c r="PBC1060" s="13"/>
      <c r="PBD1060" s="13"/>
      <c r="PBE1060" s="13"/>
      <c r="PBF1060" s="13"/>
      <c r="PBG1060" s="13"/>
      <c r="PBH1060" s="13"/>
      <c r="PBI1060" s="13"/>
      <c r="PBJ1060" s="13"/>
      <c r="PBK1060" s="13"/>
      <c r="PBL1060" s="13"/>
      <c r="PBM1060" s="13"/>
      <c r="PBN1060" s="13"/>
      <c r="PBO1060" s="13"/>
      <c r="PBP1060" s="13"/>
      <c r="PBQ1060" s="13"/>
      <c r="PBR1060" s="13"/>
      <c r="PBS1060" s="13"/>
      <c r="PBT1060" s="13"/>
      <c r="PBU1060" s="13"/>
      <c r="PBV1060" s="13"/>
      <c r="PBW1060" s="13"/>
      <c r="PBX1060" s="13"/>
      <c r="PBY1060" s="13"/>
      <c r="PBZ1060" s="13"/>
      <c r="PCA1060" s="13"/>
      <c r="PCB1060" s="13"/>
      <c r="PCC1060" s="13"/>
      <c r="PCD1060" s="13"/>
      <c r="PCE1060" s="13"/>
      <c r="PCF1060" s="13"/>
      <c r="PCG1060" s="13"/>
      <c r="PCH1060" s="13"/>
      <c r="PCI1060" s="13"/>
      <c r="PCJ1060" s="13"/>
      <c r="PCK1060" s="13"/>
      <c r="PCL1060" s="13"/>
      <c r="PCM1060" s="13"/>
      <c r="PCN1060" s="13"/>
      <c r="PCO1060" s="13"/>
      <c r="PCP1060" s="13"/>
      <c r="PCQ1060" s="13"/>
      <c r="PCR1060" s="13"/>
      <c r="PCS1060" s="13"/>
      <c r="PCT1060" s="13"/>
      <c r="PCU1060" s="13"/>
      <c r="PCV1060" s="13"/>
      <c r="PCW1060" s="13"/>
      <c r="PCX1060" s="13"/>
      <c r="PCY1060" s="13"/>
      <c r="PCZ1060" s="13"/>
      <c r="PDA1060" s="13"/>
      <c r="PDB1060" s="13"/>
      <c r="PDC1060" s="13"/>
      <c r="PDD1060" s="13"/>
      <c r="PDE1060" s="13"/>
      <c r="PDF1060" s="13"/>
      <c r="PDG1060" s="13"/>
      <c r="PDH1060" s="13"/>
      <c r="PDI1060" s="13"/>
      <c r="PDJ1060" s="13"/>
      <c r="PDK1060" s="13"/>
      <c r="PDL1060" s="13"/>
      <c r="PDM1060" s="13"/>
      <c r="PDN1060" s="13"/>
      <c r="PDO1060" s="13"/>
      <c r="PDP1060" s="13"/>
      <c r="PDQ1060" s="13"/>
      <c r="PDR1060" s="13"/>
      <c r="PDS1060" s="13"/>
      <c r="PDT1060" s="13"/>
      <c r="PDU1060" s="13"/>
      <c r="PDV1060" s="13"/>
      <c r="PDW1060" s="13"/>
      <c r="PDX1060" s="13"/>
      <c r="PDY1060" s="13"/>
      <c r="PDZ1060" s="13"/>
      <c r="PEA1060" s="13"/>
      <c r="PEB1060" s="13"/>
      <c r="PEC1060" s="13"/>
      <c r="PED1060" s="13"/>
      <c r="PEE1060" s="13"/>
      <c r="PEF1060" s="13"/>
      <c r="PEG1060" s="13"/>
      <c r="PEH1060" s="13"/>
      <c r="PEI1060" s="13"/>
      <c r="PEJ1060" s="13"/>
      <c r="PEK1060" s="13"/>
      <c r="PEL1060" s="13"/>
      <c r="PEM1060" s="13"/>
      <c r="PEN1060" s="13"/>
      <c r="PEO1060" s="13"/>
      <c r="PEP1060" s="13"/>
      <c r="PEQ1060" s="13"/>
      <c r="PER1060" s="13"/>
      <c r="PES1060" s="13"/>
      <c r="PET1060" s="13"/>
      <c r="PEU1060" s="13"/>
      <c r="PEV1060" s="13"/>
      <c r="PEW1060" s="13"/>
      <c r="PEX1060" s="13"/>
      <c r="PEY1060" s="13"/>
      <c r="PEZ1060" s="13"/>
      <c r="PFA1060" s="13"/>
      <c r="PFB1060" s="13"/>
      <c r="PFC1060" s="13"/>
      <c r="PFD1060" s="13"/>
      <c r="PFE1060" s="13"/>
      <c r="PFF1060" s="13"/>
      <c r="PFG1060" s="13"/>
      <c r="PFH1060" s="13"/>
      <c r="PFI1060" s="13"/>
      <c r="PFJ1060" s="13"/>
      <c r="PFK1060" s="13"/>
      <c r="PFL1060" s="13"/>
      <c r="PFM1060" s="13"/>
      <c r="PFN1060" s="13"/>
      <c r="PFO1060" s="13"/>
      <c r="PFP1060" s="13"/>
      <c r="PFQ1060" s="13"/>
      <c r="PFR1060" s="13"/>
      <c r="PFS1060" s="13"/>
      <c r="PFT1060" s="13"/>
      <c r="PFU1060" s="13"/>
      <c r="PFV1060" s="13"/>
      <c r="PFW1060" s="13"/>
      <c r="PFX1060" s="13"/>
      <c r="PFY1060" s="13"/>
      <c r="PFZ1060" s="13"/>
      <c r="PGA1060" s="13"/>
      <c r="PGB1060" s="13"/>
      <c r="PGC1060" s="13"/>
      <c r="PGD1060" s="13"/>
      <c r="PGE1060" s="13"/>
      <c r="PGF1060" s="13"/>
      <c r="PGG1060" s="13"/>
      <c r="PGH1060" s="13"/>
      <c r="PGI1060" s="13"/>
      <c r="PGJ1060" s="13"/>
      <c r="PGK1060" s="13"/>
      <c r="PGL1060" s="13"/>
      <c r="PGM1060" s="13"/>
      <c r="PGN1060" s="13"/>
      <c r="PGO1060" s="13"/>
      <c r="PGP1060" s="13"/>
      <c r="PGQ1060" s="13"/>
      <c r="PGR1060" s="13"/>
      <c r="PGS1060" s="13"/>
      <c r="PGT1060" s="13"/>
      <c r="PGU1060" s="13"/>
      <c r="PGV1060" s="13"/>
      <c r="PGW1060" s="13"/>
      <c r="PGX1060" s="13"/>
      <c r="PGY1060" s="13"/>
      <c r="PGZ1060" s="13"/>
      <c r="PHA1060" s="13"/>
      <c r="PHB1060" s="13"/>
      <c r="PHC1060" s="13"/>
      <c r="PHD1060" s="13"/>
      <c r="PHE1060" s="13"/>
      <c r="PHF1060" s="13"/>
      <c r="PHG1060" s="13"/>
      <c r="PHH1060" s="13"/>
      <c r="PHI1060" s="13"/>
      <c r="PHJ1060" s="13"/>
      <c r="PHK1060" s="13"/>
      <c r="PHL1060" s="13"/>
      <c r="PHM1060" s="13"/>
      <c r="PHN1060" s="13"/>
      <c r="PHO1060" s="13"/>
      <c r="PHP1060" s="13"/>
      <c r="PHQ1060" s="13"/>
      <c r="PHR1060" s="13"/>
      <c r="PHS1060" s="13"/>
      <c r="PHT1060" s="13"/>
      <c r="PHU1060" s="13"/>
      <c r="PHV1060" s="13"/>
      <c r="PHW1060" s="13"/>
      <c r="PHX1060" s="13"/>
      <c r="PHY1060" s="13"/>
      <c r="PHZ1060" s="13"/>
      <c r="PIA1060" s="13"/>
      <c r="PIB1060" s="13"/>
      <c r="PIC1060" s="13"/>
      <c r="PID1060" s="13"/>
      <c r="PIE1060" s="13"/>
      <c r="PIF1060" s="13"/>
      <c r="PIG1060" s="13"/>
      <c r="PIH1060" s="13"/>
      <c r="PII1060" s="13"/>
      <c r="PIJ1060" s="13"/>
      <c r="PIK1060" s="13"/>
      <c r="PIL1060" s="13"/>
      <c r="PIM1060" s="13"/>
      <c r="PIN1060" s="13"/>
      <c r="PIO1060" s="13"/>
      <c r="PIP1060" s="13"/>
      <c r="PIQ1060" s="13"/>
      <c r="PIR1060" s="13"/>
      <c r="PIS1060" s="13"/>
      <c r="PIT1060" s="13"/>
      <c r="PIU1060" s="13"/>
      <c r="PIV1060" s="13"/>
      <c r="PIW1060" s="13"/>
      <c r="PIX1060" s="13"/>
      <c r="PIY1060" s="13"/>
      <c r="PIZ1060" s="13"/>
      <c r="PJA1060" s="13"/>
      <c r="PJB1060" s="13"/>
      <c r="PJC1060" s="13"/>
      <c r="PJD1060" s="13"/>
      <c r="PJE1060" s="13"/>
      <c r="PJF1060" s="13"/>
      <c r="PJG1060" s="13"/>
      <c r="PJH1060" s="13"/>
      <c r="PJI1060" s="13"/>
      <c r="PJJ1060" s="13"/>
      <c r="PJK1060" s="13"/>
      <c r="PJL1060" s="13"/>
      <c r="PJM1060" s="13"/>
      <c r="PJN1060" s="13"/>
      <c r="PJO1060" s="13"/>
      <c r="PJP1060" s="13"/>
      <c r="PJQ1060" s="13"/>
      <c r="PJR1060" s="13"/>
      <c r="PJS1060" s="13"/>
      <c r="PJT1060" s="13"/>
      <c r="PJU1060" s="13"/>
      <c r="PJV1060" s="13"/>
      <c r="PJW1060" s="13"/>
      <c r="PJX1060" s="13"/>
      <c r="PJY1060" s="13"/>
      <c r="PJZ1060" s="13"/>
      <c r="PKA1060" s="13"/>
      <c r="PKB1060" s="13"/>
      <c r="PKC1060" s="13"/>
      <c r="PKD1060" s="13"/>
      <c r="PKE1060" s="13"/>
      <c r="PKF1060" s="13"/>
      <c r="PKG1060" s="13"/>
      <c r="PKH1060" s="13"/>
      <c r="PKI1060" s="13"/>
      <c r="PKJ1060" s="13"/>
      <c r="PKK1060" s="13"/>
      <c r="PKL1060" s="13"/>
      <c r="PKM1060" s="13"/>
      <c r="PKN1060" s="13"/>
      <c r="PKO1060" s="13"/>
      <c r="PKP1060" s="13"/>
      <c r="PKQ1060" s="13"/>
      <c r="PKR1060" s="13"/>
      <c r="PKS1060" s="13"/>
      <c r="PKT1060" s="13"/>
      <c r="PKU1060" s="13"/>
      <c r="PKV1060" s="13"/>
      <c r="PKW1060" s="13"/>
      <c r="PKX1060" s="13"/>
      <c r="PKY1060" s="13"/>
      <c r="PKZ1060" s="13"/>
      <c r="PLA1060" s="13"/>
      <c r="PLB1060" s="13"/>
      <c r="PLC1060" s="13"/>
      <c r="PLD1060" s="13"/>
      <c r="PLE1060" s="13"/>
      <c r="PLF1060" s="13"/>
      <c r="PLG1060" s="13"/>
      <c r="PLH1060" s="13"/>
      <c r="PLI1060" s="13"/>
      <c r="PLJ1060" s="13"/>
      <c r="PLK1060" s="13"/>
      <c r="PLL1060" s="13"/>
      <c r="PLM1060" s="13"/>
      <c r="PLN1060" s="13"/>
      <c r="PLO1060" s="13"/>
      <c r="PLP1060" s="13"/>
      <c r="PLQ1060" s="13"/>
      <c r="PLR1060" s="13"/>
      <c r="PLS1060" s="13"/>
      <c r="PLT1060" s="13"/>
      <c r="PLU1060" s="13"/>
      <c r="PLV1060" s="13"/>
      <c r="PLW1060" s="13"/>
      <c r="PLX1060" s="13"/>
      <c r="PLY1060" s="13"/>
      <c r="PLZ1060" s="13"/>
      <c r="PMA1060" s="13"/>
      <c r="PMB1060" s="13"/>
      <c r="PMC1060" s="13"/>
      <c r="PMD1060" s="13"/>
      <c r="PME1060" s="13"/>
      <c r="PMF1060" s="13"/>
      <c r="PMG1060" s="13"/>
      <c r="PMH1060" s="13"/>
      <c r="PMI1060" s="13"/>
      <c r="PMJ1060" s="13"/>
      <c r="PMK1060" s="13"/>
      <c r="PML1060" s="13"/>
      <c r="PMM1060" s="13"/>
      <c r="PMN1060" s="13"/>
      <c r="PMO1060" s="13"/>
      <c r="PMP1060" s="13"/>
      <c r="PMQ1060" s="13"/>
      <c r="PMR1060" s="13"/>
      <c r="PMS1060" s="13"/>
      <c r="PMT1060" s="13"/>
      <c r="PMU1060" s="13"/>
      <c r="PMV1060" s="13"/>
      <c r="PMW1060" s="13"/>
      <c r="PMX1060" s="13"/>
      <c r="PMY1060" s="13"/>
      <c r="PMZ1060" s="13"/>
      <c r="PNA1060" s="13"/>
      <c r="PNB1060" s="13"/>
      <c r="PNC1060" s="13"/>
      <c r="PND1060" s="13"/>
      <c r="PNE1060" s="13"/>
      <c r="PNF1060" s="13"/>
      <c r="PNG1060" s="13"/>
      <c r="PNH1060" s="13"/>
      <c r="PNI1060" s="13"/>
      <c r="PNJ1060" s="13"/>
      <c r="PNK1060" s="13"/>
      <c r="PNL1060" s="13"/>
      <c r="PNM1060" s="13"/>
      <c r="PNN1060" s="13"/>
      <c r="PNO1060" s="13"/>
      <c r="PNP1060" s="13"/>
      <c r="PNQ1060" s="13"/>
      <c r="PNR1060" s="13"/>
      <c r="PNS1060" s="13"/>
      <c r="PNT1060" s="13"/>
      <c r="PNU1060" s="13"/>
      <c r="PNV1060" s="13"/>
      <c r="PNW1060" s="13"/>
      <c r="PNX1060" s="13"/>
      <c r="PNY1060" s="13"/>
      <c r="PNZ1060" s="13"/>
      <c r="POA1060" s="13"/>
      <c r="POB1060" s="13"/>
      <c r="POC1060" s="13"/>
      <c r="POD1060" s="13"/>
      <c r="POE1060" s="13"/>
      <c r="POF1060" s="13"/>
      <c r="POG1060" s="13"/>
      <c r="POH1060" s="13"/>
      <c r="POI1060" s="13"/>
      <c r="POJ1060" s="13"/>
      <c r="POK1060" s="13"/>
      <c r="POL1060" s="13"/>
      <c r="POM1060" s="13"/>
      <c r="PON1060" s="13"/>
      <c r="POO1060" s="13"/>
      <c r="POP1060" s="13"/>
      <c r="POQ1060" s="13"/>
      <c r="POR1060" s="13"/>
      <c r="POS1060" s="13"/>
      <c r="POT1060" s="13"/>
      <c r="POU1060" s="13"/>
      <c r="POV1060" s="13"/>
      <c r="POW1060" s="13"/>
      <c r="POX1060" s="13"/>
      <c r="POY1060" s="13"/>
      <c r="POZ1060" s="13"/>
      <c r="PPA1060" s="13"/>
      <c r="PPB1060" s="13"/>
      <c r="PPC1060" s="13"/>
      <c r="PPD1060" s="13"/>
      <c r="PPE1060" s="13"/>
      <c r="PPF1060" s="13"/>
      <c r="PPG1060" s="13"/>
      <c r="PPH1060" s="13"/>
      <c r="PPI1060" s="13"/>
      <c r="PPJ1060" s="13"/>
      <c r="PPK1060" s="13"/>
      <c r="PPL1060" s="13"/>
      <c r="PPM1060" s="13"/>
      <c r="PPN1060" s="13"/>
      <c r="PPO1060" s="13"/>
      <c r="PPP1060" s="13"/>
      <c r="PPQ1060" s="13"/>
      <c r="PPR1060" s="13"/>
      <c r="PPS1060" s="13"/>
      <c r="PPT1060" s="13"/>
      <c r="PPU1060" s="13"/>
      <c r="PPV1060" s="13"/>
      <c r="PPW1060" s="13"/>
      <c r="PPX1060" s="13"/>
      <c r="PPY1060" s="13"/>
      <c r="PPZ1060" s="13"/>
      <c r="PQA1060" s="13"/>
      <c r="PQB1060" s="13"/>
      <c r="PQC1060" s="13"/>
      <c r="PQD1060" s="13"/>
      <c r="PQE1060" s="13"/>
      <c r="PQF1060" s="13"/>
      <c r="PQG1060" s="13"/>
      <c r="PQH1060" s="13"/>
      <c r="PQI1060" s="13"/>
      <c r="PQJ1060" s="13"/>
      <c r="PQK1060" s="13"/>
      <c r="PQL1060" s="13"/>
      <c r="PQM1060" s="13"/>
      <c r="PQN1060" s="13"/>
      <c r="PQO1060" s="13"/>
      <c r="PQP1060" s="13"/>
      <c r="PQQ1060" s="13"/>
      <c r="PQR1060" s="13"/>
      <c r="PQS1060" s="13"/>
      <c r="PQT1060" s="13"/>
      <c r="PQU1060" s="13"/>
      <c r="PQV1060" s="13"/>
      <c r="PQW1060" s="13"/>
      <c r="PQX1060" s="13"/>
      <c r="PQY1060" s="13"/>
      <c r="PQZ1060" s="13"/>
      <c r="PRA1060" s="13"/>
      <c r="PRB1060" s="13"/>
      <c r="PRC1060" s="13"/>
      <c r="PRD1060" s="13"/>
      <c r="PRE1060" s="13"/>
      <c r="PRF1060" s="13"/>
      <c r="PRG1060" s="13"/>
      <c r="PRH1060" s="13"/>
      <c r="PRI1060" s="13"/>
      <c r="PRJ1060" s="13"/>
      <c r="PRK1060" s="13"/>
      <c r="PRL1060" s="13"/>
      <c r="PRM1060" s="13"/>
      <c r="PRN1060" s="13"/>
      <c r="PRO1060" s="13"/>
      <c r="PRP1060" s="13"/>
      <c r="PRQ1060" s="13"/>
      <c r="PRR1060" s="13"/>
      <c r="PRS1060" s="13"/>
      <c r="PRT1060" s="13"/>
      <c r="PRU1060" s="13"/>
      <c r="PRV1060" s="13"/>
      <c r="PRW1060" s="13"/>
      <c r="PRX1060" s="13"/>
      <c r="PRY1060" s="13"/>
      <c r="PRZ1060" s="13"/>
      <c r="PSA1060" s="13"/>
      <c r="PSB1060" s="13"/>
      <c r="PSC1060" s="13"/>
      <c r="PSD1060" s="13"/>
      <c r="PSE1060" s="13"/>
      <c r="PSF1060" s="13"/>
      <c r="PSG1060" s="13"/>
      <c r="PSH1060" s="13"/>
      <c r="PSI1060" s="13"/>
      <c r="PSJ1060" s="13"/>
      <c r="PSK1060" s="13"/>
      <c r="PSL1060" s="13"/>
      <c r="PSM1060" s="13"/>
      <c r="PSN1060" s="13"/>
      <c r="PSO1060" s="13"/>
      <c r="PSP1060" s="13"/>
      <c r="PSQ1060" s="13"/>
      <c r="PSR1060" s="13"/>
      <c r="PSS1060" s="13"/>
      <c r="PST1060" s="13"/>
      <c r="PSU1060" s="13"/>
      <c r="PSV1060" s="13"/>
      <c r="PSW1060" s="13"/>
      <c r="PSX1060" s="13"/>
      <c r="PSY1060" s="13"/>
      <c r="PSZ1060" s="13"/>
      <c r="PTA1060" s="13"/>
      <c r="PTB1060" s="13"/>
      <c r="PTC1060" s="13"/>
      <c r="PTD1060" s="13"/>
      <c r="PTE1060" s="13"/>
      <c r="PTF1060" s="13"/>
      <c r="PTG1060" s="13"/>
      <c r="PTH1060" s="13"/>
      <c r="PTI1060" s="13"/>
      <c r="PTJ1060" s="13"/>
      <c r="PTK1060" s="13"/>
      <c r="PTL1060" s="13"/>
      <c r="PTM1060" s="13"/>
      <c r="PTN1060" s="13"/>
      <c r="PTO1060" s="13"/>
      <c r="PTP1060" s="13"/>
      <c r="PTQ1060" s="13"/>
      <c r="PTR1060" s="13"/>
      <c r="PTS1060" s="13"/>
      <c r="PTT1060" s="13"/>
      <c r="PTU1060" s="13"/>
      <c r="PTV1060" s="13"/>
      <c r="PTW1060" s="13"/>
      <c r="PTX1060" s="13"/>
      <c r="PTY1060" s="13"/>
      <c r="PTZ1060" s="13"/>
      <c r="PUA1060" s="13"/>
      <c r="PUB1060" s="13"/>
      <c r="PUC1060" s="13"/>
      <c r="PUD1060" s="13"/>
      <c r="PUE1060" s="13"/>
      <c r="PUF1060" s="13"/>
      <c r="PUG1060" s="13"/>
      <c r="PUH1060" s="13"/>
      <c r="PUI1060" s="13"/>
      <c r="PUJ1060" s="13"/>
      <c r="PUK1060" s="13"/>
      <c r="PUL1060" s="13"/>
      <c r="PUM1060" s="13"/>
      <c r="PUN1060" s="13"/>
      <c r="PUO1060" s="13"/>
      <c r="PUP1060" s="13"/>
      <c r="PUQ1060" s="13"/>
      <c r="PUR1060" s="13"/>
      <c r="PUS1060" s="13"/>
      <c r="PUT1060" s="13"/>
      <c r="PUU1060" s="13"/>
      <c r="PUV1060" s="13"/>
      <c r="PUW1060" s="13"/>
      <c r="PUX1060" s="13"/>
      <c r="PUY1060" s="13"/>
      <c r="PUZ1060" s="13"/>
      <c r="PVA1060" s="13"/>
      <c r="PVB1060" s="13"/>
      <c r="PVC1060" s="13"/>
      <c r="PVD1060" s="13"/>
      <c r="PVE1060" s="13"/>
      <c r="PVF1060" s="13"/>
      <c r="PVG1060" s="13"/>
      <c r="PVH1060" s="13"/>
      <c r="PVI1060" s="13"/>
      <c r="PVJ1060" s="13"/>
      <c r="PVK1060" s="13"/>
      <c r="PVL1060" s="13"/>
      <c r="PVM1060" s="13"/>
      <c r="PVN1060" s="13"/>
      <c r="PVO1060" s="13"/>
      <c r="PVP1060" s="13"/>
      <c r="PVQ1060" s="13"/>
      <c r="PVR1060" s="13"/>
      <c r="PVS1060" s="13"/>
      <c r="PVT1060" s="13"/>
      <c r="PVU1060" s="13"/>
      <c r="PVV1060" s="13"/>
      <c r="PVW1060" s="13"/>
      <c r="PVX1060" s="13"/>
      <c r="PVY1060" s="13"/>
      <c r="PVZ1060" s="13"/>
      <c r="PWA1060" s="13"/>
      <c r="PWB1060" s="13"/>
      <c r="PWC1060" s="13"/>
      <c r="PWD1060" s="13"/>
      <c r="PWE1060" s="13"/>
      <c r="PWF1060" s="13"/>
      <c r="PWG1060" s="13"/>
      <c r="PWH1060" s="13"/>
      <c r="PWI1060" s="13"/>
      <c r="PWJ1060" s="13"/>
      <c r="PWK1060" s="13"/>
      <c r="PWL1060" s="13"/>
      <c r="PWM1060" s="13"/>
      <c r="PWN1060" s="13"/>
      <c r="PWO1060" s="13"/>
      <c r="PWP1060" s="13"/>
      <c r="PWQ1060" s="13"/>
      <c r="PWR1060" s="13"/>
      <c r="PWS1060" s="13"/>
      <c r="PWT1060" s="13"/>
      <c r="PWU1060" s="13"/>
      <c r="PWV1060" s="13"/>
      <c r="PWW1060" s="13"/>
      <c r="PWX1060" s="13"/>
      <c r="PWY1060" s="13"/>
      <c r="PWZ1060" s="13"/>
      <c r="PXA1060" s="13"/>
      <c r="PXB1060" s="13"/>
      <c r="PXC1060" s="13"/>
      <c r="PXD1060" s="13"/>
      <c r="PXE1060" s="13"/>
      <c r="PXF1060" s="13"/>
      <c r="PXG1060" s="13"/>
      <c r="PXH1060" s="13"/>
      <c r="PXI1060" s="13"/>
      <c r="PXJ1060" s="13"/>
      <c r="PXK1060" s="13"/>
      <c r="PXL1060" s="13"/>
      <c r="PXM1060" s="13"/>
      <c r="PXN1060" s="13"/>
      <c r="PXO1060" s="13"/>
      <c r="PXP1060" s="13"/>
      <c r="PXQ1060" s="13"/>
      <c r="PXR1060" s="13"/>
      <c r="PXS1060" s="13"/>
      <c r="PXT1060" s="13"/>
      <c r="PXU1060" s="13"/>
      <c r="PXV1060" s="13"/>
      <c r="PXW1060" s="13"/>
      <c r="PXX1060" s="13"/>
      <c r="PXY1060" s="13"/>
      <c r="PXZ1060" s="13"/>
      <c r="PYA1060" s="13"/>
      <c r="PYB1060" s="13"/>
      <c r="PYC1060" s="13"/>
      <c r="PYD1060" s="13"/>
      <c r="PYE1060" s="13"/>
      <c r="PYF1060" s="13"/>
      <c r="PYG1060" s="13"/>
      <c r="PYH1060" s="13"/>
      <c r="PYI1060" s="13"/>
      <c r="PYJ1060" s="13"/>
      <c r="PYK1060" s="13"/>
      <c r="PYL1060" s="13"/>
      <c r="PYM1060" s="13"/>
      <c r="PYN1060" s="13"/>
      <c r="PYO1060" s="13"/>
      <c r="PYP1060" s="13"/>
      <c r="PYQ1060" s="13"/>
      <c r="PYR1060" s="13"/>
      <c r="PYS1060" s="13"/>
      <c r="PYT1060" s="13"/>
      <c r="PYU1060" s="13"/>
      <c r="PYV1060" s="13"/>
      <c r="PYW1060" s="13"/>
      <c r="PYX1060" s="13"/>
      <c r="PYY1060" s="13"/>
      <c r="PYZ1060" s="13"/>
      <c r="PZA1060" s="13"/>
      <c r="PZB1060" s="13"/>
      <c r="PZC1060" s="13"/>
      <c r="PZD1060" s="13"/>
      <c r="PZE1060" s="13"/>
      <c r="PZF1060" s="13"/>
      <c r="PZG1060" s="13"/>
      <c r="PZH1060" s="13"/>
      <c r="PZI1060" s="13"/>
      <c r="PZJ1060" s="13"/>
      <c r="PZK1060" s="13"/>
      <c r="PZL1060" s="13"/>
      <c r="PZM1060" s="13"/>
      <c r="PZN1060" s="13"/>
      <c r="PZO1060" s="13"/>
      <c r="PZP1060" s="13"/>
      <c r="PZQ1060" s="13"/>
      <c r="PZR1060" s="13"/>
      <c r="PZS1060" s="13"/>
      <c r="PZT1060" s="13"/>
      <c r="PZU1060" s="13"/>
      <c r="PZV1060" s="13"/>
      <c r="PZW1060" s="13"/>
      <c r="PZX1060" s="13"/>
      <c r="PZY1060" s="13"/>
      <c r="PZZ1060" s="13"/>
      <c r="QAA1060" s="13"/>
      <c r="QAB1060" s="13"/>
      <c r="QAC1060" s="13"/>
      <c r="QAD1060" s="13"/>
      <c r="QAE1060" s="13"/>
      <c r="QAF1060" s="13"/>
      <c r="QAG1060" s="13"/>
      <c r="QAH1060" s="13"/>
      <c r="QAI1060" s="13"/>
      <c r="QAJ1060" s="13"/>
      <c r="QAK1060" s="13"/>
      <c r="QAL1060" s="13"/>
      <c r="QAM1060" s="13"/>
      <c r="QAN1060" s="13"/>
      <c r="QAO1060" s="13"/>
      <c r="QAP1060" s="13"/>
      <c r="QAQ1060" s="13"/>
      <c r="QAR1060" s="13"/>
      <c r="QAS1060" s="13"/>
      <c r="QAT1060" s="13"/>
      <c r="QAU1060" s="13"/>
      <c r="QAV1060" s="13"/>
      <c r="QAW1060" s="13"/>
      <c r="QAX1060" s="13"/>
      <c r="QAY1060" s="13"/>
      <c r="QAZ1060" s="13"/>
      <c r="QBA1060" s="13"/>
      <c r="QBB1060" s="13"/>
      <c r="QBC1060" s="13"/>
      <c r="QBD1060" s="13"/>
      <c r="QBE1060" s="13"/>
      <c r="QBF1060" s="13"/>
      <c r="QBG1060" s="13"/>
      <c r="QBH1060" s="13"/>
      <c r="QBI1060" s="13"/>
      <c r="QBJ1060" s="13"/>
      <c r="QBK1060" s="13"/>
      <c r="QBL1060" s="13"/>
      <c r="QBM1060" s="13"/>
      <c r="QBN1060" s="13"/>
      <c r="QBO1060" s="13"/>
      <c r="QBP1060" s="13"/>
      <c r="QBQ1060" s="13"/>
      <c r="QBR1060" s="13"/>
      <c r="QBS1060" s="13"/>
      <c r="QBT1060" s="13"/>
      <c r="QBU1060" s="13"/>
      <c r="QBV1060" s="13"/>
      <c r="QBW1060" s="13"/>
      <c r="QBX1060" s="13"/>
      <c r="QBY1060" s="13"/>
      <c r="QBZ1060" s="13"/>
      <c r="QCA1060" s="13"/>
      <c r="QCB1060" s="13"/>
      <c r="QCC1060" s="13"/>
      <c r="QCD1060" s="13"/>
      <c r="QCE1060" s="13"/>
      <c r="QCF1060" s="13"/>
      <c r="QCG1060" s="13"/>
      <c r="QCH1060" s="13"/>
      <c r="QCI1060" s="13"/>
      <c r="QCJ1060" s="13"/>
      <c r="QCK1060" s="13"/>
      <c r="QCL1060" s="13"/>
      <c r="QCM1060" s="13"/>
      <c r="QCN1060" s="13"/>
      <c r="QCO1060" s="13"/>
      <c r="QCP1060" s="13"/>
      <c r="QCQ1060" s="13"/>
      <c r="QCR1060" s="13"/>
      <c r="QCS1060" s="13"/>
      <c r="QCT1060" s="13"/>
      <c r="QCU1060" s="13"/>
      <c r="QCV1060" s="13"/>
      <c r="QCW1060" s="13"/>
      <c r="QCX1060" s="13"/>
      <c r="QCY1060" s="13"/>
      <c r="QCZ1060" s="13"/>
      <c r="QDA1060" s="13"/>
      <c r="QDB1060" s="13"/>
      <c r="QDC1060" s="13"/>
      <c r="QDD1060" s="13"/>
      <c r="QDE1060" s="13"/>
      <c r="QDF1060" s="13"/>
      <c r="QDG1060" s="13"/>
      <c r="QDH1060" s="13"/>
      <c r="QDI1060" s="13"/>
      <c r="QDJ1060" s="13"/>
      <c r="QDK1060" s="13"/>
      <c r="QDL1060" s="13"/>
      <c r="QDM1060" s="13"/>
      <c r="QDN1060" s="13"/>
      <c r="QDO1060" s="13"/>
      <c r="QDP1060" s="13"/>
      <c r="QDQ1060" s="13"/>
      <c r="QDR1060" s="13"/>
      <c r="QDS1060" s="13"/>
      <c r="QDT1060" s="13"/>
      <c r="QDU1060" s="13"/>
      <c r="QDV1060" s="13"/>
      <c r="QDW1060" s="13"/>
      <c r="QDX1060" s="13"/>
      <c r="QDY1060" s="13"/>
      <c r="QDZ1060" s="13"/>
      <c r="QEA1060" s="13"/>
      <c r="QEB1060" s="13"/>
      <c r="QEC1060" s="13"/>
      <c r="QED1060" s="13"/>
      <c r="QEE1060" s="13"/>
      <c r="QEF1060" s="13"/>
      <c r="QEG1060" s="13"/>
      <c r="QEH1060" s="13"/>
      <c r="QEI1060" s="13"/>
      <c r="QEJ1060" s="13"/>
      <c r="QEK1060" s="13"/>
      <c r="QEL1060" s="13"/>
      <c r="QEM1060" s="13"/>
      <c r="QEN1060" s="13"/>
      <c r="QEO1060" s="13"/>
      <c r="QEP1060" s="13"/>
      <c r="QEQ1060" s="13"/>
      <c r="QER1060" s="13"/>
      <c r="QES1060" s="13"/>
      <c r="QET1060" s="13"/>
      <c r="QEU1060" s="13"/>
      <c r="QEV1060" s="13"/>
      <c r="QEW1060" s="13"/>
      <c r="QEX1060" s="13"/>
      <c r="QEY1060" s="13"/>
      <c r="QEZ1060" s="13"/>
      <c r="QFA1060" s="13"/>
      <c r="QFB1060" s="13"/>
      <c r="QFC1060" s="13"/>
      <c r="QFD1060" s="13"/>
      <c r="QFE1060" s="13"/>
      <c r="QFF1060" s="13"/>
      <c r="QFG1060" s="13"/>
      <c r="QFH1060" s="13"/>
      <c r="QFI1060" s="13"/>
      <c r="QFJ1060" s="13"/>
      <c r="QFK1060" s="13"/>
      <c r="QFL1060" s="13"/>
      <c r="QFM1060" s="13"/>
      <c r="QFN1060" s="13"/>
      <c r="QFO1060" s="13"/>
      <c r="QFP1060" s="13"/>
      <c r="QFQ1060" s="13"/>
      <c r="QFR1060" s="13"/>
      <c r="QFS1060" s="13"/>
      <c r="QFT1060" s="13"/>
      <c r="QFU1060" s="13"/>
      <c r="QFV1060" s="13"/>
      <c r="QFW1060" s="13"/>
      <c r="QFX1060" s="13"/>
      <c r="QFY1060" s="13"/>
      <c r="QFZ1060" s="13"/>
      <c r="QGA1060" s="13"/>
      <c r="QGB1060" s="13"/>
      <c r="QGC1060" s="13"/>
      <c r="QGD1060" s="13"/>
      <c r="QGE1060" s="13"/>
      <c r="QGF1060" s="13"/>
      <c r="QGG1060" s="13"/>
      <c r="QGH1060" s="13"/>
      <c r="QGI1060" s="13"/>
      <c r="QGJ1060" s="13"/>
      <c r="QGK1060" s="13"/>
      <c r="QGL1060" s="13"/>
      <c r="QGM1060" s="13"/>
      <c r="QGN1060" s="13"/>
      <c r="QGO1060" s="13"/>
      <c r="QGP1060" s="13"/>
      <c r="QGQ1060" s="13"/>
      <c r="QGR1060" s="13"/>
      <c r="QGS1060" s="13"/>
      <c r="QGT1060" s="13"/>
      <c r="QGU1060" s="13"/>
      <c r="QGV1060" s="13"/>
      <c r="QGW1060" s="13"/>
      <c r="QGX1060" s="13"/>
      <c r="QGY1060" s="13"/>
      <c r="QGZ1060" s="13"/>
      <c r="QHA1060" s="13"/>
      <c r="QHB1060" s="13"/>
      <c r="QHC1060" s="13"/>
      <c r="QHD1060" s="13"/>
      <c r="QHE1060" s="13"/>
      <c r="QHF1060" s="13"/>
      <c r="QHG1060" s="13"/>
      <c r="QHH1060" s="13"/>
      <c r="QHI1060" s="13"/>
      <c r="QHJ1060" s="13"/>
      <c r="QHK1060" s="13"/>
      <c r="QHL1060" s="13"/>
      <c r="QHM1060" s="13"/>
      <c r="QHN1060" s="13"/>
      <c r="QHO1060" s="13"/>
      <c r="QHP1060" s="13"/>
      <c r="QHQ1060" s="13"/>
      <c r="QHR1060" s="13"/>
      <c r="QHS1060" s="13"/>
      <c r="QHT1060" s="13"/>
      <c r="QHU1060" s="13"/>
      <c r="QHV1060" s="13"/>
      <c r="QHW1060" s="13"/>
      <c r="QHX1060" s="13"/>
      <c r="QHY1060" s="13"/>
      <c r="QHZ1060" s="13"/>
      <c r="QIA1060" s="13"/>
      <c r="QIB1060" s="13"/>
      <c r="QIC1060" s="13"/>
      <c r="QID1060" s="13"/>
      <c r="QIE1060" s="13"/>
      <c r="QIF1060" s="13"/>
      <c r="QIG1060" s="13"/>
      <c r="QIH1060" s="13"/>
      <c r="QII1060" s="13"/>
      <c r="QIJ1060" s="13"/>
      <c r="QIK1060" s="13"/>
      <c r="QIL1060" s="13"/>
      <c r="QIM1060" s="13"/>
      <c r="QIN1060" s="13"/>
      <c r="QIO1060" s="13"/>
      <c r="QIP1060" s="13"/>
      <c r="QIQ1060" s="13"/>
      <c r="QIR1060" s="13"/>
      <c r="QIS1060" s="13"/>
      <c r="QIT1060" s="13"/>
      <c r="QIU1060" s="13"/>
      <c r="QIV1060" s="13"/>
      <c r="QIW1060" s="13"/>
      <c r="QIX1060" s="13"/>
      <c r="QIY1060" s="13"/>
      <c r="QIZ1060" s="13"/>
      <c r="QJA1060" s="13"/>
      <c r="QJB1060" s="13"/>
      <c r="QJC1060" s="13"/>
      <c r="QJD1060" s="13"/>
      <c r="QJE1060" s="13"/>
      <c r="QJF1060" s="13"/>
      <c r="QJG1060" s="13"/>
      <c r="QJH1060" s="13"/>
      <c r="QJI1060" s="13"/>
      <c r="QJJ1060" s="13"/>
      <c r="QJK1060" s="13"/>
      <c r="QJL1060" s="13"/>
      <c r="QJM1060" s="13"/>
      <c r="QJN1060" s="13"/>
      <c r="QJO1060" s="13"/>
      <c r="QJP1060" s="13"/>
      <c r="QJQ1060" s="13"/>
      <c r="QJR1060" s="13"/>
      <c r="QJS1060" s="13"/>
      <c r="QJT1060" s="13"/>
      <c r="QJU1060" s="13"/>
      <c r="QJV1060" s="13"/>
      <c r="QJW1060" s="13"/>
      <c r="QJX1060" s="13"/>
      <c r="QJY1060" s="13"/>
      <c r="QJZ1060" s="13"/>
      <c r="QKA1060" s="13"/>
      <c r="QKB1060" s="13"/>
      <c r="QKC1060" s="13"/>
      <c r="QKD1060" s="13"/>
      <c r="QKE1060" s="13"/>
      <c r="QKF1060" s="13"/>
      <c r="QKG1060" s="13"/>
      <c r="QKH1060" s="13"/>
      <c r="QKI1060" s="13"/>
      <c r="QKJ1060" s="13"/>
      <c r="QKK1060" s="13"/>
      <c r="QKL1060" s="13"/>
      <c r="QKM1060" s="13"/>
      <c r="QKN1060" s="13"/>
      <c r="QKO1060" s="13"/>
      <c r="QKP1060" s="13"/>
      <c r="QKQ1060" s="13"/>
      <c r="QKR1060" s="13"/>
      <c r="QKS1060" s="13"/>
      <c r="QKT1060" s="13"/>
      <c r="QKU1060" s="13"/>
      <c r="QKV1060" s="13"/>
      <c r="QKW1060" s="13"/>
      <c r="QKX1060" s="13"/>
      <c r="QKY1060" s="13"/>
      <c r="QKZ1060" s="13"/>
      <c r="QLA1060" s="13"/>
      <c r="QLB1060" s="13"/>
      <c r="QLC1060" s="13"/>
      <c r="QLD1060" s="13"/>
      <c r="QLE1060" s="13"/>
      <c r="QLF1060" s="13"/>
      <c r="QLG1060" s="13"/>
      <c r="QLH1060" s="13"/>
      <c r="QLI1060" s="13"/>
      <c r="QLJ1060" s="13"/>
      <c r="QLK1060" s="13"/>
      <c r="QLL1060" s="13"/>
      <c r="QLM1060" s="13"/>
      <c r="QLN1060" s="13"/>
      <c r="QLO1060" s="13"/>
      <c r="QLP1060" s="13"/>
      <c r="QLQ1060" s="13"/>
      <c r="QLR1060" s="13"/>
      <c r="QLS1060" s="13"/>
      <c r="QLT1060" s="13"/>
      <c r="QLU1060" s="13"/>
      <c r="QLV1060" s="13"/>
      <c r="QLW1060" s="13"/>
      <c r="QLX1060" s="13"/>
      <c r="QLY1060" s="13"/>
      <c r="QLZ1060" s="13"/>
      <c r="QMA1060" s="13"/>
      <c r="QMB1060" s="13"/>
      <c r="QMC1060" s="13"/>
      <c r="QMD1060" s="13"/>
      <c r="QME1060" s="13"/>
      <c r="QMF1060" s="13"/>
      <c r="QMG1060" s="13"/>
      <c r="QMH1060" s="13"/>
      <c r="QMI1060" s="13"/>
      <c r="QMJ1060" s="13"/>
      <c r="QMK1060" s="13"/>
      <c r="QML1060" s="13"/>
      <c r="QMM1060" s="13"/>
      <c r="QMN1060" s="13"/>
      <c r="QMO1060" s="13"/>
      <c r="QMP1060" s="13"/>
      <c r="QMQ1060" s="13"/>
      <c r="QMR1060" s="13"/>
      <c r="QMS1060" s="13"/>
      <c r="QMT1060" s="13"/>
      <c r="QMU1060" s="13"/>
      <c r="QMV1060" s="13"/>
      <c r="QMW1060" s="13"/>
      <c r="QMX1060" s="13"/>
      <c r="QMY1060" s="13"/>
      <c r="QMZ1060" s="13"/>
      <c r="QNA1060" s="13"/>
      <c r="QNB1060" s="13"/>
      <c r="QNC1060" s="13"/>
      <c r="QND1060" s="13"/>
      <c r="QNE1060" s="13"/>
      <c r="QNF1060" s="13"/>
      <c r="QNG1060" s="13"/>
      <c r="QNH1060" s="13"/>
      <c r="QNI1060" s="13"/>
      <c r="QNJ1060" s="13"/>
      <c r="QNK1060" s="13"/>
      <c r="QNL1060" s="13"/>
      <c r="QNM1060" s="13"/>
      <c r="QNN1060" s="13"/>
      <c r="QNO1060" s="13"/>
      <c r="QNP1060" s="13"/>
      <c r="QNQ1060" s="13"/>
      <c r="QNR1060" s="13"/>
      <c r="QNS1060" s="13"/>
      <c r="QNT1060" s="13"/>
      <c r="QNU1060" s="13"/>
      <c r="QNV1060" s="13"/>
      <c r="QNW1060" s="13"/>
      <c r="QNX1060" s="13"/>
      <c r="QNY1060" s="13"/>
      <c r="QNZ1060" s="13"/>
      <c r="QOA1060" s="13"/>
      <c r="QOB1060" s="13"/>
      <c r="QOC1060" s="13"/>
      <c r="QOD1060" s="13"/>
      <c r="QOE1060" s="13"/>
      <c r="QOF1060" s="13"/>
      <c r="QOG1060" s="13"/>
      <c r="QOH1060" s="13"/>
      <c r="QOI1060" s="13"/>
      <c r="QOJ1060" s="13"/>
      <c r="QOK1060" s="13"/>
      <c r="QOL1060" s="13"/>
      <c r="QOM1060" s="13"/>
      <c r="QON1060" s="13"/>
      <c r="QOO1060" s="13"/>
      <c r="QOP1060" s="13"/>
      <c r="QOQ1060" s="13"/>
      <c r="QOR1060" s="13"/>
      <c r="QOS1060" s="13"/>
      <c r="QOT1060" s="13"/>
      <c r="QOU1060" s="13"/>
      <c r="QOV1060" s="13"/>
      <c r="QOW1060" s="13"/>
      <c r="QOX1060" s="13"/>
      <c r="QOY1060" s="13"/>
      <c r="QOZ1060" s="13"/>
      <c r="QPA1060" s="13"/>
      <c r="QPB1060" s="13"/>
      <c r="QPC1060" s="13"/>
      <c r="QPD1060" s="13"/>
      <c r="QPE1060" s="13"/>
      <c r="QPF1060" s="13"/>
      <c r="QPG1060" s="13"/>
      <c r="QPH1060" s="13"/>
      <c r="QPI1060" s="13"/>
      <c r="QPJ1060" s="13"/>
      <c r="QPK1060" s="13"/>
      <c r="QPL1060" s="13"/>
      <c r="QPM1060" s="13"/>
      <c r="QPN1060" s="13"/>
      <c r="QPO1060" s="13"/>
      <c r="QPP1060" s="13"/>
      <c r="QPQ1060" s="13"/>
      <c r="QPR1060" s="13"/>
      <c r="QPS1060" s="13"/>
      <c r="QPT1060" s="13"/>
      <c r="QPU1060" s="13"/>
      <c r="QPV1060" s="13"/>
      <c r="QPW1060" s="13"/>
      <c r="QPX1060" s="13"/>
      <c r="QPY1060" s="13"/>
      <c r="QPZ1060" s="13"/>
      <c r="QQA1060" s="13"/>
      <c r="QQB1060" s="13"/>
      <c r="QQC1060" s="13"/>
      <c r="QQD1060" s="13"/>
      <c r="QQE1060" s="13"/>
      <c r="QQF1060" s="13"/>
      <c r="QQG1060" s="13"/>
      <c r="QQH1060" s="13"/>
      <c r="QQI1060" s="13"/>
      <c r="QQJ1060" s="13"/>
      <c r="QQK1060" s="13"/>
      <c r="QQL1060" s="13"/>
      <c r="QQM1060" s="13"/>
      <c r="QQN1060" s="13"/>
      <c r="QQO1060" s="13"/>
      <c r="QQP1060" s="13"/>
      <c r="QQQ1060" s="13"/>
      <c r="QQR1060" s="13"/>
      <c r="QQS1060" s="13"/>
      <c r="QQT1060" s="13"/>
      <c r="QQU1060" s="13"/>
      <c r="QQV1060" s="13"/>
      <c r="QQW1060" s="13"/>
      <c r="QQX1060" s="13"/>
      <c r="QQY1060" s="13"/>
      <c r="QQZ1060" s="13"/>
      <c r="QRA1060" s="13"/>
      <c r="QRB1060" s="13"/>
      <c r="QRC1060" s="13"/>
      <c r="QRD1060" s="13"/>
      <c r="QRE1060" s="13"/>
      <c r="QRF1060" s="13"/>
      <c r="QRG1060" s="13"/>
      <c r="QRH1060" s="13"/>
      <c r="QRI1060" s="13"/>
      <c r="QRJ1060" s="13"/>
      <c r="QRK1060" s="13"/>
      <c r="QRL1060" s="13"/>
      <c r="QRM1060" s="13"/>
      <c r="QRN1060" s="13"/>
      <c r="QRO1060" s="13"/>
      <c r="QRP1060" s="13"/>
      <c r="QRQ1060" s="13"/>
      <c r="QRR1060" s="13"/>
      <c r="QRS1060" s="13"/>
      <c r="QRT1060" s="13"/>
      <c r="QRU1060" s="13"/>
      <c r="QRV1060" s="13"/>
      <c r="QRW1060" s="13"/>
      <c r="QRX1060" s="13"/>
      <c r="QRY1060" s="13"/>
      <c r="QRZ1060" s="13"/>
      <c r="QSA1060" s="13"/>
      <c r="QSB1060" s="13"/>
      <c r="QSC1060" s="13"/>
      <c r="QSD1060" s="13"/>
      <c r="QSE1060" s="13"/>
      <c r="QSF1060" s="13"/>
      <c r="QSG1060" s="13"/>
      <c r="QSH1060" s="13"/>
      <c r="QSI1060" s="13"/>
      <c r="QSJ1060" s="13"/>
      <c r="QSK1060" s="13"/>
      <c r="QSL1060" s="13"/>
      <c r="QSM1060" s="13"/>
      <c r="QSN1060" s="13"/>
      <c r="QSO1060" s="13"/>
      <c r="QSP1060" s="13"/>
      <c r="QSQ1060" s="13"/>
      <c r="QSR1060" s="13"/>
      <c r="QSS1060" s="13"/>
      <c r="QST1060" s="13"/>
      <c r="QSU1060" s="13"/>
      <c r="QSV1060" s="13"/>
      <c r="QSW1060" s="13"/>
      <c r="QSX1060" s="13"/>
      <c r="QSY1060" s="13"/>
      <c r="QSZ1060" s="13"/>
      <c r="QTA1060" s="13"/>
      <c r="QTB1060" s="13"/>
      <c r="QTC1060" s="13"/>
      <c r="QTD1060" s="13"/>
      <c r="QTE1060" s="13"/>
      <c r="QTF1060" s="13"/>
      <c r="QTG1060" s="13"/>
      <c r="QTH1060" s="13"/>
      <c r="QTI1060" s="13"/>
      <c r="QTJ1060" s="13"/>
      <c r="QTK1060" s="13"/>
      <c r="QTL1060" s="13"/>
      <c r="QTM1060" s="13"/>
      <c r="QTN1060" s="13"/>
      <c r="QTO1060" s="13"/>
      <c r="QTP1060" s="13"/>
      <c r="QTQ1060" s="13"/>
      <c r="QTR1060" s="13"/>
      <c r="QTS1060" s="13"/>
      <c r="QTT1060" s="13"/>
      <c r="QTU1060" s="13"/>
      <c r="QTV1060" s="13"/>
      <c r="QTW1060" s="13"/>
      <c r="QTX1060" s="13"/>
      <c r="QTY1060" s="13"/>
      <c r="QTZ1060" s="13"/>
      <c r="QUA1060" s="13"/>
      <c r="QUB1060" s="13"/>
      <c r="QUC1060" s="13"/>
      <c r="QUD1060" s="13"/>
      <c r="QUE1060" s="13"/>
      <c r="QUF1060" s="13"/>
      <c r="QUG1060" s="13"/>
      <c r="QUH1060" s="13"/>
      <c r="QUI1060" s="13"/>
      <c r="QUJ1060" s="13"/>
      <c r="QUK1060" s="13"/>
      <c r="QUL1060" s="13"/>
      <c r="QUM1060" s="13"/>
      <c r="QUN1060" s="13"/>
      <c r="QUO1060" s="13"/>
      <c r="QUP1060" s="13"/>
      <c r="QUQ1060" s="13"/>
      <c r="QUR1060" s="13"/>
      <c r="QUS1060" s="13"/>
      <c r="QUT1060" s="13"/>
      <c r="QUU1060" s="13"/>
      <c r="QUV1060" s="13"/>
      <c r="QUW1060" s="13"/>
      <c r="QUX1060" s="13"/>
      <c r="QUY1060" s="13"/>
      <c r="QUZ1060" s="13"/>
      <c r="QVA1060" s="13"/>
      <c r="QVB1060" s="13"/>
      <c r="QVC1060" s="13"/>
      <c r="QVD1060" s="13"/>
      <c r="QVE1060" s="13"/>
      <c r="QVF1060" s="13"/>
      <c r="QVG1060" s="13"/>
      <c r="QVH1060" s="13"/>
      <c r="QVI1060" s="13"/>
      <c r="QVJ1060" s="13"/>
      <c r="QVK1060" s="13"/>
      <c r="QVL1060" s="13"/>
      <c r="QVM1060" s="13"/>
      <c r="QVN1060" s="13"/>
      <c r="QVO1060" s="13"/>
      <c r="QVP1060" s="13"/>
      <c r="QVQ1060" s="13"/>
      <c r="QVR1060" s="13"/>
      <c r="QVS1060" s="13"/>
      <c r="QVT1060" s="13"/>
      <c r="QVU1060" s="13"/>
      <c r="QVV1060" s="13"/>
      <c r="QVW1060" s="13"/>
      <c r="QVX1060" s="13"/>
      <c r="QVY1060" s="13"/>
      <c r="QVZ1060" s="13"/>
      <c r="QWA1060" s="13"/>
      <c r="QWB1060" s="13"/>
      <c r="QWC1060" s="13"/>
      <c r="QWD1060" s="13"/>
      <c r="QWE1060" s="13"/>
      <c r="QWF1060" s="13"/>
      <c r="QWG1060" s="13"/>
      <c r="QWH1060" s="13"/>
      <c r="QWI1060" s="13"/>
      <c r="QWJ1060" s="13"/>
      <c r="QWK1060" s="13"/>
      <c r="QWL1060" s="13"/>
      <c r="QWM1060" s="13"/>
      <c r="QWN1060" s="13"/>
      <c r="QWO1060" s="13"/>
      <c r="QWP1060" s="13"/>
      <c r="QWQ1060" s="13"/>
      <c r="QWR1060" s="13"/>
      <c r="QWS1060" s="13"/>
      <c r="QWT1060" s="13"/>
      <c r="QWU1060" s="13"/>
      <c r="QWV1060" s="13"/>
      <c r="QWW1060" s="13"/>
      <c r="QWX1060" s="13"/>
      <c r="QWY1060" s="13"/>
      <c r="QWZ1060" s="13"/>
      <c r="QXA1060" s="13"/>
      <c r="QXB1060" s="13"/>
      <c r="QXC1060" s="13"/>
      <c r="QXD1060" s="13"/>
      <c r="QXE1060" s="13"/>
      <c r="QXF1060" s="13"/>
      <c r="QXG1060" s="13"/>
      <c r="QXH1060" s="13"/>
      <c r="QXI1060" s="13"/>
      <c r="QXJ1060" s="13"/>
      <c r="QXK1060" s="13"/>
      <c r="QXL1060" s="13"/>
      <c r="QXM1060" s="13"/>
      <c r="QXN1060" s="13"/>
      <c r="QXO1060" s="13"/>
      <c r="QXP1060" s="13"/>
      <c r="QXQ1060" s="13"/>
      <c r="QXR1060" s="13"/>
      <c r="QXS1060" s="13"/>
      <c r="QXT1060" s="13"/>
      <c r="QXU1060" s="13"/>
      <c r="QXV1060" s="13"/>
      <c r="QXW1060" s="13"/>
      <c r="QXX1060" s="13"/>
      <c r="QXY1060" s="13"/>
      <c r="QXZ1060" s="13"/>
      <c r="QYA1060" s="13"/>
      <c r="QYB1060" s="13"/>
      <c r="QYC1060" s="13"/>
      <c r="QYD1060" s="13"/>
      <c r="QYE1060" s="13"/>
      <c r="QYF1060" s="13"/>
      <c r="QYG1060" s="13"/>
      <c r="QYH1060" s="13"/>
      <c r="QYI1060" s="13"/>
      <c r="QYJ1060" s="13"/>
      <c r="QYK1060" s="13"/>
      <c r="QYL1060" s="13"/>
      <c r="QYM1060" s="13"/>
      <c r="QYN1060" s="13"/>
      <c r="QYO1060" s="13"/>
      <c r="QYP1060" s="13"/>
      <c r="QYQ1060" s="13"/>
      <c r="QYR1060" s="13"/>
      <c r="QYS1060" s="13"/>
      <c r="QYT1060" s="13"/>
      <c r="QYU1060" s="13"/>
      <c r="QYV1060" s="13"/>
      <c r="QYW1060" s="13"/>
      <c r="QYX1060" s="13"/>
      <c r="QYY1060" s="13"/>
      <c r="QYZ1060" s="13"/>
      <c r="QZA1060" s="13"/>
      <c r="QZB1060" s="13"/>
      <c r="QZC1060" s="13"/>
      <c r="QZD1060" s="13"/>
      <c r="QZE1060" s="13"/>
      <c r="QZF1060" s="13"/>
      <c r="QZG1060" s="13"/>
      <c r="QZH1060" s="13"/>
      <c r="QZI1060" s="13"/>
      <c r="QZJ1060" s="13"/>
      <c r="QZK1060" s="13"/>
      <c r="QZL1060" s="13"/>
      <c r="QZM1060" s="13"/>
      <c r="QZN1060" s="13"/>
      <c r="QZO1060" s="13"/>
      <c r="QZP1060" s="13"/>
      <c r="QZQ1060" s="13"/>
      <c r="QZR1060" s="13"/>
      <c r="QZS1060" s="13"/>
      <c r="QZT1060" s="13"/>
      <c r="QZU1060" s="13"/>
      <c r="QZV1060" s="13"/>
      <c r="QZW1060" s="13"/>
      <c r="QZX1060" s="13"/>
      <c r="QZY1060" s="13"/>
      <c r="QZZ1060" s="13"/>
      <c r="RAA1060" s="13"/>
      <c r="RAB1060" s="13"/>
      <c r="RAC1060" s="13"/>
      <c r="RAD1060" s="13"/>
      <c r="RAE1060" s="13"/>
      <c r="RAF1060" s="13"/>
      <c r="RAG1060" s="13"/>
      <c r="RAH1060" s="13"/>
      <c r="RAI1060" s="13"/>
      <c r="RAJ1060" s="13"/>
      <c r="RAK1060" s="13"/>
      <c r="RAL1060" s="13"/>
      <c r="RAM1060" s="13"/>
      <c r="RAN1060" s="13"/>
      <c r="RAO1060" s="13"/>
      <c r="RAP1060" s="13"/>
      <c r="RAQ1060" s="13"/>
      <c r="RAR1060" s="13"/>
      <c r="RAS1060" s="13"/>
      <c r="RAT1060" s="13"/>
      <c r="RAU1060" s="13"/>
      <c r="RAV1060" s="13"/>
      <c r="RAW1060" s="13"/>
      <c r="RAX1060" s="13"/>
      <c r="RAY1060" s="13"/>
      <c r="RAZ1060" s="13"/>
      <c r="RBA1060" s="13"/>
      <c r="RBB1060" s="13"/>
      <c r="RBC1060" s="13"/>
      <c r="RBD1060" s="13"/>
      <c r="RBE1060" s="13"/>
      <c r="RBF1060" s="13"/>
      <c r="RBG1060" s="13"/>
      <c r="RBH1060" s="13"/>
      <c r="RBI1060" s="13"/>
      <c r="RBJ1060" s="13"/>
      <c r="RBK1060" s="13"/>
      <c r="RBL1060" s="13"/>
      <c r="RBM1060" s="13"/>
      <c r="RBN1060" s="13"/>
      <c r="RBO1060" s="13"/>
      <c r="RBP1060" s="13"/>
      <c r="RBQ1060" s="13"/>
      <c r="RBR1060" s="13"/>
      <c r="RBS1060" s="13"/>
      <c r="RBT1060" s="13"/>
      <c r="RBU1060" s="13"/>
      <c r="RBV1060" s="13"/>
      <c r="RBW1060" s="13"/>
      <c r="RBX1060" s="13"/>
      <c r="RBY1060" s="13"/>
      <c r="RBZ1060" s="13"/>
      <c r="RCA1060" s="13"/>
      <c r="RCB1060" s="13"/>
      <c r="RCC1060" s="13"/>
      <c r="RCD1060" s="13"/>
      <c r="RCE1060" s="13"/>
      <c r="RCF1060" s="13"/>
      <c r="RCG1060" s="13"/>
      <c r="RCH1060" s="13"/>
      <c r="RCI1060" s="13"/>
      <c r="RCJ1060" s="13"/>
      <c r="RCK1060" s="13"/>
      <c r="RCL1060" s="13"/>
      <c r="RCM1060" s="13"/>
      <c r="RCN1060" s="13"/>
      <c r="RCO1060" s="13"/>
      <c r="RCP1060" s="13"/>
      <c r="RCQ1060" s="13"/>
      <c r="RCR1060" s="13"/>
      <c r="RCS1060" s="13"/>
      <c r="RCT1060" s="13"/>
      <c r="RCU1060" s="13"/>
      <c r="RCV1060" s="13"/>
      <c r="RCW1060" s="13"/>
      <c r="RCX1060" s="13"/>
      <c r="RCY1060" s="13"/>
      <c r="RCZ1060" s="13"/>
      <c r="RDA1060" s="13"/>
      <c r="RDB1060" s="13"/>
      <c r="RDC1060" s="13"/>
      <c r="RDD1060" s="13"/>
      <c r="RDE1060" s="13"/>
      <c r="RDF1060" s="13"/>
      <c r="RDG1060" s="13"/>
      <c r="RDH1060" s="13"/>
      <c r="RDI1060" s="13"/>
      <c r="RDJ1060" s="13"/>
      <c r="RDK1060" s="13"/>
      <c r="RDL1060" s="13"/>
      <c r="RDM1060" s="13"/>
      <c r="RDN1060" s="13"/>
      <c r="RDO1060" s="13"/>
      <c r="RDP1060" s="13"/>
      <c r="RDQ1060" s="13"/>
      <c r="RDR1060" s="13"/>
      <c r="RDS1060" s="13"/>
      <c r="RDT1060" s="13"/>
      <c r="RDU1060" s="13"/>
      <c r="RDV1060" s="13"/>
      <c r="RDW1060" s="13"/>
      <c r="RDX1060" s="13"/>
      <c r="RDY1060" s="13"/>
      <c r="RDZ1060" s="13"/>
      <c r="REA1060" s="13"/>
      <c r="REB1060" s="13"/>
      <c r="REC1060" s="13"/>
      <c r="RED1060" s="13"/>
      <c r="REE1060" s="13"/>
      <c r="REF1060" s="13"/>
      <c r="REG1060" s="13"/>
      <c r="REH1060" s="13"/>
      <c r="REI1060" s="13"/>
      <c r="REJ1060" s="13"/>
      <c r="REK1060" s="13"/>
      <c r="REL1060" s="13"/>
      <c r="REM1060" s="13"/>
      <c r="REN1060" s="13"/>
      <c r="REO1060" s="13"/>
      <c r="REP1060" s="13"/>
      <c r="REQ1060" s="13"/>
      <c r="RER1060" s="13"/>
      <c r="RES1060" s="13"/>
      <c r="RET1060" s="13"/>
      <c r="REU1060" s="13"/>
      <c r="REV1060" s="13"/>
      <c r="REW1060" s="13"/>
      <c r="REX1060" s="13"/>
      <c r="REY1060" s="13"/>
      <c r="REZ1060" s="13"/>
      <c r="RFA1060" s="13"/>
      <c r="RFB1060" s="13"/>
      <c r="RFC1060" s="13"/>
      <c r="RFD1060" s="13"/>
      <c r="RFE1060" s="13"/>
      <c r="RFF1060" s="13"/>
      <c r="RFG1060" s="13"/>
      <c r="RFH1060" s="13"/>
      <c r="RFI1060" s="13"/>
      <c r="RFJ1060" s="13"/>
      <c r="RFK1060" s="13"/>
      <c r="RFL1060" s="13"/>
      <c r="RFM1060" s="13"/>
      <c r="RFN1060" s="13"/>
      <c r="RFO1060" s="13"/>
      <c r="RFP1060" s="13"/>
      <c r="RFQ1060" s="13"/>
      <c r="RFR1060" s="13"/>
      <c r="RFS1060" s="13"/>
      <c r="RFT1060" s="13"/>
      <c r="RFU1060" s="13"/>
      <c r="RFV1060" s="13"/>
      <c r="RFW1060" s="13"/>
      <c r="RFX1060" s="13"/>
      <c r="RFY1060" s="13"/>
      <c r="RFZ1060" s="13"/>
      <c r="RGA1060" s="13"/>
      <c r="RGB1060" s="13"/>
      <c r="RGC1060" s="13"/>
      <c r="RGD1060" s="13"/>
      <c r="RGE1060" s="13"/>
      <c r="RGF1060" s="13"/>
      <c r="RGG1060" s="13"/>
      <c r="RGH1060" s="13"/>
      <c r="RGI1060" s="13"/>
      <c r="RGJ1060" s="13"/>
      <c r="RGK1060" s="13"/>
      <c r="RGL1060" s="13"/>
      <c r="RGM1060" s="13"/>
      <c r="RGN1060" s="13"/>
      <c r="RGO1060" s="13"/>
      <c r="RGP1060" s="13"/>
      <c r="RGQ1060" s="13"/>
      <c r="RGR1060" s="13"/>
      <c r="RGS1060" s="13"/>
      <c r="RGT1060" s="13"/>
      <c r="RGU1060" s="13"/>
      <c r="RGV1060" s="13"/>
      <c r="RGW1060" s="13"/>
      <c r="RGX1060" s="13"/>
      <c r="RGY1060" s="13"/>
      <c r="RGZ1060" s="13"/>
      <c r="RHA1060" s="13"/>
      <c r="RHB1060" s="13"/>
      <c r="RHC1060" s="13"/>
      <c r="RHD1060" s="13"/>
      <c r="RHE1060" s="13"/>
      <c r="RHF1060" s="13"/>
      <c r="RHG1060" s="13"/>
      <c r="RHH1060" s="13"/>
      <c r="RHI1060" s="13"/>
      <c r="RHJ1060" s="13"/>
      <c r="RHK1060" s="13"/>
      <c r="RHL1060" s="13"/>
      <c r="RHM1060" s="13"/>
      <c r="RHN1060" s="13"/>
      <c r="RHO1060" s="13"/>
      <c r="RHP1060" s="13"/>
      <c r="RHQ1060" s="13"/>
      <c r="RHR1060" s="13"/>
      <c r="RHS1060" s="13"/>
      <c r="RHT1060" s="13"/>
      <c r="RHU1060" s="13"/>
      <c r="RHV1060" s="13"/>
      <c r="RHW1060" s="13"/>
      <c r="RHX1060" s="13"/>
      <c r="RHY1060" s="13"/>
      <c r="RHZ1060" s="13"/>
      <c r="RIA1060" s="13"/>
      <c r="RIB1060" s="13"/>
      <c r="RIC1060" s="13"/>
      <c r="RID1060" s="13"/>
      <c r="RIE1060" s="13"/>
      <c r="RIF1060" s="13"/>
      <c r="RIG1060" s="13"/>
      <c r="RIH1060" s="13"/>
      <c r="RII1060" s="13"/>
      <c r="RIJ1060" s="13"/>
      <c r="RIK1060" s="13"/>
      <c r="RIL1060" s="13"/>
      <c r="RIM1060" s="13"/>
      <c r="RIN1060" s="13"/>
      <c r="RIO1060" s="13"/>
      <c r="RIP1060" s="13"/>
      <c r="RIQ1060" s="13"/>
      <c r="RIR1060" s="13"/>
      <c r="RIS1060" s="13"/>
      <c r="RIT1060" s="13"/>
      <c r="RIU1060" s="13"/>
      <c r="RIV1060" s="13"/>
      <c r="RIW1060" s="13"/>
      <c r="RIX1060" s="13"/>
      <c r="RIY1060" s="13"/>
      <c r="RIZ1060" s="13"/>
      <c r="RJA1060" s="13"/>
      <c r="RJB1060" s="13"/>
      <c r="RJC1060" s="13"/>
      <c r="RJD1060" s="13"/>
      <c r="RJE1060" s="13"/>
      <c r="RJF1060" s="13"/>
      <c r="RJG1060" s="13"/>
      <c r="RJH1060" s="13"/>
      <c r="RJI1060" s="13"/>
      <c r="RJJ1060" s="13"/>
      <c r="RJK1060" s="13"/>
      <c r="RJL1060" s="13"/>
      <c r="RJM1060" s="13"/>
      <c r="RJN1060" s="13"/>
      <c r="RJO1060" s="13"/>
      <c r="RJP1060" s="13"/>
      <c r="RJQ1060" s="13"/>
      <c r="RJR1060" s="13"/>
      <c r="RJS1060" s="13"/>
      <c r="RJT1060" s="13"/>
      <c r="RJU1060" s="13"/>
      <c r="RJV1060" s="13"/>
      <c r="RJW1060" s="13"/>
      <c r="RJX1060" s="13"/>
      <c r="RJY1060" s="13"/>
      <c r="RJZ1060" s="13"/>
      <c r="RKA1060" s="13"/>
      <c r="RKB1060" s="13"/>
      <c r="RKC1060" s="13"/>
      <c r="RKD1060" s="13"/>
      <c r="RKE1060" s="13"/>
      <c r="RKF1060" s="13"/>
      <c r="RKG1060" s="13"/>
      <c r="RKH1060" s="13"/>
      <c r="RKI1060" s="13"/>
      <c r="RKJ1060" s="13"/>
      <c r="RKK1060" s="13"/>
      <c r="RKL1060" s="13"/>
      <c r="RKM1060" s="13"/>
      <c r="RKN1060" s="13"/>
      <c r="RKO1060" s="13"/>
      <c r="RKP1060" s="13"/>
      <c r="RKQ1060" s="13"/>
      <c r="RKR1060" s="13"/>
      <c r="RKS1060" s="13"/>
      <c r="RKT1060" s="13"/>
      <c r="RKU1060" s="13"/>
      <c r="RKV1060" s="13"/>
      <c r="RKW1060" s="13"/>
      <c r="RKX1060" s="13"/>
      <c r="RKY1060" s="13"/>
      <c r="RKZ1060" s="13"/>
      <c r="RLA1060" s="13"/>
      <c r="RLB1060" s="13"/>
      <c r="RLC1060" s="13"/>
      <c r="RLD1060" s="13"/>
      <c r="RLE1060" s="13"/>
      <c r="RLF1060" s="13"/>
      <c r="RLG1060" s="13"/>
      <c r="RLH1060" s="13"/>
      <c r="RLI1060" s="13"/>
      <c r="RLJ1060" s="13"/>
      <c r="RLK1060" s="13"/>
      <c r="RLL1060" s="13"/>
      <c r="RLM1060" s="13"/>
      <c r="RLN1060" s="13"/>
      <c r="RLO1060" s="13"/>
      <c r="RLP1060" s="13"/>
      <c r="RLQ1060" s="13"/>
      <c r="RLR1060" s="13"/>
      <c r="RLS1060" s="13"/>
      <c r="RLT1060" s="13"/>
      <c r="RLU1060" s="13"/>
      <c r="RLV1060" s="13"/>
      <c r="RLW1060" s="13"/>
      <c r="RLX1060" s="13"/>
      <c r="RLY1060" s="13"/>
      <c r="RLZ1060" s="13"/>
      <c r="RMA1060" s="13"/>
      <c r="RMB1060" s="13"/>
      <c r="RMC1060" s="13"/>
      <c r="RMD1060" s="13"/>
      <c r="RME1060" s="13"/>
      <c r="RMF1060" s="13"/>
      <c r="RMG1060" s="13"/>
      <c r="RMH1060" s="13"/>
      <c r="RMI1060" s="13"/>
      <c r="RMJ1060" s="13"/>
      <c r="RMK1060" s="13"/>
      <c r="RML1060" s="13"/>
      <c r="RMM1060" s="13"/>
      <c r="RMN1060" s="13"/>
      <c r="RMO1060" s="13"/>
      <c r="RMP1060" s="13"/>
      <c r="RMQ1060" s="13"/>
      <c r="RMR1060" s="13"/>
      <c r="RMS1060" s="13"/>
      <c r="RMT1060" s="13"/>
      <c r="RMU1060" s="13"/>
      <c r="RMV1060" s="13"/>
      <c r="RMW1060" s="13"/>
      <c r="RMX1060" s="13"/>
      <c r="RMY1060" s="13"/>
      <c r="RMZ1060" s="13"/>
      <c r="RNA1060" s="13"/>
      <c r="RNB1060" s="13"/>
      <c r="RNC1060" s="13"/>
      <c r="RND1060" s="13"/>
      <c r="RNE1060" s="13"/>
      <c r="RNF1060" s="13"/>
      <c r="RNG1060" s="13"/>
      <c r="RNH1060" s="13"/>
      <c r="RNI1060" s="13"/>
      <c r="RNJ1060" s="13"/>
      <c r="RNK1060" s="13"/>
      <c r="RNL1060" s="13"/>
      <c r="RNM1060" s="13"/>
      <c r="RNN1060" s="13"/>
      <c r="RNO1060" s="13"/>
      <c r="RNP1060" s="13"/>
      <c r="RNQ1060" s="13"/>
      <c r="RNR1060" s="13"/>
      <c r="RNS1060" s="13"/>
      <c r="RNT1060" s="13"/>
      <c r="RNU1060" s="13"/>
      <c r="RNV1060" s="13"/>
      <c r="RNW1060" s="13"/>
      <c r="RNX1060" s="13"/>
      <c r="RNY1060" s="13"/>
      <c r="RNZ1060" s="13"/>
      <c r="ROA1060" s="13"/>
      <c r="ROB1060" s="13"/>
      <c r="ROC1060" s="13"/>
      <c r="ROD1060" s="13"/>
      <c r="ROE1060" s="13"/>
      <c r="ROF1060" s="13"/>
      <c r="ROG1060" s="13"/>
      <c r="ROH1060" s="13"/>
      <c r="ROI1060" s="13"/>
      <c r="ROJ1060" s="13"/>
      <c r="ROK1060" s="13"/>
      <c r="ROL1060" s="13"/>
      <c r="ROM1060" s="13"/>
      <c r="RON1060" s="13"/>
      <c r="ROO1060" s="13"/>
      <c r="ROP1060" s="13"/>
      <c r="ROQ1060" s="13"/>
      <c r="ROR1060" s="13"/>
      <c r="ROS1060" s="13"/>
      <c r="ROT1060" s="13"/>
      <c r="ROU1060" s="13"/>
      <c r="ROV1060" s="13"/>
      <c r="ROW1060" s="13"/>
      <c r="ROX1060" s="13"/>
      <c r="ROY1060" s="13"/>
      <c r="ROZ1060" s="13"/>
      <c r="RPA1060" s="13"/>
      <c r="RPB1060" s="13"/>
      <c r="RPC1060" s="13"/>
      <c r="RPD1060" s="13"/>
      <c r="RPE1060" s="13"/>
      <c r="RPF1060" s="13"/>
      <c r="RPG1060" s="13"/>
      <c r="RPH1060" s="13"/>
      <c r="RPI1060" s="13"/>
      <c r="RPJ1060" s="13"/>
      <c r="RPK1060" s="13"/>
      <c r="RPL1060" s="13"/>
      <c r="RPM1060" s="13"/>
      <c r="RPN1060" s="13"/>
      <c r="RPO1060" s="13"/>
      <c r="RPP1060" s="13"/>
      <c r="RPQ1060" s="13"/>
      <c r="RPR1060" s="13"/>
      <c r="RPS1060" s="13"/>
      <c r="RPT1060" s="13"/>
      <c r="RPU1060" s="13"/>
      <c r="RPV1060" s="13"/>
      <c r="RPW1060" s="13"/>
      <c r="RPX1060" s="13"/>
      <c r="RPY1060" s="13"/>
      <c r="RPZ1060" s="13"/>
      <c r="RQA1060" s="13"/>
      <c r="RQB1060" s="13"/>
      <c r="RQC1060" s="13"/>
      <c r="RQD1060" s="13"/>
      <c r="RQE1060" s="13"/>
      <c r="RQF1060" s="13"/>
      <c r="RQG1060" s="13"/>
      <c r="RQH1060" s="13"/>
      <c r="RQI1060" s="13"/>
      <c r="RQJ1060" s="13"/>
      <c r="RQK1060" s="13"/>
      <c r="RQL1060" s="13"/>
      <c r="RQM1060" s="13"/>
      <c r="RQN1060" s="13"/>
      <c r="RQO1060" s="13"/>
      <c r="RQP1060" s="13"/>
      <c r="RQQ1060" s="13"/>
      <c r="RQR1060" s="13"/>
      <c r="RQS1060" s="13"/>
      <c r="RQT1060" s="13"/>
      <c r="RQU1060" s="13"/>
      <c r="RQV1060" s="13"/>
      <c r="RQW1060" s="13"/>
      <c r="RQX1060" s="13"/>
      <c r="RQY1060" s="13"/>
      <c r="RQZ1060" s="13"/>
      <c r="RRA1060" s="13"/>
      <c r="RRB1060" s="13"/>
      <c r="RRC1060" s="13"/>
      <c r="RRD1060" s="13"/>
      <c r="RRE1060" s="13"/>
      <c r="RRF1060" s="13"/>
      <c r="RRG1060" s="13"/>
      <c r="RRH1060" s="13"/>
      <c r="RRI1060" s="13"/>
      <c r="RRJ1060" s="13"/>
      <c r="RRK1060" s="13"/>
      <c r="RRL1060" s="13"/>
      <c r="RRM1060" s="13"/>
      <c r="RRN1060" s="13"/>
      <c r="RRO1060" s="13"/>
      <c r="RRP1060" s="13"/>
      <c r="RRQ1060" s="13"/>
      <c r="RRR1060" s="13"/>
      <c r="RRS1060" s="13"/>
      <c r="RRT1060" s="13"/>
      <c r="RRU1060" s="13"/>
      <c r="RRV1060" s="13"/>
      <c r="RRW1060" s="13"/>
      <c r="RRX1060" s="13"/>
      <c r="RRY1060" s="13"/>
      <c r="RRZ1060" s="13"/>
      <c r="RSA1060" s="13"/>
      <c r="RSB1060" s="13"/>
      <c r="RSC1060" s="13"/>
      <c r="RSD1060" s="13"/>
      <c r="RSE1060" s="13"/>
      <c r="RSF1060" s="13"/>
      <c r="RSG1060" s="13"/>
      <c r="RSH1060" s="13"/>
      <c r="RSI1060" s="13"/>
      <c r="RSJ1060" s="13"/>
      <c r="RSK1060" s="13"/>
      <c r="RSL1060" s="13"/>
      <c r="RSM1060" s="13"/>
      <c r="RSN1060" s="13"/>
      <c r="RSO1060" s="13"/>
      <c r="RSP1060" s="13"/>
      <c r="RSQ1060" s="13"/>
      <c r="RSR1060" s="13"/>
      <c r="RSS1060" s="13"/>
      <c r="RST1060" s="13"/>
      <c r="RSU1060" s="13"/>
      <c r="RSV1060" s="13"/>
      <c r="RSW1060" s="13"/>
      <c r="RSX1060" s="13"/>
      <c r="RSY1060" s="13"/>
      <c r="RSZ1060" s="13"/>
      <c r="RTA1060" s="13"/>
      <c r="RTB1060" s="13"/>
      <c r="RTC1060" s="13"/>
      <c r="RTD1060" s="13"/>
      <c r="RTE1060" s="13"/>
      <c r="RTF1060" s="13"/>
      <c r="RTG1060" s="13"/>
      <c r="RTH1060" s="13"/>
      <c r="RTI1060" s="13"/>
      <c r="RTJ1060" s="13"/>
      <c r="RTK1060" s="13"/>
      <c r="RTL1060" s="13"/>
      <c r="RTM1060" s="13"/>
      <c r="RTN1060" s="13"/>
      <c r="RTO1060" s="13"/>
      <c r="RTP1060" s="13"/>
      <c r="RTQ1060" s="13"/>
      <c r="RTR1060" s="13"/>
      <c r="RTS1060" s="13"/>
      <c r="RTT1060" s="13"/>
      <c r="RTU1060" s="13"/>
      <c r="RTV1060" s="13"/>
      <c r="RTW1060" s="13"/>
      <c r="RTX1060" s="13"/>
      <c r="RTY1060" s="13"/>
      <c r="RTZ1060" s="13"/>
      <c r="RUA1060" s="13"/>
      <c r="RUB1060" s="13"/>
      <c r="RUC1060" s="13"/>
      <c r="RUD1060" s="13"/>
      <c r="RUE1060" s="13"/>
      <c r="RUF1060" s="13"/>
      <c r="RUG1060" s="13"/>
      <c r="RUH1060" s="13"/>
      <c r="RUI1060" s="13"/>
      <c r="RUJ1060" s="13"/>
      <c r="RUK1060" s="13"/>
      <c r="RUL1060" s="13"/>
      <c r="RUM1060" s="13"/>
      <c r="RUN1060" s="13"/>
      <c r="RUO1060" s="13"/>
      <c r="RUP1060" s="13"/>
      <c r="RUQ1060" s="13"/>
      <c r="RUR1060" s="13"/>
      <c r="RUS1060" s="13"/>
      <c r="RUT1060" s="13"/>
      <c r="RUU1060" s="13"/>
      <c r="RUV1060" s="13"/>
      <c r="RUW1060" s="13"/>
      <c r="RUX1060" s="13"/>
      <c r="RUY1060" s="13"/>
      <c r="RUZ1060" s="13"/>
      <c r="RVA1060" s="13"/>
      <c r="RVB1060" s="13"/>
      <c r="RVC1060" s="13"/>
      <c r="RVD1060" s="13"/>
      <c r="RVE1060" s="13"/>
      <c r="RVF1060" s="13"/>
      <c r="RVG1060" s="13"/>
      <c r="RVH1060" s="13"/>
      <c r="RVI1060" s="13"/>
      <c r="RVJ1060" s="13"/>
      <c r="RVK1060" s="13"/>
      <c r="RVL1060" s="13"/>
      <c r="RVM1060" s="13"/>
      <c r="RVN1060" s="13"/>
      <c r="RVO1060" s="13"/>
      <c r="RVP1060" s="13"/>
      <c r="RVQ1060" s="13"/>
      <c r="RVR1060" s="13"/>
      <c r="RVS1060" s="13"/>
      <c r="RVT1060" s="13"/>
      <c r="RVU1060" s="13"/>
      <c r="RVV1060" s="13"/>
      <c r="RVW1060" s="13"/>
      <c r="RVX1060" s="13"/>
      <c r="RVY1060" s="13"/>
      <c r="RVZ1060" s="13"/>
      <c r="RWA1060" s="13"/>
      <c r="RWB1060" s="13"/>
      <c r="RWC1060" s="13"/>
      <c r="RWD1060" s="13"/>
      <c r="RWE1060" s="13"/>
      <c r="RWF1060" s="13"/>
      <c r="RWG1060" s="13"/>
      <c r="RWH1060" s="13"/>
      <c r="RWI1060" s="13"/>
      <c r="RWJ1060" s="13"/>
      <c r="RWK1060" s="13"/>
      <c r="RWL1060" s="13"/>
      <c r="RWM1060" s="13"/>
      <c r="RWN1060" s="13"/>
      <c r="RWO1060" s="13"/>
      <c r="RWP1060" s="13"/>
      <c r="RWQ1060" s="13"/>
      <c r="RWR1060" s="13"/>
      <c r="RWS1060" s="13"/>
      <c r="RWT1060" s="13"/>
      <c r="RWU1060" s="13"/>
      <c r="RWV1060" s="13"/>
      <c r="RWW1060" s="13"/>
      <c r="RWX1060" s="13"/>
      <c r="RWY1060" s="13"/>
      <c r="RWZ1060" s="13"/>
      <c r="RXA1060" s="13"/>
      <c r="RXB1060" s="13"/>
      <c r="RXC1060" s="13"/>
      <c r="RXD1060" s="13"/>
      <c r="RXE1060" s="13"/>
      <c r="RXF1060" s="13"/>
      <c r="RXG1060" s="13"/>
      <c r="RXH1060" s="13"/>
      <c r="RXI1060" s="13"/>
      <c r="RXJ1060" s="13"/>
      <c r="RXK1060" s="13"/>
      <c r="RXL1060" s="13"/>
      <c r="RXM1060" s="13"/>
      <c r="RXN1060" s="13"/>
      <c r="RXO1060" s="13"/>
      <c r="RXP1060" s="13"/>
      <c r="RXQ1060" s="13"/>
      <c r="RXR1060" s="13"/>
      <c r="RXS1060" s="13"/>
      <c r="RXT1060" s="13"/>
      <c r="RXU1060" s="13"/>
      <c r="RXV1060" s="13"/>
      <c r="RXW1060" s="13"/>
      <c r="RXX1060" s="13"/>
      <c r="RXY1060" s="13"/>
      <c r="RXZ1060" s="13"/>
      <c r="RYA1060" s="13"/>
      <c r="RYB1060" s="13"/>
      <c r="RYC1060" s="13"/>
      <c r="RYD1060" s="13"/>
      <c r="RYE1060" s="13"/>
      <c r="RYF1060" s="13"/>
      <c r="RYG1060" s="13"/>
      <c r="RYH1060" s="13"/>
      <c r="RYI1060" s="13"/>
      <c r="RYJ1060" s="13"/>
      <c r="RYK1060" s="13"/>
      <c r="RYL1060" s="13"/>
      <c r="RYM1060" s="13"/>
      <c r="RYN1060" s="13"/>
      <c r="RYO1060" s="13"/>
      <c r="RYP1060" s="13"/>
      <c r="RYQ1060" s="13"/>
      <c r="RYR1060" s="13"/>
      <c r="RYS1060" s="13"/>
      <c r="RYT1060" s="13"/>
      <c r="RYU1060" s="13"/>
      <c r="RYV1060" s="13"/>
      <c r="RYW1060" s="13"/>
      <c r="RYX1060" s="13"/>
      <c r="RYY1060" s="13"/>
      <c r="RYZ1060" s="13"/>
      <c r="RZA1060" s="13"/>
      <c r="RZB1060" s="13"/>
      <c r="RZC1060" s="13"/>
      <c r="RZD1060" s="13"/>
      <c r="RZE1060" s="13"/>
      <c r="RZF1060" s="13"/>
      <c r="RZG1060" s="13"/>
      <c r="RZH1060" s="13"/>
      <c r="RZI1060" s="13"/>
      <c r="RZJ1060" s="13"/>
      <c r="RZK1060" s="13"/>
      <c r="RZL1060" s="13"/>
      <c r="RZM1060" s="13"/>
      <c r="RZN1060" s="13"/>
      <c r="RZO1060" s="13"/>
      <c r="RZP1060" s="13"/>
      <c r="RZQ1060" s="13"/>
      <c r="RZR1060" s="13"/>
      <c r="RZS1060" s="13"/>
      <c r="RZT1060" s="13"/>
      <c r="RZU1060" s="13"/>
      <c r="RZV1060" s="13"/>
      <c r="RZW1060" s="13"/>
      <c r="RZX1060" s="13"/>
      <c r="RZY1060" s="13"/>
      <c r="RZZ1060" s="13"/>
      <c r="SAA1060" s="13"/>
      <c r="SAB1060" s="13"/>
      <c r="SAC1060" s="13"/>
      <c r="SAD1060" s="13"/>
      <c r="SAE1060" s="13"/>
      <c r="SAF1060" s="13"/>
      <c r="SAG1060" s="13"/>
      <c r="SAH1060" s="13"/>
      <c r="SAI1060" s="13"/>
      <c r="SAJ1060" s="13"/>
      <c r="SAK1060" s="13"/>
      <c r="SAL1060" s="13"/>
      <c r="SAM1060" s="13"/>
      <c r="SAN1060" s="13"/>
      <c r="SAO1060" s="13"/>
      <c r="SAP1060" s="13"/>
      <c r="SAQ1060" s="13"/>
      <c r="SAR1060" s="13"/>
      <c r="SAS1060" s="13"/>
      <c r="SAT1060" s="13"/>
      <c r="SAU1060" s="13"/>
      <c r="SAV1060" s="13"/>
      <c r="SAW1060" s="13"/>
      <c r="SAX1060" s="13"/>
      <c r="SAY1060" s="13"/>
      <c r="SAZ1060" s="13"/>
      <c r="SBA1060" s="13"/>
      <c r="SBB1060" s="13"/>
      <c r="SBC1060" s="13"/>
      <c r="SBD1060" s="13"/>
      <c r="SBE1060" s="13"/>
      <c r="SBF1060" s="13"/>
      <c r="SBG1060" s="13"/>
      <c r="SBH1060" s="13"/>
      <c r="SBI1060" s="13"/>
      <c r="SBJ1060" s="13"/>
      <c r="SBK1060" s="13"/>
      <c r="SBL1060" s="13"/>
      <c r="SBM1060" s="13"/>
      <c r="SBN1060" s="13"/>
      <c r="SBO1060" s="13"/>
      <c r="SBP1060" s="13"/>
      <c r="SBQ1060" s="13"/>
      <c r="SBR1060" s="13"/>
      <c r="SBS1060" s="13"/>
      <c r="SBT1060" s="13"/>
      <c r="SBU1060" s="13"/>
      <c r="SBV1060" s="13"/>
      <c r="SBW1060" s="13"/>
      <c r="SBX1060" s="13"/>
      <c r="SBY1060" s="13"/>
      <c r="SBZ1060" s="13"/>
      <c r="SCA1060" s="13"/>
      <c r="SCB1060" s="13"/>
      <c r="SCC1060" s="13"/>
      <c r="SCD1060" s="13"/>
      <c r="SCE1060" s="13"/>
      <c r="SCF1060" s="13"/>
      <c r="SCG1060" s="13"/>
      <c r="SCH1060" s="13"/>
      <c r="SCI1060" s="13"/>
      <c r="SCJ1060" s="13"/>
      <c r="SCK1060" s="13"/>
      <c r="SCL1060" s="13"/>
      <c r="SCM1060" s="13"/>
      <c r="SCN1060" s="13"/>
      <c r="SCO1060" s="13"/>
      <c r="SCP1060" s="13"/>
      <c r="SCQ1060" s="13"/>
      <c r="SCR1060" s="13"/>
      <c r="SCS1060" s="13"/>
      <c r="SCT1060" s="13"/>
      <c r="SCU1060" s="13"/>
      <c r="SCV1060" s="13"/>
      <c r="SCW1060" s="13"/>
      <c r="SCX1060" s="13"/>
      <c r="SCY1060" s="13"/>
      <c r="SCZ1060" s="13"/>
      <c r="SDA1060" s="13"/>
      <c r="SDB1060" s="13"/>
      <c r="SDC1060" s="13"/>
      <c r="SDD1060" s="13"/>
      <c r="SDE1060" s="13"/>
      <c r="SDF1060" s="13"/>
      <c r="SDG1060" s="13"/>
      <c r="SDH1060" s="13"/>
      <c r="SDI1060" s="13"/>
      <c r="SDJ1060" s="13"/>
      <c r="SDK1060" s="13"/>
      <c r="SDL1060" s="13"/>
      <c r="SDM1060" s="13"/>
      <c r="SDN1060" s="13"/>
      <c r="SDO1060" s="13"/>
      <c r="SDP1060" s="13"/>
      <c r="SDQ1060" s="13"/>
      <c r="SDR1060" s="13"/>
      <c r="SDS1060" s="13"/>
      <c r="SDT1060" s="13"/>
      <c r="SDU1060" s="13"/>
      <c r="SDV1060" s="13"/>
      <c r="SDW1060" s="13"/>
      <c r="SDX1060" s="13"/>
      <c r="SDY1060" s="13"/>
      <c r="SDZ1060" s="13"/>
      <c r="SEA1060" s="13"/>
      <c r="SEB1060" s="13"/>
      <c r="SEC1060" s="13"/>
      <c r="SED1060" s="13"/>
      <c r="SEE1060" s="13"/>
      <c r="SEF1060" s="13"/>
      <c r="SEG1060" s="13"/>
      <c r="SEH1060" s="13"/>
      <c r="SEI1060" s="13"/>
      <c r="SEJ1060" s="13"/>
      <c r="SEK1060" s="13"/>
      <c r="SEL1060" s="13"/>
      <c r="SEM1060" s="13"/>
      <c r="SEN1060" s="13"/>
      <c r="SEO1060" s="13"/>
      <c r="SEP1060" s="13"/>
      <c r="SEQ1060" s="13"/>
      <c r="SER1060" s="13"/>
      <c r="SES1060" s="13"/>
      <c r="SET1060" s="13"/>
      <c r="SEU1060" s="13"/>
      <c r="SEV1060" s="13"/>
      <c r="SEW1060" s="13"/>
      <c r="SEX1060" s="13"/>
      <c r="SEY1060" s="13"/>
      <c r="SEZ1060" s="13"/>
      <c r="SFA1060" s="13"/>
      <c r="SFB1060" s="13"/>
      <c r="SFC1060" s="13"/>
      <c r="SFD1060" s="13"/>
      <c r="SFE1060" s="13"/>
      <c r="SFF1060" s="13"/>
      <c r="SFG1060" s="13"/>
      <c r="SFH1060" s="13"/>
      <c r="SFI1060" s="13"/>
      <c r="SFJ1060" s="13"/>
      <c r="SFK1060" s="13"/>
      <c r="SFL1060" s="13"/>
      <c r="SFM1060" s="13"/>
      <c r="SFN1060" s="13"/>
      <c r="SFO1060" s="13"/>
      <c r="SFP1060" s="13"/>
      <c r="SFQ1060" s="13"/>
      <c r="SFR1060" s="13"/>
      <c r="SFS1060" s="13"/>
      <c r="SFT1060" s="13"/>
      <c r="SFU1060" s="13"/>
      <c r="SFV1060" s="13"/>
      <c r="SFW1060" s="13"/>
      <c r="SFX1060" s="13"/>
      <c r="SFY1060" s="13"/>
      <c r="SFZ1060" s="13"/>
      <c r="SGA1060" s="13"/>
      <c r="SGB1060" s="13"/>
      <c r="SGC1060" s="13"/>
      <c r="SGD1060" s="13"/>
      <c r="SGE1060" s="13"/>
      <c r="SGF1060" s="13"/>
      <c r="SGG1060" s="13"/>
      <c r="SGH1060" s="13"/>
      <c r="SGI1060" s="13"/>
      <c r="SGJ1060" s="13"/>
      <c r="SGK1060" s="13"/>
      <c r="SGL1060" s="13"/>
      <c r="SGM1060" s="13"/>
      <c r="SGN1060" s="13"/>
      <c r="SGO1060" s="13"/>
      <c r="SGP1060" s="13"/>
      <c r="SGQ1060" s="13"/>
      <c r="SGR1060" s="13"/>
      <c r="SGS1060" s="13"/>
      <c r="SGT1060" s="13"/>
      <c r="SGU1060" s="13"/>
      <c r="SGV1060" s="13"/>
      <c r="SGW1060" s="13"/>
      <c r="SGX1060" s="13"/>
      <c r="SGY1060" s="13"/>
      <c r="SGZ1060" s="13"/>
      <c r="SHA1060" s="13"/>
      <c r="SHB1060" s="13"/>
      <c r="SHC1060" s="13"/>
      <c r="SHD1060" s="13"/>
      <c r="SHE1060" s="13"/>
      <c r="SHF1060" s="13"/>
      <c r="SHG1060" s="13"/>
      <c r="SHH1060" s="13"/>
      <c r="SHI1060" s="13"/>
      <c r="SHJ1060" s="13"/>
      <c r="SHK1060" s="13"/>
      <c r="SHL1060" s="13"/>
      <c r="SHM1060" s="13"/>
      <c r="SHN1060" s="13"/>
      <c r="SHO1060" s="13"/>
      <c r="SHP1060" s="13"/>
      <c r="SHQ1060" s="13"/>
      <c r="SHR1060" s="13"/>
      <c r="SHS1060" s="13"/>
      <c r="SHT1060" s="13"/>
      <c r="SHU1060" s="13"/>
      <c r="SHV1060" s="13"/>
      <c r="SHW1060" s="13"/>
      <c r="SHX1060" s="13"/>
      <c r="SHY1060" s="13"/>
      <c r="SHZ1060" s="13"/>
      <c r="SIA1060" s="13"/>
      <c r="SIB1060" s="13"/>
      <c r="SIC1060" s="13"/>
      <c r="SID1060" s="13"/>
      <c r="SIE1060" s="13"/>
      <c r="SIF1060" s="13"/>
      <c r="SIG1060" s="13"/>
      <c r="SIH1060" s="13"/>
      <c r="SII1060" s="13"/>
      <c r="SIJ1060" s="13"/>
      <c r="SIK1060" s="13"/>
      <c r="SIL1060" s="13"/>
      <c r="SIM1060" s="13"/>
      <c r="SIN1060" s="13"/>
      <c r="SIO1060" s="13"/>
      <c r="SIP1060" s="13"/>
      <c r="SIQ1060" s="13"/>
      <c r="SIR1060" s="13"/>
      <c r="SIS1060" s="13"/>
      <c r="SIT1060" s="13"/>
      <c r="SIU1060" s="13"/>
      <c r="SIV1060" s="13"/>
      <c r="SIW1060" s="13"/>
      <c r="SIX1060" s="13"/>
      <c r="SIY1060" s="13"/>
      <c r="SIZ1060" s="13"/>
      <c r="SJA1060" s="13"/>
      <c r="SJB1060" s="13"/>
      <c r="SJC1060" s="13"/>
      <c r="SJD1060" s="13"/>
      <c r="SJE1060" s="13"/>
      <c r="SJF1060" s="13"/>
      <c r="SJG1060" s="13"/>
      <c r="SJH1060" s="13"/>
      <c r="SJI1060" s="13"/>
      <c r="SJJ1060" s="13"/>
      <c r="SJK1060" s="13"/>
      <c r="SJL1060" s="13"/>
      <c r="SJM1060" s="13"/>
      <c r="SJN1060" s="13"/>
      <c r="SJO1060" s="13"/>
      <c r="SJP1060" s="13"/>
      <c r="SJQ1060" s="13"/>
      <c r="SJR1060" s="13"/>
      <c r="SJS1060" s="13"/>
      <c r="SJT1060" s="13"/>
      <c r="SJU1060" s="13"/>
      <c r="SJV1060" s="13"/>
      <c r="SJW1060" s="13"/>
      <c r="SJX1060" s="13"/>
      <c r="SJY1060" s="13"/>
      <c r="SJZ1060" s="13"/>
      <c r="SKA1060" s="13"/>
      <c r="SKB1060" s="13"/>
      <c r="SKC1060" s="13"/>
      <c r="SKD1060" s="13"/>
      <c r="SKE1060" s="13"/>
      <c r="SKF1060" s="13"/>
      <c r="SKG1060" s="13"/>
      <c r="SKH1060" s="13"/>
      <c r="SKI1060" s="13"/>
      <c r="SKJ1060" s="13"/>
      <c r="SKK1060" s="13"/>
      <c r="SKL1060" s="13"/>
      <c r="SKM1060" s="13"/>
      <c r="SKN1060" s="13"/>
      <c r="SKO1060" s="13"/>
      <c r="SKP1060" s="13"/>
      <c r="SKQ1060" s="13"/>
      <c r="SKR1060" s="13"/>
      <c r="SKS1060" s="13"/>
      <c r="SKT1060" s="13"/>
      <c r="SKU1060" s="13"/>
      <c r="SKV1060" s="13"/>
      <c r="SKW1060" s="13"/>
      <c r="SKX1060" s="13"/>
      <c r="SKY1060" s="13"/>
      <c r="SKZ1060" s="13"/>
      <c r="SLA1060" s="13"/>
      <c r="SLB1060" s="13"/>
      <c r="SLC1060" s="13"/>
      <c r="SLD1060" s="13"/>
      <c r="SLE1060" s="13"/>
      <c r="SLF1060" s="13"/>
      <c r="SLG1060" s="13"/>
      <c r="SLH1060" s="13"/>
      <c r="SLI1060" s="13"/>
      <c r="SLJ1060" s="13"/>
      <c r="SLK1060" s="13"/>
      <c r="SLL1060" s="13"/>
      <c r="SLM1060" s="13"/>
      <c r="SLN1060" s="13"/>
      <c r="SLO1060" s="13"/>
      <c r="SLP1060" s="13"/>
      <c r="SLQ1060" s="13"/>
      <c r="SLR1060" s="13"/>
      <c r="SLS1060" s="13"/>
      <c r="SLT1060" s="13"/>
      <c r="SLU1060" s="13"/>
      <c r="SLV1060" s="13"/>
      <c r="SLW1060" s="13"/>
      <c r="SLX1060" s="13"/>
      <c r="SLY1060" s="13"/>
      <c r="SLZ1060" s="13"/>
      <c r="SMA1060" s="13"/>
      <c r="SMB1060" s="13"/>
      <c r="SMC1060" s="13"/>
      <c r="SMD1060" s="13"/>
      <c r="SME1060" s="13"/>
      <c r="SMF1060" s="13"/>
      <c r="SMG1060" s="13"/>
      <c r="SMH1060" s="13"/>
      <c r="SMI1060" s="13"/>
      <c r="SMJ1060" s="13"/>
      <c r="SMK1060" s="13"/>
      <c r="SML1060" s="13"/>
      <c r="SMM1060" s="13"/>
      <c r="SMN1060" s="13"/>
      <c r="SMO1060" s="13"/>
      <c r="SMP1060" s="13"/>
      <c r="SMQ1060" s="13"/>
      <c r="SMR1060" s="13"/>
      <c r="SMS1060" s="13"/>
      <c r="SMT1060" s="13"/>
      <c r="SMU1060" s="13"/>
      <c r="SMV1060" s="13"/>
      <c r="SMW1060" s="13"/>
      <c r="SMX1060" s="13"/>
      <c r="SMY1060" s="13"/>
      <c r="SMZ1060" s="13"/>
      <c r="SNA1060" s="13"/>
      <c r="SNB1060" s="13"/>
      <c r="SNC1060" s="13"/>
      <c r="SND1060" s="13"/>
      <c r="SNE1060" s="13"/>
      <c r="SNF1060" s="13"/>
      <c r="SNG1060" s="13"/>
      <c r="SNH1060" s="13"/>
      <c r="SNI1060" s="13"/>
      <c r="SNJ1060" s="13"/>
      <c r="SNK1060" s="13"/>
      <c r="SNL1060" s="13"/>
      <c r="SNM1060" s="13"/>
      <c r="SNN1060" s="13"/>
      <c r="SNO1060" s="13"/>
      <c r="SNP1060" s="13"/>
      <c r="SNQ1060" s="13"/>
      <c r="SNR1060" s="13"/>
      <c r="SNS1060" s="13"/>
      <c r="SNT1060" s="13"/>
      <c r="SNU1060" s="13"/>
      <c r="SNV1060" s="13"/>
      <c r="SNW1060" s="13"/>
      <c r="SNX1060" s="13"/>
      <c r="SNY1060" s="13"/>
      <c r="SNZ1060" s="13"/>
      <c r="SOA1060" s="13"/>
      <c r="SOB1060" s="13"/>
      <c r="SOC1060" s="13"/>
      <c r="SOD1060" s="13"/>
      <c r="SOE1060" s="13"/>
      <c r="SOF1060" s="13"/>
      <c r="SOG1060" s="13"/>
      <c r="SOH1060" s="13"/>
      <c r="SOI1060" s="13"/>
      <c r="SOJ1060" s="13"/>
      <c r="SOK1060" s="13"/>
      <c r="SOL1060" s="13"/>
      <c r="SOM1060" s="13"/>
      <c r="SON1060" s="13"/>
      <c r="SOO1060" s="13"/>
      <c r="SOP1060" s="13"/>
      <c r="SOQ1060" s="13"/>
      <c r="SOR1060" s="13"/>
      <c r="SOS1060" s="13"/>
      <c r="SOT1060" s="13"/>
      <c r="SOU1060" s="13"/>
      <c r="SOV1060" s="13"/>
      <c r="SOW1060" s="13"/>
      <c r="SOX1060" s="13"/>
      <c r="SOY1060" s="13"/>
      <c r="SOZ1060" s="13"/>
      <c r="SPA1060" s="13"/>
      <c r="SPB1060" s="13"/>
      <c r="SPC1060" s="13"/>
      <c r="SPD1060" s="13"/>
      <c r="SPE1060" s="13"/>
      <c r="SPF1060" s="13"/>
      <c r="SPG1060" s="13"/>
      <c r="SPH1060" s="13"/>
      <c r="SPI1060" s="13"/>
      <c r="SPJ1060" s="13"/>
      <c r="SPK1060" s="13"/>
      <c r="SPL1060" s="13"/>
      <c r="SPM1060" s="13"/>
      <c r="SPN1060" s="13"/>
      <c r="SPO1060" s="13"/>
      <c r="SPP1060" s="13"/>
      <c r="SPQ1060" s="13"/>
      <c r="SPR1060" s="13"/>
      <c r="SPS1060" s="13"/>
      <c r="SPT1060" s="13"/>
      <c r="SPU1060" s="13"/>
      <c r="SPV1060" s="13"/>
      <c r="SPW1060" s="13"/>
      <c r="SPX1060" s="13"/>
      <c r="SPY1060" s="13"/>
      <c r="SPZ1060" s="13"/>
      <c r="SQA1060" s="13"/>
      <c r="SQB1060" s="13"/>
      <c r="SQC1060" s="13"/>
      <c r="SQD1060" s="13"/>
      <c r="SQE1060" s="13"/>
      <c r="SQF1060" s="13"/>
      <c r="SQG1060" s="13"/>
      <c r="SQH1060" s="13"/>
      <c r="SQI1060" s="13"/>
      <c r="SQJ1060" s="13"/>
      <c r="SQK1060" s="13"/>
      <c r="SQL1060" s="13"/>
      <c r="SQM1060" s="13"/>
      <c r="SQN1060" s="13"/>
      <c r="SQO1060" s="13"/>
      <c r="SQP1060" s="13"/>
      <c r="SQQ1060" s="13"/>
      <c r="SQR1060" s="13"/>
      <c r="SQS1060" s="13"/>
      <c r="SQT1060" s="13"/>
      <c r="SQU1060" s="13"/>
      <c r="SQV1060" s="13"/>
      <c r="SQW1060" s="13"/>
      <c r="SQX1060" s="13"/>
      <c r="SQY1060" s="13"/>
      <c r="SQZ1060" s="13"/>
      <c r="SRA1060" s="13"/>
      <c r="SRB1060" s="13"/>
      <c r="SRC1060" s="13"/>
      <c r="SRD1060" s="13"/>
      <c r="SRE1060" s="13"/>
      <c r="SRF1060" s="13"/>
      <c r="SRG1060" s="13"/>
      <c r="SRH1060" s="13"/>
      <c r="SRI1060" s="13"/>
      <c r="SRJ1060" s="13"/>
      <c r="SRK1060" s="13"/>
      <c r="SRL1060" s="13"/>
      <c r="SRM1060" s="13"/>
      <c r="SRN1060" s="13"/>
      <c r="SRO1060" s="13"/>
      <c r="SRP1060" s="13"/>
      <c r="SRQ1060" s="13"/>
      <c r="SRR1060" s="13"/>
      <c r="SRS1060" s="13"/>
      <c r="SRT1060" s="13"/>
      <c r="SRU1060" s="13"/>
      <c r="SRV1060" s="13"/>
      <c r="SRW1060" s="13"/>
      <c r="SRX1060" s="13"/>
      <c r="SRY1060" s="13"/>
      <c r="SRZ1060" s="13"/>
      <c r="SSA1060" s="13"/>
      <c r="SSB1060" s="13"/>
      <c r="SSC1060" s="13"/>
      <c r="SSD1060" s="13"/>
      <c r="SSE1060" s="13"/>
      <c r="SSF1060" s="13"/>
      <c r="SSG1060" s="13"/>
      <c r="SSH1060" s="13"/>
      <c r="SSI1060" s="13"/>
      <c r="SSJ1060" s="13"/>
      <c r="SSK1060" s="13"/>
      <c r="SSL1060" s="13"/>
      <c r="SSM1060" s="13"/>
      <c r="SSN1060" s="13"/>
      <c r="SSO1060" s="13"/>
      <c r="SSP1060" s="13"/>
      <c r="SSQ1060" s="13"/>
      <c r="SSR1060" s="13"/>
      <c r="SSS1060" s="13"/>
      <c r="SST1060" s="13"/>
      <c r="SSU1060" s="13"/>
      <c r="SSV1060" s="13"/>
      <c r="SSW1060" s="13"/>
      <c r="SSX1060" s="13"/>
      <c r="SSY1060" s="13"/>
      <c r="SSZ1060" s="13"/>
      <c r="STA1060" s="13"/>
      <c r="STB1060" s="13"/>
      <c r="STC1060" s="13"/>
      <c r="STD1060" s="13"/>
      <c r="STE1060" s="13"/>
      <c r="STF1060" s="13"/>
      <c r="STG1060" s="13"/>
      <c r="STH1060" s="13"/>
      <c r="STI1060" s="13"/>
      <c r="STJ1060" s="13"/>
      <c r="STK1060" s="13"/>
      <c r="STL1060" s="13"/>
      <c r="STM1060" s="13"/>
      <c r="STN1060" s="13"/>
      <c r="STO1060" s="13"/>
      <c r="STP1060" s="13"/>
      <c r="STQ1060" s="13"/>
      <c r="STR1060" s="13"/>
      <c r="STS1060" s="13"/>
      <c r="STT1060" s="13"/>
      <c r="STU1060" s="13"/>
      <c r="STV1060" s="13"/>
      <c r="STW1060" s="13"/>
      <c r="STX1060" s="13"/>
      <c r="STY1060" s="13"/>
      <c r="STZ1060" s="13"/>
      <c r="SUA1060" s="13"/>
      <c r="SUB1060" s="13"/>
      <c r="SUC1060" s="13"/>
      <c r="SUD1060" s="13"/>
      <c r="SUE1060" s="13"/>
      <c r="SUF1060" s="13"/>
      <c r="SUG1060" s="13"/>
      <c r="SUH1060" s="13"/>
      <c r="SUI1060" s="13"/>
      <c r="SUJ1060" s="13"/>
      <c r="SUK1060" s="13"/>
      <c r="SUL1060" s="13"/>
      <c r="SUM1060" s="13"/>
      <c r="SUN1060" s="13"/>
      <c r="SUO1060" s="13"/>
      <c r="SUP1060" s="13"/>
      <c r="SUQ1060" s="13"/>
      <c r="SUR1060" s="13"/>
      <c r="SUS1060" s="13"/>
      <c r="SUT1060" s="13"/>
      <c r="SUU1060" s="13"/>
      <c r="SUV1060" s="13"/>
      <c r="SUW1060" s="13"/>
      <c r="SUX1060" s="13"/>
      <c r="SUY1060" s="13"/>
      <c r="SUZ1060" s="13"/>
      <c r="SVA1060" s="13"/>
      <c r="SVB1060" s="13"/>
      <c r="SVC1060" s="13"/>
      <c r="SVD1060" s="13"/>
      <c r="SVE1060" s="13"/>
      <c r="SVF1060" s="13"/>
      <c r="SVG1060" s="13"/>
      <c r="SVH1060" s="13"/>
      <c r="SVI1060" s="13"/>
      <c r="SVJ1060" s="13"/>
      <c r="SVK1060" s="13"/>
      <c r="SVL1060" s="13"/>
      <c r="SVM1060" s="13"/>
      <c r="SVN1060" s="13"/>
      <c r="SVO1060" s="13"/>
      <c r="SVP1060" s="13"/>
      <c r="SVQ1060" s="13"/>
      <c r="SVR1060" s="13"/>
      <c r="SVS1060" s="13"/>
      <c r="SVT1060" s="13"/>
      <c r="SVU1060" s="13"/>
      <c r="SVV1060" s="13"/>
      <c r="SVW1060" s="13"/>
      <c r="SVX1060" s="13"/>
      <c r="SVY1060" s="13"/>
      <c r="SVZ1060" s="13"/>
      <c r="SWA1060" s="13"/>
      <c r="SWB1060" s="13"/>
      <c r="SWC1060" s="13"/>
      <c r="SWD1060" s="13"/>
      <c r="SWE1060" s="13"/>
      <c r="SWF1060" s="13"/>
      <c r="SWG1060" s="13"/>
      <c r="SWH1060" s="13"/>
      <c r="SWI1060" s="13"/>
      <c r="SWJ1060" s="13"/>
      <c r="SWK1060" s="13"/>
      <c r="SWL1060" s="13"/>
      <c r="SWM1060" s="13"/>
      <c r="SWN1060" s="13"/>
      <c r="SWO1060" s="13"/>
      <c r="SWP1060" s="13"/>
      <c r="SWQ1060" s="13"/>
      <c r="SWR1060" s="13"/>
      <c r="SWS1060" s="13"/>
      <c r="SWT1060" s="13"/>
      <c r="SWU1060" s="13"/>
      <c r="SWV1060" s="13"/>
      <c r="SWW1060" s="13"/>
      <c r="SWX1060" s="13"/>
      <c r="SWY1060" s="13"/>
      <c r="SWZ1060" s="13"/>
      <c r="SXA1060" s="13"/>
      <c r="SXB1060" s="13"/>
      <c r="SXC1060" s="13"/>
      <c r="SXD1060" s="13"/>
      <c r="SXE1060" s="13"/>
      <c r="SXF1060" s="13"/>
      <c r="SXG1060" s="13"/>
      <c r="SXH1060" s="13"/>
      <c r="SXI1060" s="13"/>
      <c r="SXJ1060" s="13"/>
      <c r="SXK1060" s="13"/>
      <c r="SXL1060" s="13"/>
      <c r="SXM1060" s="13"/>
      <c r="SXN1060" s="13"/>
      <c r="SXO1060" s="13"/>
      <c r="SXP1060" s="13"/>
      <c r="SXQ1060" s="13"/>
      <c r="SXR1060" s="13"/>
      <c r="SXS1060" s="13"/>
      <c r="SXT1060" s="13"/>
      <c r="SXU1060" s="13"/>
      <c r="SXV1060" s="13"/>
      <c r="SXW1060" s="13"/>
      <c r="SXX1060" s="13"/>
      <c r="SXY1060" s="13"/>
      <c r="SXZ1060" s="13"/>
      <c r="SYA1060" s="13"/>
      <c r="SYB1060" s="13"/>
      <c r="SYC1060" s="13"/>
      <c r="SYD1060" s="13"/>
      <c r="SYE1060" s="13"/>
      <c r="SYF1060" s="13"/>
      <c r="SYG1060" s="13"/>
      <c r="SYH1060" s="13"/>
      <c r="SYI1060" s="13"/>
      <c r="SYJ1060" s="13"/>
      <c r="SYK1060" s="13"/>
      <c r="SYL1060" s="13"/>
      <c r="SYM1060" s="13"/>
      <c r="SYN1060" s="13"/>
      <c r="SYO1060" s="13"/>
      <c r="SYP1060" s="13"/>
      <c r="SYQ1060" s="13"/>
      <c r="SYR1060" s="13"/>
      <c r="SYS1060" s="13"/>
      <c r="SYT1060" s="13"/>
      <c r="SYU1060" s="13"/>
      <c r="SYV1060" s="13"/>
      <c r="SYW1060" s="13"/>
      <c r="SYX1060" s="13"/>
      <c r="SYY1060" s="13"/>
      <c r="SYZ1060" s="13"/>
      <c r="SZA1060" s="13"/>
      <c r="SZB1060" s="13"/>
      <c r="SZC1060" s="13"/>
      <c r="SZD1060" s="13"/>
      <c r="SZE1060" s="13"/>
      <c r="SZF1060" s="13"/>
      <c r="SZG1060" s="13"/>
      <c r="SZH1060" s="13"/>
      <c r="SZI1060" s="13"/>
      <c r="SZJ1060" s="13"/>
      <c r="SZK1060" s="13"/>
      <c r="SZL1060" s="13"/>
      <c r="SZM1060" s="13"/>
      <c r="SZN1060" s="13"/>
      <c r="SZO1060" s="13"/>
      <c r="SZP1060" s="13"/>
      <c r="SZQ1060" s="13"/>
      <c r="SZR1060" s="13"/>
      <c r="SZS1060" s="13"/>
      <c r="SZT1060" s="13"/>
      <c r="SZU1060" s="13"/>
      <c r="SZV1060" s="13"/>
      <c r="SZW1060" s="13"/>
      <c r="SZX1060" s="13"/>
      <c r="SZY1060" s="13"/>
      <c r="SZZ1060" s="13"/>
      <c r="TAA1060" s="13"/>
      <c r="TAB1060" s="13"/>
      <c r="TAC1060" s="13"/>
      <c r="TAD1060" s="13"/>
      <c r="TAE1060" s="13"/>
      <c r="TAF1060" s="13"/>
      <c r="TAG1060" s="13"/>
      <c r="TAH1060" s="13"/>
      <c r="TAI1060" s="13"/>
      <c r="TAJ1060" s="13"/>
      <c r="TAK1060" s="13"/>
      <c r="TAL1060" s="13"/>
      <c r="TAM1060" s="13"/>
      <c r="TAN1060" s="13"/>
      <c r="TAO1060" s="13"/>
      <c r="TAP1060" s="13"/>
      <c r="TAQ1060" s="13"/>
      <c r="TAR1060" s="13"/>
      <c r="TAS1060" s="13"/>
      <c r="TAT1060" s="13"/>
      <c r="TAU1060" s="13"/>
      <c r="TAV1060" s="13"/>
      <c r="TAW1060" s="13"/>
      <c r="TAX1060" s="13"/>
      <c r="TAY1060" s="13"/>
      <c r="TAZ1060" s="13"/>
      <c r="TBA1060" s="13"/>
      <c r="TBB1060" s="13"/>
      <c r="TBC1060" s="13"/>
      <c r="TBD1060" s="13"/>
      <c r="TBE1060" s="13"/>
      <c r="TBF1060" s="13"/>
      <c r="TBG1060" s="13"/>
      <c r="TBH1060" s="13"/>
      <c r="TBI1060" s="13"/>
      <c r="TBJ1060" s="13"/>
      <c r="TBK1060" s="13"/>
      <c r="TBL1060" s="13"/>
      <c r="TBM1060" s="13"/>
      <c r="TBN1060" s="13"/>
      <c r="TBO1060" s="13"/>
      <c r="TBP1060" s="13"/>
      <c r="TBQ1060" s="13"/>
      <c r="TBR1060" s="13"/>
      <c r="TBS1060" s="13"/>
      <c r="TBT1060" s="13"/>
      <c r="TBU1060" s="13"/>
      <c r="TBV1060" s="13"/>
      <c r="TBW1060" s="13"/>
      <c r="TBX1060" s="13"/>
      <c r="TBY1060" s="13"/>
      <c r="TBZ1060" s="13"/>
      <c r="TCA1060" s="13"/>
      <c r="TCB1060" s="13"/>
      <c r="TCC1060" s="13"/>
      <c r="TCD1060" s="13"/>
      <c r="TCE1060" s="13"/>
      <c r="TCF1060" s="13"/>
      <c r="TCG1060" s="13"/>
      <c r="TCH1060" s="13"/>
      <c r="TCI1060" s="13"/>
      <c r="TCJ1060" s="13"/>
      <c r="TCK1060" s="13"/>
      <c r="TCL1060" s="13"/>
      <c r="TCM1060" s="13"/>
      <c r="TCN1060" s="13"/>
      <c r="TCO1060" s="13"/>
      <c r="TCP1060" s="13"/>
      <c r="TCQ1060" s="13"/>
      <c r="TCR1060" s="13"/>
      <c r="TCS1060" s="13"/>
      <c r="TCT1060" s="13"/>
      <c r="TCU1060" s="13"/>
      <c r="TCV1060" s="13"/>
      <c r="TCW1060" s="13"/>
      <c r="TCX1060" s="13"/>
      <c r="TCY1060" s="13"/>
      <c r="TCZ1060" s="13"/>
      <c r="TDA1060" s="13"/>
      <c r="TDB1060" s="13"/>
      <c r="TDC1060" s="13"/>
      <c r="TDD1060" s="13"/>
      <c r="TDE1060" s="13"/>
      <c r="TDF1060" s="13"/>
      <c r="TDG1060" s="13"/>
      <c r="TDH1060" s="13"/>
      <c r="TDI1060" s="13"/>
      <c r="TDJ1060" s="13"/>
      <c r="TDK1060" s="13"/>
      <c r="TDL1060" s="13"/>
      <c r="TDM1060" s="13"/>
      <c r="TDN1060" s="13"/>
      <c r="TDO1060" s="13"/>
      <c r="TDP1060" s="13"/>
      <c r="TDQ1060" s="13"/>
      <c r="TDR1060" s="13"/>
      <c r="TDS1060" s="13"/>
      <c r="TDT1060" s="13"/>
      <c r="TDU1060" s="13"/>
      <c r="TDV1060" s="13"/>
      <c r="TDW1060" s="13"/>
      <c r="TDX1060" s="13"/>
      <c r="TDY1060" s="13"/>
      <c r="TDZ1060" s="13"/>
      <c r="TEA1060" s="13"/>
      <c r="TEB1060" s="13"/>
      <c r="TEC1060" s="13"/>
      <c r="TED1060" s="13"/>
      <c r="TEE1060" s="13"/>
      <c r="TEF1060" s="13"/>
      <c r="TEG1060" s="13"/>
      <c r="TEH1060" s="13"/>
      <c r="TEI1060" s="13"/>
      <c r="TEJ1060" s="13"/>
      <c r="TEK1060" s="13"/>
      <c r="TEL1060" s="13"/>
      <c r="TEM1060" s="13"/>
      <c r="TEN1060" s="13"/>
      <c r="TEO1060" s="13"/>
      <c r="TEP1060" s="13"/>
      <c r="TEQ1060" s="13"/>
      <c r="TER1060" s="13"/>
      <c r="TES1060" s="13"/>
      <c r="TET1060" s="13"/>
      <c r="TEU1060" s="13"/>
      <c r="TEV1060" s="13"/>
      <c r="TEW1060" s="13"/>
      <c r="TEX1060" s="13"/>
      <c r="TEY1060" s="13"/>
      <c r="TEZ1060" s="13"/>
      <c r="TFA1060" s="13"/>
      <c r="TFB1060" s="13"/>
      <c r="TFC1060" s="13"/>
      <c r="TFD1060" s="13"/>
      <c r="TFE1060" s="13"/>
      <c r="TFF1060" s="13"/>
      <c r="TFG1060" s="13"/>
      <c r="TFH1060" s="13"/>
      <c r="TFI1060" s="13"/>
      <c r="TFJ1060" s="13"/>
      <c r="TFK1060" s="13"/>
      <c r="TFL1060" s="13"/>
      <c r="TFM1060" s="13"/>
      <c r="TFN1060" s="13"/>
      <c r="TFO1060" s="13"/>
      <c r="TFP1060" s="13"/>
      <c r="TFQ1060" s="13"/>
      <c r="TFR1060" s="13"/>
      <c r="TFS1060" s="13"/>
      <c r="TFT1060" s="13"/>
      <c r="TFU1060" s="13"/>
      <c r="TFV1060" s="13"/>
      <c r="TFW1060" s="13"/>
      <c r="TFX1060" s="13"/>
      <c r="TFY1060" s="13"/>
      <c r="TFZ1060" s="13"/>
      <c r="TGA1060" s="13"/>
      <c r="TGB1060" s="13"/>
      <c r="TGC1060" s="13"/>
      <c r="TGD1060" s="13"/>
      <c r="TGE1060" s="13"/>
      <c r="TGF1060" s="13"/>
      <c r="TGG1060" s="13"/>
      <c r="TGH1060" s="13"/>
      <c r="TGI1060" s="13"/>
      <c r="TGJ1060" s="13"/>
      <c r="TGK1060" s="13"/>
      <c r="TGL1060" s="13"/>
      <c r="TGM1060" s="13"/>
      <c r="TGN1060" s="13"/>
      <c r="TGO1060" s="13"/>
      <c r="TGP1060" s="13"/>
      <c r="TGQ1060" s="13"/>
      <c r="TGR1060" s="13"/>
      <c r="TGS1060" s="13"/>
      <c r="TGT1060" s="13"/>
      <c r="TGU1060" s="13"/>
      <c r="TGV1060" s="13"/>
      <c r="TGW1060" s="13"/>
      <c r="TGX1060" s="13"/>
      <c r="TGY1060" s="13"/>
      <c r="TGZ1060" s="13"/>
      <c r="THA1060" s="13"/>
      <c r="THB1060" s="13"/>
      <c r="THC1060" s="13"/>
      <c r="THD1060" s="13"/>
      <c r="THE1060" s="13"/>
      <c r="THF1060" s="13"/>
      <c r="THG1060" s="13"/>
      <c r="THH1060" s="13"/>
      <c r="THI1060" s="13"/>
      <c r="THJ1060" s="13"/>
      <c r="THK1060" s="13"/>
      <c r="THL1060" s="13"/>
      <c r="THM1060" s="13"/>
      <c r="THN1060" s="13"/>
      <c r="THO1060" s="13"/>
      <c r="THP1060" s="13"/>
      <c r="THQ1060" s="13"/>
      <c r="THR1060" s="13"/>
      <c r="THS1060" s="13"/>
      <c r="THT1060" s="13"/>
      <c r="THU1060" s="13"/>
      <c r="THV1060" s="13"/>
      <c r="THW1060" s="13"/>
      <c r="THX1060" s="13"/>
      <c r="THY1060" s="13"/>
      <c r="THZ1060" s="13"/>
      <c r="TIA1060" s="13"/>
      <c r="TIB1060" s="13"/>
      <c r="TIC1060" s="13"/>
      <c r="TID1060" s="13"/>
      <c r="TIE1060" s="13"/>
      <c r="TIF1060" s="13"/>
      <c r="TIG1060" s="13"/>
      <c r="TIH1060" s="13"/>
      <c r="TII1060" s="13"/>
      <c r="TIJ1060" s="13"/>
      <c r="TIK1060" s="13"/>
      <c r="TIL1060" s="13"/>
      <c r="TIM1060" s="13"/>
      <c r="TIN1060" s="13"/>
      <c r="TIO1060" s="13"/>
      <c r="TIP1060" s="13"/>
      <c r="TIQ1060" s="13"/>
      <c r="TIR1060" s="13"/>
      <c r="TIS1060" s="13"/>
      <c r="TIT1060" s="13"/>
      <c r="TIU1060" s="13"/>
      <c r="TIV1060" s="13"/>
      <c r="TIW1060" s="13"/>
      <c r="TIX1060" s="13"/>
      <c r="TIY1060" s="13"/>
      <c r="TIZ1060" s="13"/>
      <c r="TJA1060" s="13"/>
      <c r="TJB1060" s="13"/>
      <c r="TJC1060" s="13"/>
      <c r="TJD1060" s="13"/>
      <c r="TJE1060" s="13"/>
      <c r="TJF1060" s="13"/>
      <c r="TJG1060" s="13"/>
      <c r="TJH1060" s="13"/>
      <c r="TJI1060" s="13"/>
      <c r="TJJ1060" s="13"/>
      <c r="TJK1060" s="13"/>
      <c r="TJL1060" s="13"/>
      <c r="TJM1060" s="13"/>
      <c r="TJN1060" s="13"/>
      <c r="TJO1060" s="13"/>
      <c r="TJP1060" s="13"/>
      <c r="TJQ1060" s="13"/>
      <c r="TJR1060" s="13"/>
      <c r="TJS1060" s="13"/>
      <c r="TJT1060" s="13"/>
      <c r="TJU1060" s="13"/>
      <c r="TJV1060" s="13"/>
      <c r="TJW1060" s="13"/>
      <c r="TJX1060" s="13"/>
      <c r="TJY1060" s="13"/>
      <c r="TJZ1060" s="13"/>
      <c r="TKA1060" s="13"/>
      <c r="TKB1060" s="13"/>
      <c r="TKC1060" s="13"/>
      <c r="TKD1060" s="13"/>
      <c r="TKE1060" s="13"/>
      <c r="TKF1060" s="13"/>
      <c r="TKG1060" s="13"/>
      <c r="TKH1060" s="13"/>
      <c r="TKI1060" s="13"/>
      <c r="TKJ1060" s="13"/>
      <c r="TKK1060" s="13"/>
      <c r="TKL1060" s="13"/>
      <c r="TKM1060" s="13"/>
      <c r="TKN1060" s="13"/>
      <c r="TKO1060" s="13"/>
      <c r="TKP1060" s="13"/>
      <c r="TKQ1060" s="13"/>
      <c r="TKR1060" s="13"/>
      <c r="TKS1060" s="13"/>
      <c r="TKT1060" s="13"/>
      <c r="TKU1060" s="13"/>
      <c r="TKV1060" s="13"/>
      <c r="TKW1060" s="13"/>
      <c r="TKX1060" s="13"/>
      <c r="TKY1060" s="13"/>
      <c r="TKZ1060" s="13"/>
      <c r="TLA1060" s="13"/>
      <c r="TLB1060" s="13"/>
      <c r="TLC1060" s="13"/>
      <c r="TLD1060" s="13"/>
      <c r="TLE1060" s="13"/>
      <c r="TLF1060" s="13"/>
      <c r="TLG1060" s="13"/>
      <c r="TLH1060" s="13"/>
      <c r="TLI1060" s="13"/>
      <c r="TLJ1060" s="13"/>
      <c r="TLK1060" s="13"/>
      <c r="TLL1060" s="13"/>
      <c r="TLM1060" s="13"/>
      <c r="TLN1060" s="13"/>
      <c r="TLO1060" s="13"/>
      <c r="TLP1060" s="13"/>
      <c r="TLQ1060" s="13"/>
      <c r="TLR1060" s="13"/>
      <c r="TLS1060" s="13"/>
      <c r="TLT1060" s="13"/>
      <c r="TLU1060" s="13"/>
      <c r="TLV1060" s="13"/>
      <c r="TLW1060" s="13"/>
      <c r="TLX1060" s="13"/>
      <c r="TLY1060" s="13"/>
      <c r="TLZ1060" s="13"/>
      <c r="TMA1060" s="13"/>
      <c r="TMB1060" s="13"/>
      <c r="TMC1060" s="13"/>
      <c r="TMD1060" s="13"/>
      <c r="TME1060" s="13"/>
      <c r="TMF1060" s="13"/>
      <c r="TMG1060" s="13"/>
      <c r="TMH1060" s="13"/>
      <c r="TMI1060" s="13"/>
      <c r="TMJ1060" s="13"/>
      <c r="TMK1060" s="13"/>
      <c r="TML1060" s="13"/>
      <c r="TMM1060" s="13"/>
      <c r="TMN1060" s="13"/>
      <c r="TMO1060" s="13"/>
      <c r="TMP1060" s="13"/>
      <c r="TMQ1060" s="13"/>
      <c r="TMR1060" s="13"/>
      <c r="TMS1060" s="13"/>
      <c r="TMT1060" s="13"/>
      <c r="TMU1060" s="13"/>
      <c r="TMV1060" s="13"/>
      <c r="TMW1060" s="13"/>
      <c r="TMX1060" s="13"/>
      <c r="TMY1060" s="13"/>
      <c r="TMZ1060" s="13"/>
      <c r="TNA1060" s="13"/>
      <c r="TNB1060" s="13"/>
      <c r="TNC1060" s="13"/>
      <c r="TND1060" s="13"/>
      <c r="TNE1060" s="13"/>
      <c r="TNF1060" s="13"/>
      <c r="TNG1060" s="13"/>
      <c r="TNH1060" s="13"/>
      <c r="TNI1060" s="13"/>
      <c r="TNJ1060" s="13"/>
      <c r="TNK1060" s="13"/>
      <c r="TNL1060" s="13"/>
      <c r="TNM1060" s="13"/>
      <c r="TNN1060" s="13"/>
      <c r="TNO1060" s="13"/>
      <c r="TNP1060" s="13"/>
      <c r="TNQ1060" s="13"/>
      <c r="TNR1060" s="13"/>
      <c r="TNS1060" s="13"/>
      <c r="TNT1060" s="13"/>
      <c r="TNU1060" s="13"/>
      <c r="TNV1060" s="13"/>
      <c r="TNW1060" s="13"/>
      <c r="TNX1060" s="13"/>
      <c r="TNY1060" s="13"/>
      <c r="TNZ1060" s="13"/>
      <c r="TOA1060" s="13"/>
      <c r="TOB1060" s="13"/>
      <c r="TOC1060" s="13"/>
      <c r="TOD1060" s="13"/>
      <c r="TOE1060" s="13"/>
      <c r="TOF1060" s="13"/>
      <c r="TOG1060" s="13"/>
      <c r="TOH1060" s="13"/>
      <c r="TOI1060" s="13"/>
      <c r="TOJ1060" s="13"/>
      <c r="TOK1060" s="13"/>
      <c r="TOL1060" s="13"/>
      <c r="TOM1060" s="13"/>
      <c r="TON1060" s="13"/>
      <c r="TOO1060" s="13"/>
      <c r="TOP1060" s="13"/>
      <c r="TOQ1060" s="13"/>
      <c r="TOR1060" s="13"/>
      <c r="TOS1060" s="13"/>
      <c r="TOT1060" s="13"/>
      <c r="TOU1060" s="13"/>
      <c r="TOV1060" s="13"/>
      <c r="TOW1060" s="13"/>
      <c r="TOX1060" s="13"/>
      <c r="TOY1060" s="13"/>
      <c r="TOZ1060" s="13"/>
      <c r="TPA1060" s="13"/>
      <c r="TPB1060" s="13"/>
      <c r="TPC1060" s="13"/>
      <c r="TPD1060" s="13"/>
      <c r="TPE1060" s="13"/>
      <c r="TPF1060" s="13"/>
      <c r="TPG1060" s="13"/>
      <c r="TPH1060" s="13"/>
      <c r="TPI1060" s="13"/>
      <c r="TPJ1060" s="13"/>
      <c r="TPK1060" s="13"/>
      <c r="TPL1060" s="13"/>
      <c r="TPM1060" s="13"/>
      <c r="TPN1060" s="13"/>
      <c r="TPO1060" s="13"/>
      <c r="TPP1060" s="13"/>
      <c r="TPQ1060" s="13"/>
      <c r="TPR1060" s="13"/>
      <c r="TPS1060" s="13"/>
      <c r="TPT1060" s="13"/>
      <c r="TPU1060" s="13"/>
      <c r="TPV1060" s="13"/>
      <c r="TPW1060" s="13"/>
      <c r="TPX1060" s="13"/>
      <c r="TPY1060" s="13"/>
      <c r="TPZ1060" s="13"/>
      <c r="TQA1060" s="13"/>
      <c r="TQB1060" s="13"/>
      <c r="TQC1060" s="13"/>
      <c r="TQD1060" s="13"/>
      <c r="TQE1060" s="13"/>
      <c r="TQF1060" s="13"/>
      <c r="TQG1060" s="13"/>
      <c r="TQH1060" s="13"/>
      <c r="TQI1060" s="13"/>
      <c r="TQJ1060" s="13"/>
      <c r="TQK1060" s="13"/>
      <c r="TQL1060" s="13"/>
      <c r="TQM1060" s="13"/>
      <c r="TQN1060" s="13"/>
      <c r="TQO1060" s="13"/>
      <c r="TQP1060" s="13"/>
      <c r="TQQ1060" s="13"/>
      <c r="TQR1060" s="13"/>
      <c r="TQS1060" s="13"/>
      <c r="TQT1060" s="13"/>
      <c r="TQU1060" s="13"/>
      <c r="TQV1060" s="13"/>
      <c r="TQW1060" s="13"/>
      <c r="TQX1060" s="13"/>
      <c r="TQY1060" s="13"/>
      <c r="TQZ1060" s="13"/>
      <c r="TRA1060" s="13"/>
      <c r="TRB1060" s="13"/>
      <c r="TRC1060" s="13"/>
      <c r="TRD1060" s="13"/>
      <c r="TRE1060" s="13"/>
      <c r="TRF1060" s="13"/>
      <c r="TRG1060" s="13"/>
      <c r="TRH1060" s="13"/>
      <c r="TRI1060" s="13"/>
      <c r="TRJ1060" s="13"/>
      <c r="TRK1060" s="13"/>
      <c r="TRL1060" s="13"/>
      <c r="TRM1060" s="13"/>
      <c r="TRN1060" s="13"/>
      <c r="TRO1060" s="13"/>
      <c r="TRP1060" s="13"/>
      <c r="TRQ1060" s="13"/>
      <c r="TRR1060" s="13"/>
      <c r="TRS1060" s="13"/>
      <c r="TRT1060" s="13"/>
      <c r="TRU1060" s="13"/>
      <c r="TRV1060" s="13"/>
      <c r="TRW1060" s="13"/>
      <c r="TRX1060" s="13"/>
      <c r="TRY1060" s="13"/>
      <c r="TRZ1060" s="13"/>
      <c r="TSA1060" s="13"/>
      <c r="TSB1060" s="13"/>
      <c r="TSC1060" s="13"/>
      <c r="TSD1060" s="13"/>
      <c r="TSE1060" s="13"/>
      <c r="TSF1060" s="13"/>
      <c r="TSG1060" s="13"/>
      <c r="TSH1060" s="13"/>
      <c r="TSI1060" s="13"/>
      <c r="TSJ1060" s="13"/>
      <c r="TSK1060" s="13"/>
      <c r="TSL1060" s="13"/>
      <c r="TSM1060" s="13"/>
      <c r="TSN1060" s="13"/>
      <c r="TSO1060" s="13"/>
      <c r="TSP1060" s="13"/>
      <c r="TSQ1060" s="13"/>
      <c r="TSR1060" s="13"/>
      <c r="TSS1060" s="13"/>
      <c r="TST1060" s="13"/>
      <c r="TSU1060" s="13"/>
      <c r="TSV1060" s="13"/>
      <c r="TSW1060" s="13"/>
      <c r="TSX1060" s="13"/>
      <c r="TSY1060" s="13"/>
      <c r="TSZ1060" s="13"/>
      <c r="TTA1060" s="13"/>
      <c r="TTB1060" s="13"/>
      <c r="TTC1060" s="13"/>
      <c r="TTD1060" s="13"/>
      <c r="TTE1060" s="13"/>
      <c r="TTF1060" s="13"/>
      <c r="TTG1060" s="13"/>
      <c r="TTH1060" s="13"/>
      <c r="TTI1060" s="13"/>
      <c r="TTJ1060" s="13"/>
      <c r="TTK1060" s="13"/>
      <c r="TTL1060" s="13"/>
      <c r="TTM1060" s="13"/>
      <c r="TTN1060" s="13"/>
      <c r="TTO1060" s="13"/>
      <c r="TTP1060" s="13"/>
      <c r="TTQ1060" s="13"/>
      <c r="TTR1060" s="13"/>
      <c r="TTS1060" s="13"/>
      <c r="TTT1060" s="13"/>
      <c r="TTU1060" s="13"/>
      <c r="TTV1060" s="13"/>
      <c r="TTW1060" s="13"/>
      <c r="TTX1060" s="13"/>
      <c r="TTY1060" s="13"/>
      <c r="TTZ1060" s="13"/>
      <c r="TUA1060" s="13"/>
      <c r="TUB1060" s="13"/>
      <c r="TUC1060" s="13"/>
      <c r="TUD1060" s="13"/>
      <c r="TUE1060" s="13"/>
      <c r="TUF1060" s="13"/>
      <c r="TUG1060" s="13"/>
      <c r="TUH1060" s="13"/>
      <c r="TUI1060" s="13"/>
      <c r="TUJ1060" s="13"/>
      <c r="TUK1060" s="13"/>
      <c r="TUL1060" s="13"/>
      <c r="TUM1060" s="13"/>
      <c r="TUN1060" s="13"/>
      <c r="TUO1060" s="13"/>
      <c r="TUP1060" s="13"/>
      <c r="TUQ1060" s="13"/>
      <c r="TUR1060" s="13"/>
      <c r="TUS1060" s="13"/>
      <c r="TUT1060" s="13"/>
      <c r="TUU1060" s="13"/>
      <c r="TUV1060" s="13"/>
      <c r="TUW1060" s="13"/>
      <c r="TUX1060" s="13"/>
      <c r="TUY1060" s="13"/>
      <c r="TUZ1060" s="13"/>
      <c r="TVA1060" s="13"/>
      <c r="TVB1060" s="13"/>
      <c r="TVC1060" s="13"/>
      <c r="TVD1060" s="13"/>
      <c r="TVE1060" s="13"/>
      <c r="TVF1060" s="13"/>
      <c r="TVG1060" s="13"/>
      <c r="TVH1060" s="13"/>
      <c r="TVI1060" s="13"/>
      <c r="TVJ1060" s="13"/>
      <c r="TVK1060" s="13"/>
      <c r="TVL1060" s="13"/>
      <c r="TVM1060" s="13"/>
      <c r="TVN1060" s="13"/>
      <c r="TVO1060" s="13"/>
      <c r="TVP1060" s="13"/>
      <c r="TVQ1060" s="13"/>
      <c r="TVR1060" s="13"/>
      <c r="TVS1060" s="13"/>
      <c r="TVT1060" s="13"/>
      <c r="TVU1060" s="13"/>
      <c r="TVV1060" s="13"/>
      <c r="TVW1060" s="13"/>
      <c r="TVX1060" s="13"/>
      <c r="TVY1060" s="13"/>
      <c r="TVZ1060" s="13"/>
      <c r="TWA1060" s="13"/>
      <c r="TWB1060" s="13"/>
      <c r="TWC1060" s="13"/>
      <c r="TWD1060" s="13"/>
      <c r="TWE1060" s="13"/>
      <c r="TWF1060" s="13"/>
      <c r="TWG1060" s="13"/>
      <c r="TWH1060" s="13"/>
      <c r="TWI1060" s="13"/>
      <c r="TWJ1060" s="13"/>
      <c r="TWK1060" s="13"/>
      <c r="TWL1060" s="13"/>
      <c r="TWM1060" s="13"/>
      <c r="TWN1060" s="13"/>
      <c r="TWO1060" s="13"/>
      <c r="TWP1060" s="13"/>
      <c r="TWQ1060" s="13"/>
      <c r="TWR1060" s="13"/>
      <c r="TWS1060" s="13"/>
      <c r="TWT1060" s="13"/>
      <c r="TWU1060" s="13"/>
      <c r="TWV1060" s="13"/>
      <c r="TWW1060" s="13"/>
      <c r="TWX1060" s="13"/>
      <c r="TWY1060" s="13"/>
      <c r="TWZ1060" s="13"/>
      <c r="TXA1060" s="13"/>
      <c r="TXB1060" s="13"/>
      <c r="TXC1060" s="13"/>
      <c r="TXD1060" s="13"/>
      <c r="TXE1060" s="13"/>
      <c r="TXF1060" s="13"/>
      <c r="TXG1060" s="13"/>
      <c r="TXH1060" s="13"/>
      <c r="TXI1060" s="13"/>
      <c r="TXJ1060" s="13"/>
      <c r="TXK1060" s="13"/>
      <c r="TXL1060" s="13"/>
      <c r="TXM1060" s="13"/>
      <c r="TXN1060" s="13"/>
      <c r="TXO1060" s="13"/>
      <c r="TXP1060" s="13"/>
      <c r="TXQ1060" s="13"/>
      <c r="TXR1060" s="13"/>
      <c r="TXS1060" s="13"/>
      <c r="TXT1060" s="13"/>
      <c r="TXU1060" s="13"/>
      <c r="TXV1060" s="13"/>
      <c r="TXW1060" s="13"/>
      <c r="TXX1060" s="13"/>
      <c r="TXY1060" s="13"/>
      <c r="TXZ1060" s="13"/>
      <c r="TYA1060" s="13"/>
      <c r="TYB1060" s="13"/>
      <c r="TYC1060" s="13"/>
      <c r="TYD1060" s="13"/>
      <c r="TYE1060" s="13"/>
      <c r="TYF1060" s="13"/>
      <c r="TYG1060" s="13"/>
      <c r="TYH1060" s="13"/>
      <c r="TYI1060" s="13"/>
      <c r="TYJ1060" s="13"/>
      <c r="TYK1060" s="13"/>
      <c r="TYL1060" s="13"/>
      <c r="TYM1060" s="13"/>
      <c r="TYN1060" s="13"/>
      <c r="TYO1060" s="13"/>
      <c r="TYP1060" s="13"/>
      <c r="TYQ1060" s="13"/>
      <c r="TYR1060" s="13"/>
      <c r="TYS1060" s="13"/>
      <c r="TYT1060" s="13"/>
      <c r="TYU1060" s="13"/>
      <c r="TYV1060" s="13"/>
      <c r="TYW1060" s="13"/>
      <c r="TYX1060" s="13"/>
      <c r="TYY1060" s="13"/>
      <c r="TYZ1060" s="13"/>
      <c r="TZA1060" s="13"/>
      <c r="TZB1060" s="13"/>
      <c r="TZC1060" s="13"/>
      <c r="TZD1060" s="13"/>
      <c r="TZE1060" s="13"/>
      <c r="TZF1060" s="13"/>
      <c r="TZG1060" s="13"/>
      <c r="TZH1060" s="13"/>
      <c r="TZI1060" s="13"/>
      <c r="TZJ1060" s="13"/>
      <c r="TZK1060" s="13"/>
      <c r="TZL1060" s="13"/>
      <c r="TZM1060" s="13"/>
      <c r="TZN1060" s="13"/>
      <c r="TZO1060" s="13"/>
      <c r="TZP1060" s="13"/>
      <c r="TZQ1060" s="13"/>
      <c r="TZR1060" s="13"/>
      <c r="TZS1060" s="13"/>
      <c r="TZT1060" s="13"/>
      <c r="TZU1060" s="13"/>
      <c r="TZV1060" s="13"/>
      <c r="TZW1060" s="13"/>
      <c r="TZX1060" s="13"/>
      <c r="TZY1060" s="13"/>
      <c r="TZZ1060" s="13"/>
      <c r="UAA1060" s="13"/>
      <c r="UAB1060" s="13"/>
      <c r="UAC1060" s="13"/>
      <c r="UAD1060" s="13"/>
      <c r="UAE1060" s="13"/>
      <c r="UAF1060" s="13"/>
      <c r="UAG1060" s="13"/>
      <c r="UAH1060" s="13"/>
      <c r="UAI1060" s="13"/>
      <c r="UAJ1060" s="13"/>
      <c r="UAK1060" s="13"/>
      <c r="UAL1060" s="13"/>
      <c r="UAM1060" s="13"/>
      <c r="UAN1060" s="13"/>
      <c r="UAO1060" s="13"/>
      <c r="UAP1060" s="13"/>
      <c r="UAQ1060" s="13"/>
      <c r="UAR1060" s="13"/>
      <c r="UAS1060" s="13"/>
      <c r="UAT1060" s="13"/>
      <c r="UAU1060" s="13"/>
      <c r="UAV1060" s="13"/>
      <c r="UAW1060" s="13"/>
      <c r="UAX1060" s="13"/>
      <c r="UAY1060" s="13"/>
      <c r="UAZ1060" s="13"/>
      <c r="UBA1060" s="13"/>
      <c r="UBB1060" s="13"/>
      <c r="UBC1060" s="13"/>
      <c r="UBD1060" s="13"/>
      <c r="UBE1060" s="13"/>
      <c r="UBF1060" s="13"/>
      <c r="UBG1060" s="13"/>
      <c r="UBH1060" s="13"/>
      <c r="UBI1060" s="13"/>
      <c r="UBJ1060" s="13"/>
      <c r="UBK1060" s="13"/>
      <c r="UBL1060" s="13"/>
      <c r="UBM1060" s="13"/>
      <c r="UBN1060" s="13"/>
      <c r="UBO1060" s="13"/>
      <c r="UBP1060" s="13"/>
      <c r="UBQ1060" s="13"/>
      <c r="UBR1060" s="13"/>
      <c r="UBS1060" s="13"/>
      <c r="UBT1060" s="13"/>
      <c r="UBU1060" s="13"/>
      <c r="UBV1060" s="13"/>
      <c r="UBW1060" s="13"/>
      <c r="UBX1060" s="13"/>
      <c r="UBY1060" s="13"/>
      <c r="UBZ1060" s="13"/>
      <c r="UCA1060" s="13"/>
      <c r="UCB1060" s="13"/>
      <c r="UCC1060" s="13"/>
      <c r="UCD1060" s="13"/>
      <c r="UCE1060" s="13"/>
      <c r="UCF1060" s="13"/>
      <c r="UCG1060" s="13"/>
      <c r="UCH1060" s="13"/>
      <c r="UCI1060" s="13"/>
      <c r="UCJ1060" s="13"/>
      <c r="UCK1060" s="13"/>
      <c r="UCL1060" s="13"/>
      <c r="UCM1060" s="13"/>
      <c r="UCN1060" s="13"/>
      <c r="UCO1060" s="13"/>
      <c r="UCP1060" s="13"/>
      <c r="UCQ1060" s="13"/>
      <c r="UCR1060" s="13"/>
      <c r="UCS1060" s="13"/>
      <c r="UCT1060" s="13"/>
      <c r="UCU1060" s="13"/>
      <c r="UCV1060" s="13"/>
      <c r="UCW1060" s="13"/>
      <c r="UCX1060" s="13"/>
      <c r="UCY1060" s="13"/>
      <c r="UCZ1060" s="13"/>
      <c r="UDA1060" s="13"/>
      <c r="UDB1060" s="13"/>
      <c r="UDC1060" s="13"/>
      <c r="UDD1060" s="13"/>
      <c r="UDE1060" s="13"/>
      <c r="UDF1060" s="13"/>
      <c r="UDG1060" s="13"/>
      <c r="UDH1060" s="13"/>
      <c r="UDI1060" s="13"/>
      <c r="UDJ1060" s="13"/>
      <c r="UDK1060" s="13"/>
      <c r="UDL1060" s="13"/>
      <c r="UDM1060" s="13"/>
      <c r="UDN1060" s="13"/>
      <c r="UDO1060" s="13"/>
      <c r="UDP1060" s="13"/>
      <c r="UDQ1060" s="13"/>
      <c r="UDR1060" s="13"/>
      <c r="UDS1060" s="13"/>
      <c r="UDT1060" s="13"/>
      <c r="UDU1060" s="13"/>
      <c r="UDV1060" s="13"/>
      <c r="UDW1060" s="13"/>
      <c r="UDX1060" s="13"/>
      <c r="UDY1060" s="13"/>
      <c r="UDZ1060" s="13"/>
      <c r="UEA1060" s="13"/>
      <c r="UEB1060" s="13"/>
      <c r="UEC1060" s="13"/>
      <c r="UED1060" s="13"/>
      <c r="UEE1060" s="13"/>
      <c r="UEF1060" s="13"/>
      <c r="UEG1060" s="13"/>
      <c r="UEH1060" s="13"/>
      <c r="UEI1060" s="13"/>
      <c r="UEJ1060" s="13"/>
      <c r="UEK1060" s="13"/>
      <c r="UEL1060" s="13"/>
      <c r="UEM1060" s="13"/>
      <c r="UEN1060" s="13"/>
      <c r="UEO1060" s="13"/>
      <c r="UEP1060" s="13"/>
      <c r="UEQ1060" s="13"/>
      <c r="UER1060" s="13"/>
      <c r="UES1060" s="13"/>
      <c r="UET1060" s="13"/>
      <c r="UEU1060" s="13"/>
      <c r="UEV1060" s="13"/>
      <c r="UEW1060" s="13"/>
      <c r="UEX1060" s="13"/>
      <c r="UEY1060" s="13"/>
      <c r="UEZ1060" s="13"/>
      <c r="UFA1060" s="13"/>
      <c r="UFB1060" s="13"/>
      <c r="UFC1060" s="13"/>
      <c r="UFD1060" s="13"/>
      <c r="UFE1060" s="13"/>
      <c r="UFF1060" s="13"/>
      <c r="UFG1060" s="13"/>
      <c r="UFH1060" s="13"/>
      <c r="UFI1060" s="13"/>
      <c r="UFJ1060" s="13"/>
      <c r="UFK1060" s="13"/>
      <c r="UFL1060" s="13"/>
      <c r="UFM1060" s="13"/>
      <c r="UFN1060" s="13"/>
      <c r="UFO1060" s="13"/>
      <c r="UFP1060" s="13"/>
      <c r="UFQ1060" s="13"/>
      <c r="UFR1060" s="13"/>
      <c r="UFS1060" s="13"/>
      <c r="UFT1060" s="13"/>
      <c r="UFU1060" s="13"/>
      <c r="UFV1060" s="13"/>
      <c r="UFW1060" s="13"/>
      <c r="UFX1060" s="13"/>
      <c r="UFY1060" s="13"/>
      <c r="UFZ1060" s="13"/>
      <c r="UGA1060" s="13"/>
      <c r="UGB1060" s="13"/>
      <c r="UGC1060" s="13"/>
      <c r="UGD1060" s="13"/>
      <c r="UGE1060" s="13"/>
      <c r="UGF1060" s="13"/>
      <c r="UGG1060" s="13"/>
      <c r="UGH1060" s="13"/>
      <c r="UGI1060" s="13"/>
      <c r="UGJ1060" s="13"/>
      <c r="UGK1060" s="13"/>
      <c r="UGL1060" s="13"/>
      <c r="UGM1060" s="13"/>
      <c r="UGN1060" s="13"/>
      <c r="UGO1060" s="13"/>
      <c r="UGP1060" s="13"/>
      <c r="UGQ1060" s="13"/>
      <c r="UGR1060" s="13"/>
      <c r="UGS1060" s="13"/>
      <c r="UGT1060" s="13"/>
      <c r="UGU1060" s="13"/>
      <c r="UGV1060" s="13"/>
      <c r="UGW1060" s="13"/>
      <c r="UGX1060" s="13"/>
      <c r="UGY1060" s="13"/>
      <c r="UGZ1060" s="13"/>
      <c r="UHA1060" s="13"/>
      <c r="UHB1060" s="13"/>
      <c r="UHC1060" s="13"/>
      <c r="UHD1060" s="13"/>
      <c r="UHE1060" s="13"/>
      <c r="UHF1060" s="13"/>
      <c r="UHG1060" s="13"/>
      <c r="UHH1060" s="13"/>
      <c r="UHI1060" s="13"/>
      <c r="UHJ1060" s="13"/>
      <c r="UHK1060" s="13"/>
      <c r="UHL1060" s="13"/>
      <c r="UHM1060" s="13"/>
      <c r="UHN1060" s="13"/>
      <c r="UHO1060" s="13"/>
      <c r="UHP1060" s="13"/>
      <c r="UHQ1060" s="13"/>
      <c r="UHR1060" s="13"/>
      <c r="UHS1060" s="13"/>
      <c r="UHT1060" s="13"/>
      <c r="UHU1060" s="13"/>
      <c r="UHV1060" s="13"/>
      <c r="UHW1060" s="13"/>
      <c r="UHX1060" s="13"/>
      <c r="UHY1060" s="13"/>
      <c r="UHZ1060" s="13"/>
      <c r="UIA1060" s="13"/>
      <c r="UIB1060" s="13"/>
      <c r="UIC1060" s="13"/>
      <c r="UID1060" s="13"/>
      <c r="UIE1060" s="13"/>
      <c r="UIF1060" s="13"/>
      <c r="UIG1060" s="13"/>
      <c r="UIH1060" s="13"/>
      <c r="UII1060" s="13"/>
      <c r="UIJ1060" s="13"/>
      <c r="UIK1060" s="13"/>
      <c r="UIL1060" s="13"/>
      <c r="UIM1060" s="13"/>
      <c r="UIN1060" s="13"/>
      <c r="UIO1060" s="13"/>
      <c r="UIP1060" s="13"/>
      <c r="UIQ1060" s="13"/>
      <c r="UIR1060" s="13"/>
      <c r="UIS1060" s="13"/>
      <c r="UIT1060" s="13"/>
      <c r="UIU1060" s="13"/>
      <c r="UIV1060" s="13"/>
      <c r="UIW1060" s="13"/>
      <c r="UIX1060" s="13"/>
      <c r="UIY1060" s="13"/>
      <c r="UIZ1060" s="13"/>
      <c r="UJA1060" s="13"/>
      <c r="UJB1060" s="13"/>
      <c r="UJC1060" s="13"/>
      <c r="UJD1060" s="13"/>
      <c r="UJE1060" s="13"/>
      <c r="UJF1060" s="13"/>
      <c r="UJG1060" s="13"/>
      <c r="UJH1060" s="13"/>
      <c r="UJI1060" s="13"/>
      <c r="UJJ1060" s="13"/>
      <c r="UJK1060" s="13"/>
      <c r="UJL1060" s="13"/>
      <c r="UJM1060" s="13"/>
      <c r="UJN1060" s="13"/>
      <c r="UJO1060" s="13"/>
      <c r="UJP1060" s="13"/>
      <c r="UJQ1060" s="13"/>
      <c r="UJR1060" s="13"/>
      <c r="UJS1060" s="13"/>
      <c r="UJT1060" s="13"/>
      <c r="UJU1060" s="13"/>
      <c r="UJV1060" s="13"/>
      <c r="UJW1060" s="13"/>
      <c r="UJX1060" s="13"/>
      <c r="UJY1060" s="13"/>
      <c r="UJZ1060" s="13"/>
      <c r="UKA1060" s="13"/>
      <c r="UKB1060" s="13"/>
      <c r="UKC1060" s="13"/>
      <c r="UKD1060" s="13"/>
      <c r="UKE1060" s="13"/>
      <c r="UKF1060" s="13"/>
      <c r="UKG1060" s="13"/>
      <c r="UKH1060" s="13"/>
      <c r="UKI1060" s="13"/>
      <c r="UKJ1060" s="13"/>
      <c r="UKK1060" s="13"/>
      <c r="UKL1060" s="13"/>
      <c r="UKM1060" s="13"/>
      <c r="UKN1060" s="13"/>
      <c r="UKO1060" s="13"/>
      <c r="UKP1060" s="13"/>
      <c r="UKQ1060" s="13"/>
      <c r="UKR1060" s="13"/>
      <c r="UKS1060" s="13"/>
      <c r="UKT1060" s="13"/>
      <c r="UKU1060" s="13"/>
      <c r="UKV1060" s="13"/>
      <c r="UKW1060" s="13"/>
      <c r="UKX1060" s="13"/>
      <c r="UKY1060" s="13"/>
      <c r="UKZ1060" s="13"/>
      <c r="ULA1060" s="13"/>
      <c r="ULB1060" s="13"/>
      <c r="ULC1060" s="13"/>
      <c r="ULD1060" s="13"/>
      <c r="ULE1060" s="13"/>
      <c r="ULF1060" s="13"/>
      <c r="ULG1060" s="13"/>
      <c r="ULH1060" s="13"/>
      <c r="ULI1060" s="13"/>
      <c r="ULJ1060" s="13"/>
      <c r="ULK1060" s="13"/>
      <c r="ULL1060" s="13"/>
      <c r="ULM1060" s="13"/>
      <c r="ULN1060" s="13"/>
      <c r="ULO1060" s="13"/>
      <c r="ULP1060" s="13"/>
      <c r="ULQ1060" s="13"/>
      <c r="ULR1060" s="13"/>
      <c r="ULS1060" s="13"/>
      <c r="ULT1060" s="13"/>
      <c r="ULU1060" s="13"/>
      <c r="ULV1060" s="13"/>
      <c r="ULW1060" s="13"/>
      <c r="ULX1060" s="13"/>
      <c r="ULY1060" s="13"/>
      <c r="ULZ1060" s="13"/>
      <c r="UMA1060" s="13"/>
      <c r="UMB1060" s="13"/>
      <c r="UMC1060" s="13"/>
      <c r="UMD1060" s="13"/>
      <c r="UME1060" s="13"/>
      <c r="UMF1060" s="13"/>
      <c r="UMG1060" s="13"/>
      <c r="UMH1060" s="13"/>
      <c r="UMI1060" s="13"/>
      <c r="UMJ1060" s="13"/>
      <c r="UMK1060" s="13"/>
      <c r="UML1060" s="13"/>
      <c r="UMM1060" s="13"/>
      <c r="UMN1060" s="13"/>
      <c r="UMO1060" s="13"/>
      <c r="UMP1060" s="13"/>
      <c r="UMQ1060" s="13"/>
      <c r="UMR1060" s="13"/>
      <c r="UMS1060" s="13"/>
      <c r="UMT1060" s="13"/>
      <c r="UMU1060" s="13"/>
      <c r="UMV1060" s="13"/>
      <c r="UMW1060" s="13"/>
      <c r="UMX1060" s="13"/>
      <c r="UMY1060" s="13"/>
      <c r="UMZ1060" s="13"/>
      <c r="UNA1060" s="13"/>
      <c r="UNB1060" s="13"/>
      <c r="UNC1060" s="13"/>
      <c r="UND1060" s="13"/>
      <c r="UNE1060" s="13"/>
      <c r="UNF1060" s="13"/>
      <c r="UNG1060" s="13"/>
      <c r="UNH1060" s="13"/>
      <c r="UNI1060" s="13"/>
      <c r="UNJ1060" s="13"/>
      <c r="UNK1060" s="13"/>
      <c r="UNL1060" s="13"/>
      <c r="UNM1060" s="13"/>
      <c r="UNN1060" s="13"/>
      <c r="UNO1060" s="13"/>
      <c r="UNP1060" s="13"/>
      <c r="UNQ1060" s="13"/>
      <c r="UNR1060" s="13"/>
      <c r="UNS1060" s="13"/>
      <c r="UNT1060" s="13"/>
      <c r="UNU1060" s="13"/>
      <c r="UNV1060" s="13"/>
      <c r="UNW1060" s="13"/>
      <c r="UNX1060" s="13"/>
      <c r="UNY1060" s="13"/>
      <c r="UNZ1060" s="13"/>
      <c r="UOA1060" s="13"/>
      <c r="UOB1060" s="13"/>
      <c r="UOC1060" s="13"/>
      <c r="UOD1060" s="13"/>
      <c r="UOE1060" s="13"/>
      <c r="UOF1060" s="13"/>
      <c r="UOG1060" s="13"/>
      <c r="UOH1060" s="13"/>
      <c r="UOI1060" s="13"/>
      <c r="UOJ1060" s="13"/>
      <c r="UOK1060" s="13"/>
      <c r="UOL1060" s="13"/>
      <c r="UOM1060" s="13"/>
      <c r="UON1060" s="13"/>
      <c r="UOO1060" s="13"/>
      <c r="UOP1060" s="13"/>
      <c r="UOQ1060" s="13"/>
      <c r="UOR1060" s="13"/>
      <c r="UOS1060" s="13"/>
      <c r="UOT1060" s="13"/>
      <c r="UOU1060" s="13"/>
      <c r="UOV1060" s="13"/>
      <c r="UOW1060" s="13"/>
      <c r="UOX1060" s="13"/>
      <c r="UOY1060" s="13"/>
      <c r="UOZ1060" s="13"/>
      <c r="UPA1060" s="13"/>
      <c r="UPB1060" s="13"/>
      <c r="UPC1060" s="13"/>
      <c r="UPD1060" s="13"/>
      <c r="UPE1060" s="13"/>
      <c r="UPF1060" s="13"/>
      <c r="UPG1060" s="13"/>
      <c r="UPH1060" s="13"/>
      <c r="UPI1060" s="13"/>
      <c r="UPJ1060" s="13"/>
      <c r="UPK1060" s="13"/>
      <c r="UPL1060" s="13"/>
      <c r="UPM1060" s="13"/>
      <c r="UPN1060" s="13"/>
      <c r="UPO1060" s="13"/>
      <c r="UPP1060" s="13"/>
      <c r="UPQ1060" s="13"/>
      <c r="UPR1060" s="13"/>
      <c r="UPS1060" s="13"/>
      <c r="UPT1060" s="13"/>
      <c r="UPU1060" s="13"/>
      <c r="UPV1060" s="13"/>
      <c r="UPW1060" s="13"/>
      <c r="UPX1060" s="13"/>
      <c r="UPY1060" s="13"/>
      <c r="UPZ1060" s="13"/>
      <c r="UQA1060" s="13"/>
      <c r="UQB1060" s="13"/>
      <c r="UQC1060" s="13"/>
      <c r="UQD1060" s="13"/>
      <c r="UQE1060" s="13"/>
      <c r="UQF1060" s="13"/>
      <c r="UQG1060" s="13"/>
      <c r="UQH1060" s="13"/>
      <c r="UQI1060" s="13"/>
      <c r="UQJ1060" s="13"/>
      <c r="UQK1060" s="13"/>
      <c r="UQL1060" s="13"/>
      <c r="UQM1060" s="13"/>
      <c r="UQN1060" s="13"/>
      <c r="UQO1060" s="13"/>
      <c r="UQP1060" s="13"/>
      <c r="UQQ1060" s="13"/>
      <c r="UQR1060" s="13"/>
      <c r="UQS1060" s="13"/>
      <c r="UQT1060" s="13"/>
      <c r="UQU1060" s="13"/>
      <c r="UQV1060" s="13"/>
      <c r="UQW1060" s="13"/>
      <c r="UQX1060" s="13"/>
      <c r="UQY1060" s="13"/>
      <c r="UQZ1060" s="13"/>
      <c r="URA1060" s="13"/>
      <c r="URB1060" s="13"/>
      <c r="URC1060" s="13"/>
      <c r="URD1060" s="13"/>
      <c r="URE1060" s="13"/>
      <c r="URF1060" s="13"/>
      <c r="URG1060" s="13"/>
      <c r="URH1060" s="13"/>
      <c r="URI1060" s="13"/>
      <c r="URJ1060" s="13"/>
      <c r="URK1060" s="13"/>
      <c r="URL1060" s="13"/>
      <c r="URM1060" s="13"/>
      <c r="URN1060" s="13"/>
      <c r="URO1060" s="13"/>
      <c r="URP1060" s="13"/>
      <c r="URQ1060" s="13"/>
      <c r="URR1060" s="13"/>
      <c r="URS1060" s="13"/>
      <c r="URT1060" s="13"/>
      <c r="URU1060" s="13"/>
      <c r="URV1060" s="13"/>
      <c r="URW1060" s="13"/>
      <c r="URX1060" s="13"/>
      <c r="URY1060" s="13"/>
      <c r="URZ1060" s="13"/>
      <c r="USA1060" s="13"/>
      <c r="USB1060" s="13"/>
      <c r="USC1060" s="13"/>
      <c r="USD1060" s="13"/>
      <c r="USE1060" s="13"/>
      <c r="USF1060" s="13"/>
      <c r="USG1060" s="13"/>
      <c r="USH1060" s="13"/>
      <c r="USI1060" s="13"/>
      <c r="USJ1060" s="13"/>
      <c r="USK1060" s="13"/>
      <c r="USL1060" s="13"/>
      <c r="USM1060" s="13"/>
      <c r="USN1060" s="13"/>
      <c r="USO1060" s="13"/>
      <c r="USP1060" s="13"/>
      <c r="USQ1060" s="13"/>
      <c r="USR1060" s="13"/>
      <c r="USS1060" s="13"/>
      <c r="UST1060" s="13"/>
      <c r="USU1060" s="13"/>
      <c r="USV1060" s="13"/>
      <c r="USW1060" s="13"/>
      <c r="USX1060" s="13"/>
      <c r="USY1060" s="13"/>
      <c r="USZ1060" s="13"/>
      <c r="UTA1060" s="13"/>
      <c r="UTB1060" s="13"/>
      <c r="UTC1060" s="13"/>
      <c r="UTD1060" s="13"/>
      <c r="UTE1060" s="13"/>
      <c r="UTF1060" s="13"/>
      <c r="UTG1060" s="13"/>
      <c r="UTH1060" s="13"/>
      <c r="UTI1060" s="13"/>
      <c r="UTJ1060" s="13"/>
      <c r="UTK1060" s="13"/>
      <c r="UTL1060" s="13"/>
      <c r="UTM1060" s="13"/>
      <c r="UTN1060" s="13"/>
      <c r="UTO1060" s="13"/>
      <c r="UTP1060" s="13"/>
      <c r="UTQ1060" s="13"/>
      <c r="UTR1060" s="13"/>
      <c r="UTS1060" s="13"/>
      <c r="UTT1060" s="13"/>
      <c r="UTU1060" s="13"/>
      <c r="UTV1060" s="13"/>
      <c r="UTW1060" s="13"/>
      <c r="UTX1060" s="13"/>
      <c r="UTY1060" s="13"/>
      <c r="UTZ1060" s="13"/>
      <c r="UUA1060" s="13"/>
      <c r="UUB1060" s="13"/>
      <c r="UUC1060" s="13"/>
      <c r="UUD1060" s="13"/>
      <c r="UUE1060" s="13"/>
      <c r="UUF1060" s="13"/>
      <c r="UUG1060" s="13"/>
      <c r="UUH1060" s="13"/>
      <c r="UUI1060" s="13"/>
      <c r="UUJ1060" s="13"/>
      <c r="UUK1060" s="13"/>
      <c r="UUL1060" s="13"/>
      <c r="UUM1060" s="13"/>
      <c r="UUN1060" s="13"/>
      <c r="UUO1060" s="13"/>
      <c r="UUP1060" s="13"/>
      <c r="UUQ1060" s="13"/>
      <c r="UUR1060" s="13"/>
      <c r="UUS1060" s="13"/>
      <c r="UUT1060" s="13"/>
      <c r="UUU1060" s="13"/>
      <c r="UUV1060" s="13"/>
      <c r="UUW1060" s="13"/>
      <c r="UUX1060" s="13"/>
      <c r="UUY1060" s="13"/>
      <c r="UUZ1060" s="13"/>
      <c r="UVA1060" s="13"/>
      <c r="UVB1060" s="13"/>
      <c r="UVC1060" s="13"/>
      <c r="UVD1060" s="13"/>
      <c r="UVE1060" s="13"/>
      <c r="UVF1060" s="13"/>
      <c r="UVG1060" s="13"/>
      <c r="UVH1060" s="13"/>
      <c r="UVI1060" s="13"/>
      <c r="UVJ1060" s="13"/>
      <c r="UVK1060" s="13"/>
      <c r="UVL1060" s="13"/>
      <c r="UVM1060" s="13"/>
      <c r="UVN1060" s="13"/>
      <c r="UVO1060" s="13"/>
      <c r="UVP1060" s="13"/>
      <c r="UVQ1060" s="13"/>
      <c r="UVR1060" s="13"/>
      <c r="UVS1060" s="13"/>
      <c r="UVT1060" s="13"/>
      <c r="UVU1060" s="13"/>
      <c r="UVV1060" s="13"/>
      <c r="UVW1060" s="13"/>
      <c r="UVX1060" s="13"/>
      <c r="UVY1060" s="13"/>
      <c r="UVZ1060" s="13"/>
      <c r="UWA1060" s="13"/>
      <c r="UWB1060" s="13"/>
      <c r="UWC1060" s="13"/>
      <c r="UWD1060" s="13"/>
      <c r="UWE1060" s="13"/>
      <c r="UWF1060" s="13"/>
      <c r="UWG1060" s="13"/>
      <c r="UWH1060" s="13"/>
      <c r="UWI1060" s="13"/>
      <c r="UWJ1060" s="13"/>
      <c r="UWK1060" s="13"/>
      <c r="UWL1060" s="13"/>
      <c r="UWM1060" s="13"/>
      <c r="UWN1060" s="13"/>
      <c r="UWO1060" s="13"/>
      <c r="UWP1060" s="13"/>
      <c r="UWQ1060" s="13"/>
      <c r="UWR1060" s="13"/>
      <c r="UWS1060" s="13"/>
      <c r="UWT1060" s="13"/>
      <c r="UWU1060" s="13"/>
      <c r="UWV1060" s="13"/>
      <c r="UWW1060" s="13"/>
      <c r="UWX1060" s="13"/>
      <c r="UWY1060" s="13"/>
      <c r="UWZ1060" s="13"/>
      <c r="UXA1060" s="13"/>
      <c r="UXB1060" s="13"/>
      <c r="UXC1060" s="13"/>
      <c r="UXD1060" s="13"/>
      <c r="UXE1060" s="13"/>
      <c r="UXF1060" s="13"/>
      <c r="UXG1060" s="13"/>
      <c r="UXH1060" s="13"/>
      <c r="UXI1060" s="13"/>
      <c r="UXJ1060" s="13"/>
      <c r="UXK1060" s="13"/>
      <c r="UXL1060" s="13"/>
      <c r="UXM1060" s="13"/>
      <c r="UXN1060" s="13"/>
      <c r="UXO1060" s="13"/>
      <c r="UXP1060" s="13"/>
      <c r="UXQ1060" s="13"/>
      <c r="UXR1060" s="13"/>
      <c r="UXS1060" s="13"/>
      <c r="UXT1060" s="13"/>
      <c r="UXU1060" s="13"/>
      <c r="UXV1060" s="13"/>
      <c r="UXW1060" s="13"/>
      <c r="UXX1060" s="13"/>
      <c r="UXY1060" s="13"/>
      <c r="UXZ1060" s="13"/>
      <c r="UYA1060" s="13"/>
      <c r="UYB1060" s="13"/>
      <c r="UYC1060" s="13"/>
      <c r="UYD1060" s="13"/>
      <c r="UYE1060" s="13"/>
      <c r="UYF1060" s="13"/>
      <c r="UYG1060" s="13"/>
      <c r="UYH1060" s="13"/>
      <c r="UYI1060" s="13"/>
      <c r="UYJ1060" s="13"/>
      <c r="UYK1060" s="13"/>
      <c r="UYL1060" s="13"/>
      <c r="UYM1060" s="13"/>
      <c r="UYN1060" s="13"/>
      <c r="UYO1060" s="13"/>
      <c r="UYP1060" s="13"/>
      <c r="UYQ1060" s="13"/>
      <c r="UYR1060" s="13"/>
      <c r="UYS1060" s="13"/>
      <c r="UYT1060" s="13"/>
      <c r="UYU1060" s="13"/>
      <c r="UYV1060" s="13"/>
      <c r="UYW1060" s="13"/>
      <c r="UYX1060" s="13"/>
      <c r="UYY1060" s="13"/>
      <c r="UYZ1060" s="13"/>
      <c r="UZA1060" s="13"/>
      <c r="UZB1060" s="13"/>
      <c r="UZC1060" s="13"/>
      <c r="UZD1060" s="13"/>
      <c r="UZE1060" s="13"/>
      <c r="UZF1060" s="13"/>
      <c r="UZG1060" s="13"/>
      <c r="UZH1060" s="13"/>
      <c r="UZI1060" s="13"/>
      <c r="UZJ1060" s="13"/>
      <c r="UZK1060" s="13"/>
      <c r="UZL1060" s="13"/>
      <c r="UZM1060" s="13"/>
      <c r="UZN1060" s="13"/>
      <c r="UZO1060" s="13"/>
      <c r="UZP1060" s="13"/>
      <c r="UZQ1060" s="13"/>
      <c r="UZR1060" s="13"/>
      <c r="UZS1060" s="13"/>
      <c r="UZT1060" s="13"/>
      <c r="UZU1060" s="13"/>
      <c r="UZV1060" s="13"/>
      <c r="UZW1060" s="13"/>
      <c r="UZX1060" s="13"/>
      <c r="UZY1060" s="13"/>
      <c r="UZZ1060" s="13"/>
      <c r="VAA1060" s="13"/>
      <c r="VAB1060" s="13"/>
      <c r="VAC1060" s="13"/>
      <c r="VAD1060" s="13"/>
      <c r="VAE1060" s="13"/>
      <c r="VAF1060" s="13"/>
      <c r="VAG1060" s="13"/>
      <c r="VAH1060" s="13"/>
      <c r="VAI1060" s="13"/>
      <c r="VAJ1060" s="13"/>
      <c r="VAK1060" s="13"/>
      <c r="VAL1060" s="13"/>
      <c r="VAM1060" s="13"/>
      <c r="VAN1060" s="13"/>
      <c r="VAO1060" s="13"/>
      <c r="VAP1060" s="13"/>
      <c r="VAQ1060" s="13"/>
      <c r="VAR1060" s="13"/>
      <c r="VAS1060" s="13"/>
      <c r="VAT1060" s="13"/>
      <c r="VAU1060" s="13"/>
      <c r="VAV1060" s="13"/>
      <c r="VAW1060" s="13"/>
      <c r="VAX1060" s="13"/>
      <c r="VAY1060" s="13"/>
      <c r="VAZ1060" s="13"/>
      <c r="VBA1060" s="13"/>
      <c r="VBB1060" s="13"/>
      <c r="VBC1060" s="13"/>
      <c r="VBD1060" s="13"/>
      <c r="VBE1060" s="13"/>
      <c r="VBF1060" s="13"/>
      <c r="VBG1060" s="13"/>
      <c r="VBH1060" s="13"/>
      <c r="VBI1060" s="13"/>
      <c r="VBJ1060" s="13"/>
      <c r="VBK1060" s="13"/>
      <c r="VBL1060" s="13"/>
      <c r="VBM1060" s="13"/>
      <c r="VBN1060" s="13"/>
      <c r="VBO1060" s="13"/>
      <c r="VBP1060" s="13"/>
      <c r="VBQ1060" s="13"/>
      <c r="VBR1060" s="13"/>
      <c r="VBS1060" s="13"/>
      <c r="VBT1060" s="13"/>
      <c r="VBU1060" s="13"/>
      <c r="VBV1060" s="13"/>
      <c r="VBW1060" s="13"/>
      <c r="VBX1060" s="13"/>
      <c r="VBY1060" s="13"/>
      <c r="VBZ1060" s="13"/>
      <c r="VCA1060" s="13"/>
      <c r="VCB1060" s="13"/>
      <c r="VCC1060" s="13"/>
      <c r="VCD1060" s="13"/>
      <c r="VCE1060" s="13"/>
      <c r="VCF1060" s="13"/>
      <c r="VCG1060" s="13"/>
      <c r="VCH1060" s="13"/>
      <c r="VCI1060" s="13"/>
      <c r="VCJ1060" s="13"/>
      <c r="VCK1060" s="13"/>
      <c r="VCL1060" s="13"/>
      <c r="VCM1060" s="13"/>
      <c r="VCN1060" s="13"/>
      <c r="VCO1060" s="13"/>
      <c r="VCP1060" s="13"/>
      <c r="VCQ1060" s="13"/>
      <c r="VCR1060" s="13"/>
      <c r="VCS1060" s="13"/>
      <c r="VCT1060" s="13"/>
      <c r="VCU1060" s="13"/>
      <c r="VCV1060" s="13"/>
      <c r="VCW1060" s="13"/>
      <c r="VCX1060" s="13"/>
      <c r="VCY1060" s="13"/>
      <c r="VCZ1060" s="13"/>
      <c r="VDA1060" s="13"/>
      <c r="VDB1060" s="13"/>
      <c r="VDC1060" s="13"/>
      <c r="VDD1060" s="13"/>
      <c r="VDE1060" s="13"/>
      <c r="VDF1060" s="13"/>
      <c r="VDG1060" s="13"/>
      <c r="VDH1060" s="13"/>
      <c r="VDI1060" s="13"/>
      <c r="VDJ1060" s="13"/>
      <c r="VDK1060" s="13"/>
      <c r="VDL1060" s="13"/>
      <c r="VDM1060" s="13"/>
      <c r="VDN1060" s="13"/>
      <c r="VDO1060" s="13"/>
      <c r="VDP1060" s="13"/>
      <c r="VDQ1060" s="13"/>
      <c r="VDR1060" s="13"/>
      <c r="VDS1060" s="13"/>
      <c r="VDT1060" s="13"/>
      <c r="VDU1060" s="13"/>
      <c r="VDV1060" s="13"/>
      <c r="VDW1060" s="13"/>
      <c r="VDX1060" s="13"/>
      <c r="VDY1060" s="13"/>
      <c r="VDZ1060" s="13"/>
      <c r="VEA1060" s="13"/>
      <c r="VEB1060" s="13"/>
      <c r="VEC1060" s="13"/>
      <c r="VED1060" s="13"/>
      <c r="VEE1060" s="13"/>
      <c r="VEF1060" s="13"/>
      <c r="VEG1060" s="13"/>
      <c r="VEH1060" s="13"/>
      <c r="VEI1060" s="13"/>
      <c r="VEJ1060" s="13"/>
      <c r="VEK1060" s="13"/>
      <c r="VEL1060" s="13"/>
      <c r="VEM1060" s="13"/>
      <c r="VEN1060" s="13"/>
      <c r="VEO1060" s="13"/>
      <c r="VEP1060" s="13"/>
      <c r="VEQ1060" s="13"/>
      <c r="VER1060" s="13"/>
      <c r="VES1060" s="13"/>
      <c r="VET1060" s="13"/>
      <c r="VEU1060" s="13"/>
      <c r="VEV1060" s="13"/>
      <c r="VEW1060" s="13"/>
      <c r="VEX1060" s="13"/>
      <c r="VEY1060" s="13"/>
      <c r="VEZ1060" s="13"/>
      <c r="VFA1060" s="13"/>
      <c r="VFB1060" s="13"/>
      <c r="VFC1060" s="13"/>
      <c r="VFD1060" s="13"/>
      <c r="VFE1060" s="13"/>
      <c r="VFF1060" s="13"/>
      <c r="VFG1060" s="13"/>
      <c r="VFH1060" s="13"/>
      <c r="VFI1060" s="13"/>
      <c r="VFJ1060" s="13"/>
      <c r="VFK1060" s="13"/>
      <c r="VFL1060" s="13"/>
      <c r="VFM1060" s="13"/>
      <c r="VFN1060" s="13"/>
      <c r="VFO1060" s="13"/>
      <c r="VFP1060" s="13"/>
      <c r="VFQ1060" s="13"/>
      <c r="VFR1060" s="13"/>
      <c r="VFS1060" s="13"/>
      <c r="VFT1060" s="13"/>
      <c r="VFU1060" s="13"/>
      <c r="VFV1060" s="13"/>
      <c r="VFW1060" s="13"/>
      <c r="VFX1060" s="13"/>
      <c r="VFY1060" s="13"/>
      <c r="VFZ1060" s="13"/>
      <c r="VGA1060" s="13"/>
      <c r="VGB1060" s="13"/>
      <c r="VGC1060" s="13"/>
      <c r="VGD1060" s="13"/>
      <c r="VGE1060" s="13"/>
      <c r="VGF1060" s="13"/>
      <c r="VGG1060" s="13"/>
      <c r="VGH1060" s="13"/>
      <c r="VGI1060" s="13"/>
      <c r="VGJ1060" s="13"/>
      <c r="VGK1060" s="13"/>
      <c r="VGL1060" s="13"/>
      <c r="VGM1060" s="13"/>
      <c r="VGN1060" s="13"/>
      <c r="VGO1060" s="13"/>
      <c r="VGP1060" s="13"/>
      <c r="VGQ1060" s="13"/>
      <c r="VGR1060" s="13"/>
      <c r="VGS1060" s="13"/>
      <c r="VGT1060" s="13"/>
      <c r="VGU1060" s="13"/>
      <c r="VGV1060" s="13"/>
      <c r="VGW1060" s="13"/>
      <c r="VGX1060" s="13"/>
      <c r="VGY1060" s="13"/>
      <c r="VGZ1060" s="13"/>
      <c r="VHA1060" s="13"/>
      <c r="VHB1060" s="13"/>
      <c r="VHC1060" s="13"/>
      <c r="VHD1060" s="13"/>
      <c r="VHE1060" s="13"/>
      <c r="VHF1060" s="13"/>
      <c r="VHG1060" s="13"/>
      <c r="VHH1060" s="13"/>
      <c r="VHI1060" s="13"/>
      <c r="VHJ1060" s="13"/>
      <c r="VHK1060" s="13"/>
      <c r="VHL1060" s="13"/>
      <c r="VHM1060" s="13"/>
      <c r="VHN1060" s="13"/>
      <c r="VHO1060" s="13"/>
      <c r="VHP1060" s="13"/>
      <c r="VHQ1060" s="13"/>
      <c r="VHR1060" s="13"/>
      <c r="VHS1060" s="13"/>
      <c r="VHT1060" s="13"/>
      <c r="VHU1060" s="13"/>
      <c r="VHV1060" s="13"/>
      <c r="VHW1060" s="13"/>
      <c r="VHX1060" s="13"/>
      <c r="VHY1060" s="13"/>
      <c r="VHZ1060" s="13"/>
      <c r="VIA1060" s="13"/>
      <c r="VIB1060" s="13"/>
      <c r="VIC1060" s="13"/>
      <c r="VID1060" s="13"/>
      <c r="VIE1060" s="13"/>
      <c r="VIF1060" s="13"/>
      <c r="VIG1060" s="13"/>
      <c r="VIH1060" s="13"/>
      <c r="VII1060" s="13"/>
      <c r="VIJ1060" s="13"/>
      <c r="VIK1060" s="13"/>
      <c r="VIL1060" s="13"/>
      <c r="VIM1060" s="13"/>
      <c r="VIN1060" s="13"/>
      <c r="VIO1060" s="13"/>
      <c r="VIP1060" s="13"/>
      <c r="VIQ1060" s="13"/>
      <c r="VIR1060" s="13"/>
      <c r="VIS1060" s="13"/>
      <c r="VIT1060" s="13"/>
      <c r="VIU1060" s="13"/>
      <c r="VIV1060" s="13"/>
      <c r="VIW1060" s="13"/>
      <c r="VIX1060" s="13"/>
      <c r="VIY1060" s="13"/>
      <c r="VIZ1060" s="13"/>
      <c r="VJA1060" s="13"/>
      <c r="VJB1060" s="13"/>
      <c r="VJC1060" s="13"/>
      <c r="VJD1060" s="13"/>
      <c r="VJE1060" s="13"/>
      <c r="VJF1060" s="13"/>
      <c r="VJG1060" s="13"/>
      <c r="VJH1060" s="13"/>
      <c r="VJI1060" s="13"/>
      <c r="VJJ1060" s="13"/>
      <c r="VJK1060" s="13"/>
      <c r="VJL1060" s="13"/>
      <c r="VJM1060" s="13"/>
      <c r="VJN1060" s="13"/>
      <c r="VJO1060" s="13"/>
      <c r="VJP1060" s="13"/>
      <c r="VJQ1060" s="13"/>
      <c r="VJR1060" s="13"/>
      <c r="VJS1060" s="13"/>
      <c r="VJT1060" s="13"/>
      <c r="VJU1060" s="13"/>
      <c r="VJV1060" s="13"/>
      <c r="VJW1060" s="13"/>
      <c r="VJX1060" s="13"/>
      <c r="VJY1060" s="13"/>
      <c r="VJZ1060" s="13"/>
      <c r="VKA1060" s="13"/>
      <c r="VKB1060" s="13"/>
      <c r="VKC1060" s="13"/>
      <c r="VKD1060" s="13"/>
      <c r="VKE1060" s="13"/>
      <c r="VKF1060" s="13"/>
      <c r="VKG1060" s="13"/>
      <c r="VKH1060" s="13"/>
      <c r="VKI1060" s="13"/>
      <c r="VKJ1060" s="13"/>
      <c r="VKK1060" s="13"/>
      <c r="VKL1060" s="13"/>
      <c r="VKM1060" s="13"/>
      <c r="VKN1060" s="13"/>
      <c r="VKO1060" s="13"/>
      <c r="VKP1060" s="13"/>
      <c r="VKQ1060" s="13"/>
      <c r="VKR1060" s="13"/>
      <c r="VKS1060" s="13"/>
      <c r="VKT1060" s="13"/>
      <c r="VKU1060" s="13"/>
      <c r="VKV1060" s="13"/>
      <c r="VKW1060" s="13"/>
      <c r="VKX1060" s="13"/>
      <c r="VKY1060" s="13"/>
      <c r="VKZ1060" s="13"/>
      <c r="VLA1060" s="13"/>
      <c r="VLB1060" s="13"/>
      <c r="VLC1060" s="13"/>
      <c r="VLD1060" s="13"/>
      <c r="VLE1060" s="13"/>
      <c r="VLF1060" s="13"/>
      <c r="VLG1060" s="13"/>
      <c r="VLH1060" s="13"/>
      <c r="VLI1060" s="13"/>
      <c r="VLJ1060" s="13"/>
      <c r="VLK1060" s="13"/>
      <c r="VLL1060" s="13"/>
      <c r="VLM1060" s="13"/>
      <c r="VLN1060" s="13"/>
      <c r="VLO1060" s="13"/>
      <c r="VLP1060" s="13"/>
      <c r="VLQ1060" s="13"/>
      <c r="VLR1060" s="13"/>
      <c r="VLS1060" s="13"/>
      <c r="VLT1060" s="13"/>
      <c r="VLU1060" s="13"/>
      <c r="VLV1060" s="13"/>
      <c r="VLW1060" s="13"/>
      <c r="VLX1060" s="13"/>
      <c r="VLY1060" s="13"/>
      <c r="VLZ1060" s="13"/>
      <c r="VMA1060" s="13"/>
      <c r="VMB1060" s="13"/>
      <c r="VMC1060" s="13"/>
      <c r="VMD1060" s="13"/>
      <c r="VME1060" s="13"/>
      <c r="VMF1060" s="13"/>
      <c r="VMG1060" s="13"/>
      <c r="VMH1060" s="13"/>
      <c r="VMI1060" s="13"/>
      <c r="VMJ1060" s="13"/>
      <c r="VMK1060" s="13"/>
      <c r="VML1060" s="13"/>
      <c r="VMM1060" s="13"/>
      <c r="VMN1060" s="13"/>
      <c r="VMO1060" s="13"/>
      <c r="VMP1060" s="13"/>
      <c r="VMQ1060" s="13"/>
      <c r="VMR1060" s="13"/>
      <c r="VMS1060" s="13"/>
      <c r="VMT1060" s="13"/>
      <c r="VMU1060" s="13"/>
      <c r="VMV1060" s="13"/>
      <c r="VMW1060" s="13"/>
      <c r="VMX1060" s="13"/>
      <c r="VMY1060" s="13"/>
      <c r="VMZ1060" s="13"/>
      <c r="VNA1060" s="13"/>
      <c r="VNB1060" s="13"/>
      <c r="VNC1060" s="13"/>
      <c r="VND1060" s="13"/>
      <c r="VNE1060" s="13"/>
      <c r="VNF1060" s="13"/>
      <c r="VNG1060" s="13"/>
      <c r="VNH1060" s="13"/>
      <c r="VNI1060" s="13"/>
      <c r="VNJ1060" s="13"/>
      <c r="VNK1060" s="13"/>
      <c r="VNL1060" s="13"/>
      <c r="VNM1060" s="13"/>
      <c r="VNN1060" s="13"/>
      <c r="VNO1060" s="13"/>
      <c r="VNP1060" s="13"/>
      <c r="VNQ1060" s="13"/>
      <c r="VNR1060" s="13"/>
      <c r="VNS1060" s="13"/>
      <c r="VNT1060" s="13"/>
      <c r="VNU1060" s="13"/>
      <c r="VNV1060" s="13"/>
      <c r="VNW1060" s="13"/>
      <c r="VNX1060" s="13"/>
      <c r="VNY1060" s="13"/>
      <c r="VNZ1060" s="13"/>
      <c r="VOA1060" s="13"/>
      <c r="VOB1060" s="13"/>
      <c r="VOC1060" s="13"/>
      <c r="VOD1060" s="13"/>
      <c r="VOE1060" s="13"/>
      <c r="VOF1060" s="13"/>
      <c r="VOG1060" s="13"/>
      <c r="VOH1060" s="13"/>
      <c r="VOI1060" s="13"/>
      <c r="VOJ1060" s="13"/>
      <c r="VOK1060" s="13"/>
      <c r="VOL1060" s="13"/>
      <c r="VOM1060" s="13"/>
      <c r="VON1060" s="13"/>
      <c r="VOO1060" s="13"/>
      <c r="VOP1060" s="13"/>
      <c r="VOQ1060" s="13"/>
      <c r="VOR1060" s="13"/>
      <c r="VOS1060" s="13"/>
      <c r="VOT1060" s="13"/>
      <c r="VOU1060" s="13"/>
      <c r="VOV1060" s="13"/>
      <c r="VOW1060" s="13"/>
      <c r="VOX1060" s="13"/>
      <c r="VOY1060" s="13"/>
      <c r="VOZ1060" s="13"/>
      <c r="VPA1060" s="13"/>
      <c r="VPB1060" s="13"/>
      <c r="VPC1060" s="13"/>
      <c r="VPD1060" s="13"/>
      <c r="VPE1060" s="13"/>
      <c r="VPF1060" s="13"/>
      <c r="VPG1060" s="13"/>
      <c r="VPH1060" s="13"/>
      <c r="VPI1060" s="13"/>
      <c r="VPJ1060" s="13"/>
      <c r="VPK1060" s="13"/>
      <c r="VPL1060" s="13"/>
      <c r="VPM1060" s="13"/>
      <c r="VPN1060" s="13"/>
      <c r="VPO1060" s="13"/>
      <c r="VPP1060" s="13"/>
      <c r="VPQ1060" s="13"/>
      <c r="VPR1060" s="13"/>
      <c r="VPS1060" s="13"/>
      <c r="VPT1060" s="13"/>
      <c r="VPU1060" s="13"/>
      <c r="VPV1060" s="13"/>
      <c r="VPW1060" s="13"/>
      <c r="VPX1060" s="13"/>
      <c r="VPY1060" s="13"/>
      <c r="VPZ1060" s="13"/>
      <c r="VQA1060" s="13"/>
      <c r="VQB1060" s="13"/>
      <c r="VQC1060" s="13"/>
      <c r="VQD1060" s="13"/>
      <c r="VQE1060" s="13"/>
      <c r="VQF1060" s="13"/>
      <c r="VQG1060" s="13"/>
      <c r="VQH1060" s="13"/>
      <c r="VQI1060" s="13"/>
      <c r="VQJ1060" s="13"/>
      <c r="VQK1060" s="13"/>
      <c r="VQL1060" s="13"/>
      <c r="VQM1060" s="13"/>
      <c r="VQN1060" s="13"/>
      <c r="VQO1060" s="13"/>
      <c r="VQP1060" s="13"/>
      <c r="VQQ1060" s="13"/>
      <c r="VQR1060" s="13"/>
      <c r="VQS1060" s="13"/>
      <c r="VQT1060" s="13"/>
      <c r="VQU1060" s="13"/>
      <c r="VQV1060" s="13"/>
      <c r="VQW1060" s="13"/>
      <c r="VQX1060" s="13"/>
      <c r="VQY1060" s="13"/>
      <c r="VQZ1060" s="13"/>
      <c r="VRA1060" s="13"/>
      <c r="VRB1060" s="13"/>
      <c r="VRC1060" s="13"/>
      <c r="VRD1060" s="13"/>
      <c r="VRE1060" s="13"/>
      <c r="VRF1060" s="13"/>
      <c r="VRG1060" s="13"/>
      <c r="VRH1060" s="13"/>
      <c r="VRI1060" s="13"/>
      <c r="VRJ1060" s="13"/>
      <c r="VRK1060" s="13"/>
      <c r="VRL1060" s="13"/>
      <c r="VRM1060" s="13"/>
      <c r="VRN1060" s="13"/>
      <c r="VRO1060" s="13"/>
      <c r="VRP1060" s="13"/>
      <c r="VRQ1060" s="13"/>
      <c r="VRR1060" s="13"/>
      <c r="VRS1060" s="13"/>
      <c r="VRT1060" s="13"/>
      <c r="VRU1060" s="13"/>
      <c r="VRV1060" s="13"/>
      <c r="VRW1060" s="13"/>
      <c r="VRX1060" s="13"/>
      <c r="VRY1060" s="13"/>
      <c r="VRZ1060" s="13"/>
      <c r="VSA1060" s="13"/>
      <c r="VSB1060" s="13"/>
      <c r="VSC1060" s="13"/>
      <c r="VSD1060" s="13"/>
      <c r="VSE1060" s="13"/>
      <c r="VSF1060" s="13"/>
      <c r="VSG1060" s="13"/>
      <c r="VSH1060" s="13"/>
      <c r="VSI1060" s="13"/>
      <c r="VSJ1060" s="13"/>
      <c r="VSK1060" s="13"/>
      <c r="VSL1060" s="13"/>
      <c r="VSM1060" s="13"/>
      <c r="VSN1060" s="13"/>
      <c r="VSO1060" s="13"/>
      <c r="VSP1060" s="13"/>
      <c r="VSQ1060" s="13"/>
      <c r="VSR1060" s="13"/>
      <c r="VSS1060" s="13"/>
      <c r="VST1060" s="13"/>
      <c r="VSU1060" s="13"/>
      <c r="VSV1060" s="13"/>
      <c r="VSW1060" s="13"/>
      <c r="VSX1060" s="13"/>
      <c r="VSY1060" s="13"/>
      <c r="VSZ1060" s="13"/>
      <c r="VTA1060" s="13"/>
      <c r="VTB1060" s="13"/>
      <c r="VTC1060" s="13"/>
      <c r="VTD1060" s="13"/>
      <c r="VTE1060" s="13"/>
      <c r="VTF1060" s="13"/>
      <c r="VTG1060" s="13"/>
      <c r="VTH1060" s="13"/>
      <c r="VTI1060" s="13"/>
      <c r="VTJ1060" s="13"/>
      <c r="VTK1060" s="13"/>
      <c r="VTL1060" s="13"/>
      <c r="VTM1060" s="13"/>
      <c r="VTN1060" s="13"/>
      <c r="VTO1060" s="13"/>
      <c r="VTP1060" s="13"/>
      <c r="VTQ1060" s="13"/>
      <c r="VTR1060" s="13"/>
      <c r="VTS1060" s="13"/>
      <c r="VTT1060" s="13"/>
      <c r="VTU1060" s="13"/>
      <c r="VTV1060" s="13"/>
      <c r="VTW1060" s="13"/>
      <c r="VTX1060" s="13"/>
      <c r="VTY1060" s="13"/>
      <c r="VTZ1060" s="13"/>
      <c r="VUA1060" s="13"/>
      <c r="VUB1060" s="13"/>
      <c r="VUC1060" s="13"/>
      <c r="VUD1060" s="13"/>
      <c r="VUE1060" s="13"/>
      <c r="VUF1060" s="13"/>
      <c r="VUG1060" s="13"/>
      <c r="VUH1060" s="13"/>
      <c r="VUI1060" s="13"/>
      <c r="VUJ1060" s="13"/>
      <c r="VUK1060" s="13"/>
      <c r="VUL1060" s="13"/>
      <c r="VUM1060" s="13"/>
      <c r="VUN1060" s="13"/>
      <c r="VUO1060" s="13"/>
      <c r="VUP1060" s="13"/>
      <c r="VUQ1060" s="13"/>
      <c r="VUR1060" s="13"/>
      <c r="VUS1060" s="13"/>
      <c r="VUT1060" s="13"/>
      <c r="VUU1060" s="13"/>
      <c r="VUV1060" s="13"/>
      <c r="VUW1060" s="13"/>
      <c r="VUX1060" s="13"/>
      <c r="VUY1060" s="13"/>
      <c r="VUZ1060" s="13"/>
      <c r="VVA1060" s="13"/>
      <c r="VVB1060" s="13"/>
      <c r="VVC1060" s="13"/>
      <c r="VVD1060" s="13"/>
      <c r="VVE1060" s="13"/>
      <c r="VVF1060" s="13"/>
      <c r="VVG1060" s="13"/>
      <c r="VVH1060" s="13"/>
      <c r="VVI1060" s="13"/>
      <c r="VVJ1060" s="13"/>
      <c r="VVK1060" s="13"/>
      <c r="VVL1060" s="13"/>
      <c r="VVM1060" s="13"/>
      <c r="VVN1060" s="13"/>
      <c r="VVO1060" s="13"/>
      <c r="VVP1060" s="13"/>
      <c r="VVQ1060" s="13"/>
      <c r="VVR1060" s="13"/>
      <c r="VVS1060" s="13"/>
      <c r="VVT1060" s="13"/>
      <c r="VVU1060" s="13"/>
      <c r="VVV1060" s="13"/>
      <c r="VVW1060" s="13"/>
      <c r="VVX1060" s="13"/>
      <c r="VVY1060" s="13"/>
      <c r="VVZ1060" s="13"/>
      <c r="VWA1060" s="13"/>
      <c r="VWB1060" s="13"/>
      <c r="VWC1060" s="13"/>
      <c r="VWD1060" s="13"/>
      <c r="VWE1060" s="13"/>
      <c r="VWF1060" s="13"/>
      <c r="VWG1060" s="13"/>
      <c r="VWH1060" s="13"/>
      <c r="VWI1060" s="13"/>
      <c r="VWJ1060" s="13"/>
      <c r="VWK1060" s="13"/>
      <c r="VWL1060" s="13"/>
      <c r="VWM1060" s="13"/>
      <c r="VWN1060" s="13"/>
      <c r="VWO1060" s="13"/>
      <c r="VWP1060" s="13"/>
      <c r="VWQ1060" s="13"/>
      <c r="VWR1060" s="13"/>
      <c r="VWS1060" s="13"/>
      <c r="VWT1060" s="13"/>
      <c r="VWU1060" s="13"/>
      <c r="VWV1060" s="13"/>
      <c r="VWW1060" s="13"/>
      <c r="VWX1060" s="13"/>
      <c r="VWY1060" s="13"/>
      <c r="VWZ1060" s="13"/>
      <c r="VXA1060" s="13"/>
      <c r="VXB1060" s="13"/>
      <c r="VXC1060" s="13"/>
      <c r="VXD1060" s="13"/>
      <c r="VXE1060" s="13"/>
      <c r="VXF1060" s="13"/>
      <c r="VXG1060" s="13"/>
      <c r="VXH1060" s="13"/>
      <c r="VXI1060" s="13"/>
      <c r="VXJ1060" s="13"/>
      <c r="VXK1060" s="13"/>
      <c r="VXL1060" s="13"/>
      <c r="VXM1060" s="13"/>
      <c r="VXN1060" s="13"/>
      <c r="VXO1060" s="13"/>
      <c r="VXP1060" s="13"/>
      <c r="VXQ1060" s="13"/>
      <c r="VXR1060" s="13"/>
      <c r="VXS1060" s="13"/>
      <c r="VXT1060" s="13"/>
      <c r="VXU1060" s="13"/>
      <c r="VXV1060" s="13"/>
      <c r="VXW1060" s="13"/>
      <c r="VXX1060" s="13"/>
      <c r="VXY1060" s="13"/>
      <c r="VXZ1060" s="13"/>
      <c r="VYA1060" s="13"/>
      <c r="VYB1060" s="13"/>
      <c r="VYC1060" s="13"/>
      <c r="VYD1060" s="13"/>
      <c r="VYE1060" s="13"/>
      <c r="VYF1060" s="13"/>
      <c r="VYG1060" s="13"/>
      <c r="VYH1060" s="13"/>
      <c r="VYI1060" s="13"/>
      <c r="VYJ1060" s="13"/>
      <c r="VYK1060" s="13"/>
      <c r="VYL1060" s="13"/>
      <c r="VYM1060" s="13"/>
      <c r="VYN1060" s="13"/>
      <c r="VYO1060" s="13"/>
      <c r="VYP1060" s="13"/>
      <c r="VYQ1060" s="13"/>
      <c r="VYR1060" s="13"/>
      <c r="VYS1060" s="13"/>
      <c r="VYT1060" s="13"/>
      <c r="VYU1060" s="13"/>
      <c r="VYV1060" s="13"/>
      <c r="VYW1060" s="13"/>
      <c r="VYX1060" s="13"/>
      <c r="VYY1060" s="13"/>
      <c r="VYZ1060" s="13"/>
      <c r="VZA1060" s="13"/>
      <c r="VZB1060" s="13"/>
      <c r="VZC1060" s="13"/>
      <c r="VZD1060" s="13"/>
      <c r="VZE1060" s="13"/>
      <c r="VZF1060" s="13"/>
      <c r="VZG1060" s="13"/>
      <c r="VZH1060" s="13"/>
      <c r="VZI1060" s="13"/>
      <c r="VZJ1060" s="13"/>
      <c r="VZK1060" s="13"/>
      <c r="VZL1060" s="13"/>
      <c r="VZM1060" s="13"/>
      <c r="VZN1060" s="13"/>
      <c r="VZO1060" s="13"/>
      <c r="VZP1060" s="13"/>
      <c r="VZQ1060" s="13"/>
      <c r="VZR1060" s="13"/>
      <c r="VZS1060" s="13"/>
      <c r="VZT1060" s="13"/>
      <c r="VZU1060" s="13"/>
      <c r="VZV1060" s="13"/>
      <c r="VZW1060" s="13"/>
      <c r="VZX1060" s="13"/>
      <c r="VZY1060" s="13"/>
      <c r="VZZ1060" s="13"/>
      <c r="WAA1060" s="13"/>
      <c r="WAB1060" s="13"/>
      <c r="WAC1060" s="13"/>
      <c r="WAD1060" s="13"/>
      <c r="WAE1060" s="13"/>
      <c r="WAF1060" s="13"/>
      <c r="WAG1060" s="13"/>
      <c r="WAH1060" s="13"/>
      <c r="WAI1060" s="13"/>
      <c r="WAJ1060" s="13"/>
      <c r="WAK1060" s="13"/>
      <c r="WAL1060" s="13"/>
      <c r="WAM1060" s="13"/>
      <c r="WAN1060" s="13"/>
      <c r="WAO1060" s="13"/>
      <c r="WAP1060" s="13"/>
      <c r="WAQ1060" s="13"/>
      <c r="WAR1060" s="13"/>
      <c r="WAS1060" s="13"/>
      <c r="WAT1060" s="13"/>
      <c r="WAU1060" s="13"/>
      <c r="WAV1060" s="13"/>
      <c r="WAW1060" s="13"/>
      <c r="WAX1060" s="13"/>
      <c r="WAY1060" s="13"/>
      <c r="WAZ1060" s="13"/>
      <c r="WBA1060" s="13"/>
      <c r="WBB1060" s="13"/>
      <c r="WBC1060" s="13"/>
      <c r="WBD1060" s="13"/>
      <c r="WBE1060" s="13"/>
      <c r="WBF1060" s="13"/>
      <c r="WBG1060" s="13"/>
      <c r="WBH1060" s="13"/>
      <c r="WBI1060" s="13"/>
      <c r="WBJ1060" s="13"/>
      <c r="WBK1060" s="13"/>
      <c r="WBL1060" s="13"/>
      <c r="WBM1060" s="13"/>
      <c r="WBN1060" s="13"/>
      <c r="WBO1060" s="13"/>
      <c r="WBP1060" s="13"/>
      <c r="WBQ1060" s="13"/>
      <c r="WBR1060" s="13"/>
      <c r="WBS1060" s="13"/>
      <c r="WBT1060" s="13"/>
      <c r="WBU1060" s="13"/>
      <c r="WBV1060" s="13"/>
      <c r="WBW1060" s="13"/>
      <c r="WBX1060" s="13"/>
      <c r="WBY1060" s="13"/>
      <c r="WBZ1060" s="13"/>
      <c r="WCA1060" s="13"/>
      <c r="WCB1060" s="13"/>
      <c r="WCC1060" s="13"/>
      <c r="WCD1060" s="13"/>
      <c r="WCE1060" s="13"/>
      <c r="WCF1060" s="13"/>
      <c r="WCG1060" s="13"/>
      <c r="WCH1060" s="13"/>
      <c r="WCI1060" s="13"/>
      <c r="WCJ1060" s="13"/>
      <c r="WCK1060" s="13"/>
      <c r="WCL1060" s="13"/>
      <c r="WCM1060" s="13"/>
      <c r="WCN1060" s="13"/>
      <c r="WCO1060" s="13"/>
      <c r="WCP1060" s="13"/>
      <c r="WCQ1060" s="13"/>
      <c r="WCR1060" s="13"/>
      <c r="WCS1060" s="13"/>
      <c r="WCT1060" s="13"/>
      <c r="WCU1060" s="13"/>
      <c r="WCV1060" s="13"/>
      <c r="WCW1060" s="13"/>
      <c r="WCX1060" s="13"/>
      <c r="WCY1060" s="13"/>
      <c r="WCZ1060" s="13"/>
      <c r="WDA1060" s="13"/>
      <c r="WDB1060" s="13"/>
      <c r="WDC1060" s="13"/>
      <c r="WDD1060" s="13"/>
      <c r="WDE1060" s="13"/>
      <c r="WDF1060" s="13"/>
      <c r="WDG1060" s="13"/>
      <c r="WDH1060" s="13"/>
      <c r="WDI1060" s="13"/>
      <c r="WDJ1060" s="13"/>
      <c r="WDK1060" s="13"/>
      <c r="WDL1060" s="13"/>
      <c r="WDM1060" s="13"/>
      <c r="WDN1060" s="13"/>
      <c r="WDO1060" s="13"/>
      <c r="WDP1060" s="13"/>
      <c r="WDQ1060" s="13"/>
      <c r="WDR1060" s="13"/>
      <c r="WDS1060" s="13"/>
      <c r="WDT1060" s="13"/>
      <c r="WDU1060" s="13"/>
      <c r="WDV1060" s="13"/>
      <c r="WDW1060" s="13"/>
      <c r="WDX1060" s="13"/>
      <c r="WDY1060" s="13"/>
      <c r="WDZ1060" s="13"/>
      <c r="WEA1060" s="13"/>
      <c r="WEB1060" s="13"/>
      <c r="WEC1060" s="13"/>
      <c r="WED1060" s="13"/>
      <c r="WEE1060" s="13"/>
      <c r="WEF1060" s="13"/>
      <c r="WEG1060" s="13"/>
      <c r="WEH1060" s="13"/>
      <c r="WEI1060" s="13"/>
      <c r="WEJ1060" s="13"/>
      <c r="WEK1060" s="13"/>
      <c r="WEL1060" s="13"/>
      <c r="WEM1060" s="13"/>
      <c r="WEN1060" s="13"/>
      <c r="WEO1060" s="13"/>
      <c r="WEP1060" s="13"/>
      <c r="WEQ1060" s="13"/>
      <c r="WER1060" s="13"/>
      <c r="WES1060" s="13"/>
      <c r="WET1060" s="13"/>
      <c r="WEU1060" s="13"/>
      <c r="WEV1060" s="13"/>
      <c r="WEW1060" s="13"/>
      <c r="WEX1060" s="13"/>
      <c r="WEY1060" s="13"/>
      <c r="WEZ1060" s="13"/>
      <c r="WFA1060" s="13"/>
      <c r="WFB1060" s="13"/>
      <c r="WFC1060" s="13"/>
      <c r="WFD1060" s="13"/>
      <c r="WFE1060" s="13"/>
      <c r="WFF1060" s="13"/>
      <c r="WFG1060" s="13"/>
      <c r="WFH1060" s="13"/>
      <c r="WFI1060" s="13"/>
      <c r="WFJ1060" s="13"/>
      <c r="WFK1060" s="13"/>
      <c r="WFL1060" s="13"/>
      <c r="WFM1060" s="13"/>
      <c r="WFN1060" s="13"/>
      <c r="WFO1060" s="13"/>
      <c r="WFP1060" s="13"/>
      <c r="WFQ1060" s="13"/>
      <c r="WFR1060" s="13"/>
      <c r="WFS1060" s="13"/>
      <c r="WFT1060" s="13"/>
      <c r="WFU1060" s="13"/>
      <c r="WFV1060" s="13"/>
      <c r="WFW1060" s="13"/>
      <c r="WFX1060" s="13"/>
      <c r="WFY1060" s="13"/>
      <c r="WFZ1060" s="13"/>
      <c r="WGA1060" s="13"/>
      <c r="WGB1060" s="13"/>
      <c r="WGC1060" s="13"/>
      <c r="WGD1060" s="13"/>
      <c r="WGE1060" s="13"/>
      <c r="WGF1060" s="13"/>
      <c r="WGG1060" s="13"/>
      <c r="WGH1060" s="13"/>
      <c r="WGI1060" s="13"/>
      <c r="WGJ1060" s="13"/>
      <c r="WGK1060" s="13"/>
      <c r="WGL1060" s="13"/>
      <c r="WGM1060" s="13"/>
      <c r="WGN1060" s="13"/>
      <c r="WGO1060" s="13"/>
      <c r="WGP1060" s="13"/>
      <c r="WGQ1060" s="13"/>
      <c r="WGR1060" s="13"/>
      <c r="WGS1060" s="13"/>
      <c r="WGT1060" s="13"/>
      <c r="WGU1060" s="13"/>
      <c r="WGV1060" s="13"/>
      <c r="WGW1060" s="13"/>
      <c r="WGX1060" s="13"/>
      <c r="WGY1060" s="13"/>
      <c r="WGZ1060" s="13"/>
      <c r="WHA1060" s="13"/>
      <c r="WHB1060" s="13"/>
      <c r="WHC1060" s="13"/>
      <c r="WHD1060" s="13"/>
      <c r="WHE1060" s="13"/>
      <c r="WHF1060" s="13"/>
      <c r="WHG1060" s="13"/>
      <c r="WHH1060" s="13"/>
      <c r="WHI1060" s="13"/>
      <c r="WHJ1060" s="13"/>
      <c r="WHK1060" s="13"/>
      <c r="WHL1060" s="13"/>
      <c r="WHM1060" s="13"/>
      <c r="WHN1060" s="13"/>
      <c r="WHO1060" s="13"/>
      <c r="WHP1060" s="13"/>
      <c r="WHQ1060" s="13"/>
      <c r="WHR1060" s="13"/>
      <c r="WHS1060" s="13"/>
      <c r="WHT1060" s="13"/>
      <c r="WHU1060" s="13"/>
      <c r="WHV1060" s="13"/>
      <c r="WHW1060" s="13"/>
      <c r="WHX1060" s="13"/>
      <c r="WHY1060" s="13"/>
      <c r="WHZ1060" s="13"/>
      <c r="WIA1060" s="13"/>
      <c r="WIB1060" s="13"/>
      <c r="WIC1060" s="13"/>
      <c r="WID1060" s="13"/>
      <c r="WIE1060" s="13"/>
      <c r="WIF1060" s="13"/>
      <c r="WIG1060" s="13"/>
      <c r="WIH1060" s="13"/>
      <c r="WII1060" s="13"/>
      <c r="WIJ1060" s="13"/>
      <c r="WIK1060" s="13"/>
      <c r="WIL1060" s="13"/>
      <c r="WIM1060" s="13"/>
      <c r="WIN1060" s="13"/>
      <c r="WIO1060" s="13"/>
      <c r="WIP1060" s="13"/>
      <c r="WIQ1060" s="13"/>
      <c r="WIR1060" s="13"/>
      <c r="WIS1060" s="13"/>
      <c r="WIT1060" s="13"/>
      <c r="WIU1060" s="13"/>
      <c r="WIV1060" s="13"/>
      <c r="WIW1060" s="13"/>
      <c r="WIX1060" s="13"/>
      <c r="WIY1060" s="13"/>
      <c r="WIZ1060" s="13"/>
      <c r="WJA1060" s="13"/>
      <c r="WJB1060" s="13"/>
      <c r="WJC1060" s="13"/>
      <c r="WJD1060" s="13"/>
      <c r="WJE1060" s="13"/>
      <c r="WJF1060" s="13"/>
      <c r="WJG1060" s="13"/>
      <c r="WJH1060" s="13"/>
      <c r="WJI1060" s="13"/>
      <c r="WJJ1060" s="13"/>
      <c r="WJK1060" s="13"/>
      <c r="WJL1060" s="13"/>
      <c r="WJM1060" s="13"/>
      <c r="WJN1060" s="13"/>
      <c r="WJO1060" s="13"/>
      <c r="WJP1060" s="13"/>
      <c r="WJQ1060" s="13"/>
      <c r="WJR1060" s="13"/>
      <c r="WJS1060" s="13"/>
      <c r="WJT1060" s="13"/>
      <c r="WJU1060" s="13"/>
      <c r="WJV1060" s="13"/>
      <c r="WJW1060" s="13"/>
      <c r="WJX1060" s="13"/>
      <c r="WJY1060" s="13"/>
      <c r="WJZ1060" s="13"/>
      <c r="WKA1060" s="13"/>
      <c r="WKB1060" s="13"/>
      <c r="WKC1060" s="13"/>
      <c r="WKD1060" s="13"/>
      <c r="WKE1060" s="13"/>
      <c r="WKF1060" s="13"/>
      <c r="WKG1060" s="13"/>
      <c r="WKH1060" s="13"/>
      <c r="WKI1060" s="13"/>
      <c r="WKJ1060" s="13"/>
      <c r="WKK1060" s="13"/>
      <c r="WKL1060" s="13"/>
      <c r="WKM1060" s="13"/>
      <c r="WKN1060" s="13"/>
      <c r="WKO1060" s="13"/>
      <c r="WKP1060" s="13"/>
      <c r="WKQ1060" s="13"/>
      <c r="WKR1060" s="13"/>
      <c r="WKS1060" s="13"/>
      <c r="WKT1060" s="13"/>
      <c r="WKU1060" s="13"/>
      <c r="WKV1060" s="13"/>
      <c r="WKW1060" s="13"/>
      <c r="WKX1060" s="13"/>
      <c r="WKY1060" s="13"/>
      <c r="WKZ1060" s="13"/>
      <c r="WLA1060" s="13"/>
      <c r="WLB1060" s="13"/>
      <c r="WLC1060" s="13"/>
      <c r="WLD1060" s="13"/>
      <c r="WLE1060" s="13"/>
      <c r="WLF1060" s="13"/>
      <c r="WLG1060" s="13"/>
      <c r="WLH1060" s="13"/>
      <c r="WLI1060" s="13"/>
      <c r="WLJ1060" s="13"/>
      <c r="WLK1060" s="13"/>
      <c r="WLL1060" s="13"/>
      <c r="WLM1060" s="13"/>
      <c r="WLN1060" s="13"/>
      <c r="WLO1060" s="13"/>
      <c r="WLP1060" s="13"/>
      <c r="WLQ1060" s="13"/>
      <c r="WLR1060" s="13"/>
      <c r="WLS1060" s="13"/>
      <c r="WLT1060" s="13"/>
      <c r="WLU1060" s="13"/>
      <c r="WLV1060" s="13"/>
      <c r="WLW1060" s="13"/>
      <c r="WLX1060" s="13"/>
      <c r="WLY1060" s="13"/>
      <c r="WLZ1060" s="13"/>
      <c r="WMA1060" s="13"/>
      <c r="WMB1060" s="13"/>
      <c r="WMC1060" s="13"/>
      <c r="WMD1060" s="13"/>
      <c r="WME1060" s="13"/>
      <c r="WMF1060" s="13"/>
      <c r="WMG1060" s="13"/>
      <c r="WMH1060" s="13"/>
      <c r="WMI1060" s="13"/>
      <c r="WMJ1060" s="13"/>
      <c r="WMK1060" s="13"/>
      <c r="WML1060" s="13"/>
      <c r="WMM1060" s="13"/>
      <c r="WMN1060" s="13"/>
      <c r="WMO1060" s="13"/>
      <c r="WMP1060" s="13"/>
      <c r="WMQ1060" s="13"/>
      <c r="WMR1060" s="13"/>
      <c r="WMS1060" s="13"/>
      <c r="WMT1060" s="13"/>
      <c r="WMU1060" s="13"/>
      <c r="WMV1060" s="13"/>
      <c r="WMW1060" s="13"/>
      <c r="WMX1060" s="13"/>
      <c r="WMY1060" s="13"/>
      <c r="WMZ1060" s="13"/>
      <c r="WNA1060" s="13"/>
      <c r="WNB1060" s="13"/>
      <c r="WNC1060" s="13"/>
      <c r="WND1060" s="13"/>
      <c r="WNE1060" s="13"/>
      <c r="WNF1060" s="13"/>
      <c r="WNG1060" s="13"/>
      <c r="WNH1060" s="13"/>
      <c r="WNI1060" s="13"/>
      <c r="WNJ1060" s="13"/>
      <c r="WNK1060" s="13"/>
      <c r="WNL1060" s="13"/>
      <c r="WNM1060" s="13"/>
      <c r="WNN1060" s="13"/>
      <c r="WNO1060" s="13"/>
      <c r="WNP1060" s="13"/>
      <c r="WNQ1060" s="13"/>
      <c r="WNR1060" s="13"/>
      <c r="WNS1060" s="13"/>
      <c r="WNT1060" s="13"/>
      <c r="WNU1060" s="13"/>
      <c r="WNV1060" s="13"/>
      <c r="WNW1060" s="13"/>
      <c r="WNX1060" s="13"/>
      <c r="WNY1060" s="13"/>
      <c r="WNZ1060" s="13"/>
      <c r="WOA1060" s="13"/>
      <c r="WOB1060" s="13"/>
      <c r="WOC1060" s="13"/>
      <c r="WOD1060" s="13"/>
      <c r="WOE1060" s="13"/>
      <c r="WOF1060" s="13"/>
      <c r="WOG1060" s="13"/>
      <c r="WOH1060" s="13"/>
      <c r="WOI1060" s="13"/>
      <c r="WOJ1060" s="13"/>
      <c r="WOK1060" s="13"/>
      <c r="WOL1060" s="13"/>
      <c r="WOM1060" s="13"/>
      <c r="WON1060" s="13"/>
      <c r="WOO1060" s="13"/>
      <c r="WOP1060" s="13"/>
      <c r="WOQ1060" s="13"/>
      <c r="WOR1060" s="13"/>
      <c r="WOS1060" s="13"/>
      <c r="WOT1060" s="13"/>
      <c r="WOU1060" s="13"/>
      <c r="WOV1060" s="13"/>
      <c r="WOW1060" s="13"/>
      <c r="WOX1060" s="13"/>
      <c r="WOY1060" s="13"/>
      <c r="WOZ1060" s="13"/>
      <c r="WPA1060" s="13"/>
      <c r="WPB1060" s="13"/>
      <c r="WPC1060" s="13"/>
      <c r="WPD1060" s="13"/>
      <c r="WPE1060" s="13"/>
      <c r="WPF1060" s="13"/>
      <c r="WPG1060" s="13"/>
      <c r="WPH1060" s="13"/>
      <c r="WPI1060" s="13"/>
      <c r="WPJ1060" s="13"/>
      <c r="WPK1060" s="13"/>
      <c r="WPL1060" s="13"/>
      <c r="WPM1060" s="13"/>
      <c r="WPN1060" s="13"/>
      <c r="WPO1060" s="13"/>
      <c r="WPP1060" s="13"/>
      <c r="WPQ1060" s="13"/>
      <c r="WPR1060" s="13"/>
      <c r="WPS1060" s="13"/>
      <c r="WPT1060" s="13"/>
      <c r="WPU1060" s="13"/>
      <c r="WPV1060" s="13"/>
      <c r="WPW1060" s="13"/>
      <c r="WPX1060" s="13"/>
      <c r="WPY1060" s="13"/>
      <c r="WPZ1060" s="13"/>
      <c r="WQA1060" s="13"/>
      <c r="WQB1060" s="13"/>
      <c r="WQC1060" s="13"/>
      <c r="WQD1060" s="13"/>
      <c r="WQE1060" s="13"/>
      <c r="WQF1060" s="13"/>
      <c r="WQG1060" s="13"/>
      <c r="WQH1060" s="13"/>
      <c r="WQI1060" s="13"/>
      <c r="WQJ1060" s="13"/>
      <c r="WQK1060" s="13"/>
      <c r="WQL1060" s="13"/>
      <c r="WQM1060" s="13"/>
      <c r="WQN1060" s="13"/>
      <c r="WQO1060" s="13"/>
      <c r="WQP1060" s="13"/>
      <c r="WQQ1060" s="13"/>
      <c r="WQR1060" s="13"/>
      <c r="WQS1060" s="13"/>
      <c r="WQT1060" s="13"/>
      <c r="WQU1060" s="13"/>
      <c r="WQV1060" s="13"/>
      <c r="WQW1060" s="13"/>
      <c r="WQX1060" s="13"/>
      <c r="WQY1060" s="13"/>
      <c r="WQZ1060" s="13"/>
      <c r="WRA1060" s="13"/>
      <c r="WRB1060" s="13"/>
      <c r="WRC1060" s="13"/>
      <c r="WRD1060" s="13"/>
      <c r="WRE1060" s="13"/>
      <c r="WRF1060" s="13"/>
      <c r="WRG1060" s="13"/>
      <c r="WRH1060" s="13"/>
      <c r="WRI1060" s="13"/>
      <c r="WRJ1060" s="13"/>
      <c r="WRK1060" s="13"/>
      <c r="WRL1060" s="13"/>
      <c r="WRM1060" s="13"/>
      <c r="WRN1060" s="13"/>
      <c r="WRO1060" s="13"/>
      <c r="WRP1060" s="13"/>
      <c r="WRQ1060" s="13"/>
      <c r="WRR1060" s="13"/>
      <c r="WRS1060" s="13"/>
      <c r="WRT1060" s="13"/>
      <c r="WRU1060" s="13"/>
      <c r="WRV1060" s="13"/>
      <c r="WRW1060" s="13"/>
      <c r="WRX1060" s="13"/>
      <c r="WRY1060" s="13"/>
      <c r="WRZ1060" s="13"/>
      <c r="WSA1060" s="13"/>
      <c r="WSB1060" s="13"/>
      <c r="WSC1060" s="13"/>
      <c r="WSD1060" s="13"/>
      <c r="WSE1060" s="13"/>
      <c r="WSF1060" s="13"/>
      <c r="WSG1060" s="13"/>
      <c r="WSH1060" s="13"/>
      <c r="WSI1060" s="13"/>
      <c r="WSJ1060" s="13"/>
      <c r="WSK1060" s="13"/>
      <c r="WSL1060" s="13"/>
      <c r="WSM1060" s="13"/>
      <c r="WSN1060" s="13"/>
      <c r="WSO1060" s="13"/>
      <c r="WSP1060" s="13"/>
      <c r="WSQ1060" s="13"/>
      <c r="WSR1060" s="13"/>
      <c r="WSS1060" s="13"/>
      <c r="WST1060" s="13"/>
      <c r="WSU1060" s="13"/>
      <c r="WSV1060" s="13"/>
      <c r="WSW1060" s="13"/>
      <c r="WSX1060" s="13"/>
      <c r="WSY1060" s="13"/>
      <c r="WSZ1060" s="13"/>
      <c r="WTA1060" s="13"/>
      <c r="WTB1060" s="13"/>
      <c r="WTC1060" s="13"/>
      <c r="WTD1060" s="13"/>
      <c r="WTE1060" s="13"/>
      <c r="WTF1060" s="13"/>
      <c r="WTG1060" s="13"/>
      <c r="WTH1060" s="13"/>
      <c r="WTI1060" s="13"/>
      <c r="WTJ1060" s="13"/>
      <c r="WTK1060" s="13"/>
      <c r="WTL1060" s="13"/>
      <c r="WTM1060" s="13"/>
      <c r="WTN1060" s="13"/>
      <c r="WTO1060" s="13"/>
      <c r="WTP1060" s="13"/>
      <c r="WTQ1060" s="13"/>
      <c r="WTR1060" s="13"/>
      <c r="WTS1060" s="13"/>
      <c r="WTT1060" s="13"/>
      <c r="WTU1060" s="13"/>
      <c r="WTV1060" s="13"/>
      <c r="WTW1060" s="13"/>
      <c r="WTX1060" s="13"/>
      <c r="WTY1060" s="13"/>
      <c r="WTZ1060" s="13"/>
      <c r="WUA1060" s="13"/>
      <c r="WUB1060" s="13"/>
      <c r="WUC1060" s="13"/>
      <c r="WUD1060" s="13"/>
      <c r="WUE1060" s="13"/>
      <c r="WUF1060" s="13"/>
      <c r="WUG1060" s="13"/>
      <c r="WUH1060" s="13"/>
      <c r="WUI1060" s="13"/>
      <c r="WUJ1060" s="13"/>
      <c r="WUK1060" s="13"/>
      <c r="WUL1060" s="13"/>
      <c r="WUM1060" s="13"/>
      <c r="WUN1060" s="13"/>
      <c r="WUO1060" s="13"/>
      <c r="WUP1060" s="13"/>
      <c r="WUQ1060" s="13"/>
      <c r="WUR1060" s="13"/>
      <c r="WUS1060" s="13"/>
      <c r="WUT1060" s="13"/>
      <c r="WUU1060" s="13"/>
      <c r="WUV1060" s="13"/>
      <c r="WUW1060" s="13"/>
      <c r="WUX1060" s="13"/>
      <c r="WUY1060" s="13"/>
      <c r="WUZ1060" s="13"/>
      <c r="WVA1060" s="13"/>
      <c r="WVB1060" s="13"/>
      <c r="WVC1060" s="13"/>
      <c r="WVD1060" s="13"/>
      <c r="WVE1060" s="13"/>
      <c r="WVF1060" s="13"/>
      <c r="WVG1060" s="13"/>
      <c r="WVH1060" s="13"/>
      <c r="WVI1060" s="13"/>
      <c r="WVJ1060" s="13"/>
      <c r="WVK1060" s="13"/>
      <c r="WVL1060" s="13"/>
      <c r="WVM1060" s="13"/>
      <c r="WVN1060" s="13"/>
      <c r="WVO1060" s="13"/>
      <c r="WVP1060" s="13"/>
      <c r="WVQ1060" s="13"/>
      <c r="WVR1060" s="13"/>
      <c r="WVS1060" s="13"/>
      <c r="WVT1060" s="13"/>
      <c r="WVU1060" s="13"/>
      <c r="WVV1060" s="13"/>
      <c r="WVW1060" s="13"/>
      <c r="WVX1060" s="13"/>
      <c r="WVY1060" s="13"/>
      <c r="WVZ1060" s="13"/>
      <c r="WWA1060" s="13"/>
      <c r="WWB1060" s="13"/>
      <c r="WWC1060" s="13"/>
      <c r="WWD1060" s="13"/>
      <c r="WWE1060" s="13"/>
      <c r="WWF1060" s="13"/>
      <c r="WWG1060" s="13"/>
      <c r="WWH1060" s="13"/>
      <c r="WWI1060" s="13"/>
      <c r="WWJ1060" s="13"/>
      <c r="WWK1060" s="13"/>
      <c r="WWL1060" s="13"/>
      <c r="WWM1060" s="13"/>
      <c r="WWN1060" s="13"/>
      <c r="WWO1060" s="13"/>
      <c r="WWP1060" s="13"/>
      <c r="WWQ1060" s="13"/>
      <c r="WWR1060" s="13"/>
      <c r="WWS1060" s="13"/>
      <c r="WWT1060" s="13"/>
      <c r="WWU1060" s="13"/>
      <c r="WWV1060" s="13"/>
      <c r="WWW1060" s="13"/>
      <c r="WWX1060" s="13"/>
      <c r="WWY1060" s="13"/>
      <c r="WWZ1060" s="13"/>
      <c r="WXA1060" s="13"/>
      <c r="WXB1060" s="13"/>
      <c r="WXC1060" s="13"/>
      <c r="WXD1060" s="13"/>
      <c r="WXE1060" s="13"/>
      <c r="WXF1060" s="13"/>
      <c r="WXG1060" s="13"/>
      <c r="WXH1060" s="13"/>
      <c r="WXI1060" s="13"/>
      <c r="WXJ1060" s="13"/>
      <c r="WXK1060" s="13"/>
      <c r="WXL1060" s="13"/>
      <c r="WXM1060" s="13"/>
      <c r="WXN1060" s="13"/>
      <c r="WXO1060" s="13"/>
      <c r="WXP1060" s="13"/>
      <c r="WXQ1060" s="13"/>
      <c r="WXR1060" s="13"/>
      <c r="WXS1060" s="13"/>
      <c r="WXT1060" s="13"/>
      <c r="WXU1060" s="13"/>
      <c r="WXV1060" s="13"/>
      <c r="WXW1060" s="13"/>
      <c r="WXX1060" s="13"/>
      <c r="WXY1060" s="13"/>
      <c r="WXZ1060" s="13"/>
      <c r="WYA1060" s="13"/>
      <c r="WYB1060" s="13"/>
      <c r="WYC1060" s="13"/>
      <c r="WYD1060" s="13"/>
      <c r="WYE1060" s="13"/>
      <c r="WYF1060" s="13"/>
      <c r="WYG1060" s="13"/>
      <c r="WYH1060" s="13"/>
      <c r="WYI1060" s="13"/>
      <c r="WYJ1060" s="13"/>
      <c r="WYK1060" s="13"/>
      <c r="WYL1060" s="13"/>
      <c r="WYM1060" s="13"/>
      <c r="WYN1060" s="13"/>
      <c r="WYO1060" s="13"/>
      <c r="WYP1060" s="13"/>
      <c r="WYQ1060" s="13"/>
      <c r="WYR1060" s="13"/>
      <c r="WYS1060" s="13"/>
      <c r="WYT1060" s="13"/>
      <c r="WYU1060" s="13"/>
      <c r="WYV1060" s="13"/>
      <c r="WYW1060" s="13"/>
      <c r="WYX1060" s="13"/>
      <c r="WYY1060" s="13"/>
      <c r="WYZ1060" s="13"/>
      <c r="WZA1060" s="13"/>
      <c r="WZB1060" s="13"/>
      <c r="WZC1060" s="13"/>
      <c r="WZD1060" s="13"/>
      <c r="WZE1060" s="13"/>
      <c r="WZF1060" s="13"/>
      <c r="WZG1060" s="13"/>
      <c r="WZH1060" s="13"/>
      <c r="WZI1060" s="13"/>
      <c r="WZJ1060" s="13"/>
      <c r="WZK1060" s="13"/>
      <c r="WZL1060" s="13"/>
      <c r="WZM1060" s="13"/>
      <c r="WZN1060" s="13"/>
      <c r="WZO1060" s="13"/>
      <c r="WZP1060" s="13"/>
      <c r="WZQ1060" s="13"/>
      <c r="WZR1060" s="13"/>
      <c r="WZS1060" s="13"/>
      <c r="WZT1060" s="13"/>
      <c r="WZU1060" s="13"/>
      <c r="WZV1060" s="13"/>
      <c r="WZW1060" s="13"/>
      <c r="WZX1060" s="13"/>
      <c r="WZY1060" s="13"/>
      <c r="WZZ1060" s="13"/>
      <c r="XAA1060" s="13"/>
      <c r="XAB1060" s="13"/>
      <c r="XAC1060" s="13"/>
      <c r="XAD1060" s="13"/>
      <c r="XAE1060" s="13"/>
      <c r="XAF1060" s="13"/>
      <c r="XAG1060" s="13"/>
      <c r="XAH1060" s="13"/>
      <c r="XAI1060" s="13"/>
      <c r="XAJ1060" s="13"/>
      <c r="XAK1060" s="13"/>
      <c r="XAL1060" s="13"/>
      <c r="XAM1060" s="13"/>
      <c r="XAN1060" s="13"/>
      <c r="XAO1060" s="13"/>
      <c r="XAP1060" s="13"/>
      <c r="XAQ1060" s="13"/>
      <c r="XAR1060" s="13"/>
      <c r="XAS1060" s="13"/>
      <c r="XAT1060" s="13"/>
      <c r="XAU1060" s="13"/>
      <c r="XAV1060" s="13"/>
      <c r="XAW1060" s="13"/>
      <c r="XAX1060" s="13"/>
      <c r="XAY1060" s="13"/>
      <c r="XAZ1060" s="13"/>
      <c r="XBA1060" s="13"/>
      <c r="XBB1060" s="13"/>
      <c r="XBC1060" s="13"/>
      <c r="XBD1060" s="13"/>
      <c r="XBE1060" s="13"/>
      <c r="XBF1060" s="13"/>
      <c r="XBG1060" s="13"/>
      <c r="XBH1060" s="13"/>
      <c r="XBI1060" s="13"/>
      <c r="XBJ1060" s="13"/>
      <c r="XBK1060" s="13"/>
      <c r="XBL1060" s="13"/>
      <c r="XBM1060" s="13"/>
      <c r="XBN1060" s="13"/>
      <c r="XBO1060" s="13"/>
      <c r="XBP1060" s="13"/>
      <c r="XBQ1060" s="13"/>
      <c r="XBR1060" s="13"/>
      <c r="XBS1060" s="13"/>
      <c r="XBT1060" s="13"/>
      <c r="XBU1060" s="13"/>
      <c r="XBV1060" s="13"/>
      <c r="XBW1060" s="13"/>
      <c r="XBX1060" s="13"/>
      <c r="XBY1060" s="13"/>
      <c r="XBZ1060" s="13"/>
      <c r="XCA1060" s="13"/>
      <c r="XCB1060" s="13"/>
      <c r="XCC1060" s="13"/>
      <c r="XCD1060" s="13"/>
      <c r="XCE1060" s="13"/>
      <c r="XCF1060" s="13"/>
      <c r="XCG1060" s="13"/>
      <c r="XCH1060" s="13"/>
      <c r="XCI1060" s="13"/>
      <c r="XCJ1060" s="13"/>
      <c r="XCK1060" s="13"/>
      <c r="XCL1060" s="13"/>
      <c r="XCM1060" s="13"/>
    </row>
    <row r="1061" spans="1:16315" s="7" customFormat="1" ht="15.75" x14ac:dyDescent="0.25">
      <c r="A1061" s="5" t="s">
        <v>562</v>
      </c>
      <c r="B1061" s="21" t="s">
        <v>563</v>
      </c>
      <c r="C1061" s="24"/>
      <c r="D1061" s="140">
        <f>D1062</f>
        <v>10587</v>
      </c>
    </row>
    <row r="1062" spans="1:16315" s="7" customFormat="1" ht="31.5" x14ac:dyDescent="0.25">
      <c r="A1062" s="5" t="s">
        <v>717</v>
      </c>
      <c r="B1062" s="21" t="s">
        <v>564</v>
      </c>
      <c r="C1062" s="24"/>
      <c r="D1062" s="140">
        <f>D1063</f>
        <v>10587</v>
      </c>
    </row>
    <row r="1063" spans="1:16315" s="7" customFormat="1" ht="15.75" x14ac:dyDescent="0.25">
      <c r="A1063" s="12" t="s">
        <v>566</v>
      </c>
      <c r="B1063" s="29" t="s">
        <v>564</v>
      </c>
      <c r="C1063" s="29">
        <v>700</v>
      </c>
      <c r="D1063" s="138">
        <f>D1064</f>
        <v>10587</v>
      </c>
    </row>
    <row r="1064" spans="1:16315" s="7" customFormat="1" ht="15.75" x14ac:dyDescent="0.25">
      <c r="A1064" s="12" t="s">
        <v>565</v>
      </c>
      <c r="B1064" s="29" t="s">
        <v>564</v>
      </c>
      <c r="C1064" s="29">
        <v>730</v>
      </c>
      <c r="D1064" s="138">
        <v>10587</v>
      </c>
    </row>
    <row r="1065" spans="1:16315" s="7" customFormat="1" ht="15.75" x14ac:dyDescent="0.25">
      <c r="A1065" s="5" t="s">
        <v>80</v>
      </c>
      <c r="B1065" s="21" t="s">
        <v>140</v>
      </c>
      <c r="C1065" s="24"/>
      <c r="D1065" s="140">
        <f>D1066</f>
        <v>5968</v>
      </c>
    </row>
    <row r="1066" spans="1:16315" s="7" customFormat="1" ht="47.25" x14ac:dyDescent="0.25">
      <c r="A1066" s="5" t="s">
        <v>691</v>
      </c>
      <c r="B1066" s="21" t="s">
        <v>354</v>
      </c>
      <c r="C1066" s="24"/>
      <c r="D1066" s="140">
        <f>D1067+D1071</f>
        <v>5968</v>
      </c>
    </row>
    <row r="1067" spans="1:16315" s="7" customFormat="1" ht="15.75" x14ac:dyDescent="0.25">
      <c r="A1067" s="35" t="s">
        <v>353</v>
      </c>
      <c r="B1067" s="26" t="s">
        <v>355</v>
      </c>
      <c r="C1067" s="24"/>
      <c r="D1067" s="141">
        <f t="shared" ref="D1067:D1069" si="134">D1068</f>
        <v>570</v>
      </c>
    </row>
    <row r="1068" spans="1:16315" s="7" customFormat="1" ht="31.5" x14ac:dyDescent="0.2">
      <c r="A1068" s="38" t="s">
        <v>446</v>
      </c>
      <c r="B1068" s="25" t="s">
        <v>355</v>
      </c>
      <c r="C1068" s="25" t="s">
        <v>15</v>
      </c>
      <c r="D1068" s="138">
        <f t="shared" si="134"/>
        <v>570</v>
      </c>
    </row>
    <row r="1069" spans="1:16315" s="7" customFormat="1" ht="31.5" x14ac:dyDescent="0.25">
      <c r="A1069" s="8" t="s">
        <v>17</v>
      </c>
      <c r="B1069" s="25" t="s">
        <v>355</v>
      </c>
      <c r="C1069" s="25" t="s">
        <v>16</v>
      </c>
      <c r="D1069" s="138">
        <f t="shared" si="134"/>
        <v>570</v>
      </c>
    </row>
    <row r="1070" spans="1:16315" s="7" customFormat="1" ht="15.75" hidden="1" x14ac:dyDescent="0.25">
      <c r="A1070" s="8" t="s">
        <v>592</v>
      </c>
      <c r="B1070" s="25" t="s">
        <v>355</v>
      </c>
      <c r="C1070" s="25" t="s">
        <v>71</v>
      </c>
      <c r="D1070" s="138">
        <f>600-30</f>
        <v>570</v>
      </c>
    </row>
    <row r="1071" spans="1:16315" s="7" customFormat="1" ht="63" x14ac:dyDescent="0.25">
      <c r="A1071" s="35" t="s">
        <v>3</v>
      </c>
      <c r="B1071" s="25" t="s">
        <v>356</v>
      </c>
      <c r="C1071" s="24"/>
      <c r="D1071" s="141">
        <f>D1072+D1077</f>
        <v>5398</v>
      </c>
    </row>
    <row r="1072" spans="1:16315" s="7" customFormat="1" ht="47.25" x14ac:dyDescent="0.25">
      <c r="A1072" s="8" t="s">
        <v>28</v>
      </c>
      <c r="B1072" s="25" t="s">
        <v>356</v>
      </c>
      <c r="C1072" s="25" t="s">
        <v>29</v>
      </c>
      <c r="D1072" s="138">
        <f t="shared" ref="D1072" si="135">D1073</f>
        <v>5368</v>
      </c>
    </row>
    <row r="1073" spans="1:4" s="7" customFormat="1" ht="15.75" x14ac:dyDescent="0.25">
      <c r="A1073" s="8" t="s">
        <v>8</v>
      </c>
      <c r="B1073" s="25" t="s">
        <v>356</v>
      </c>
      <c r="C1073" s="25" t="s">
        <v>60</v>
      </c>
      <c r="D1073" s="138">
        <f>D1074+D1075+D1076</f>
        <v>5368</v>
      </c>
    </row>
    <row r="1074" spans="1:4" s="7" customFormat="1" ht="15.75" hidden="1" x14ac:dyDescent="0.2">
      <c r="A1074" s="54" t="s">
        <v>252</v>
      </c>
      <c r="B1074" s="25" t="s">
        <v>356</v>
      </c>
      <c r="C1074" s="25" t="s">
        <v>68</v>
      </c>
      <c r="D1074" s="138">
        <v>2872</v>
      </c>
    </row>
    <row r="1075" spans="1:4" s="7" customFormat="1" ht="31.5" hidden="1" x14ac:dyDescent="0.2">
      <c r="A1075" s="54" t="s">
        <v>69</v>
      </c>
      <c r="B1075" s="25" t="s">
        <v>356</v>
      </c>
      <c r="C1075" s="25" t="s">
        <v>70</v>
      </c>
      <c r="D1075" s="138">
        <v>1280.172</v>
      </c>
    </row>
    <row r="1076" spans="1:4" s="7" customFormat="1" ht="47.25" hidden="1" x14ac:dyDescent="0.25">
      <c r="A1076" s="8" t="s">
        <v>146</v>
      </c>
      <c r="B1076" s="25" t="s">
        <v>356</v>
      </c>
      <c r="C1076" s="25" t="s">
        <v>145</v>
      </c>
      <c r="D1076" s="138">
        <f>1245.828-30</f>
        <v>1215.828</v>
      </c>
    </row>
    <row r="1077" spans="1:4" s="7" customFormat="1" ht="31.5" x14ac:dyDescent="0.25">
      <c r="A1077" s="8" t="s">
        <v>446</v>
      </c>
      <c r="B1077" s="25" t="s">
        <v>356</v>
      </c>
      <c r="C1077" s="25" t="s">
        <v>15</v>
      </c>
      <c r="D1077" s="138">
        <f>D1078</f>
        <v>30</v>
      </c>
    </row>
    <row r="1078" spans="1:4" s="7" customFormat="1" ht="31.5" x14ac:dyDescent="0.25">
      <c r="A1078" s="8" t="s">
        <v>17</v>
      </c>
      <c r="B1078" s="25" t="s">
        <v>356</v>
      </c>
      <c r="C1078" s="25" t="s">
        <v>16</v>
      </c>
      <c r="D1078" s="138">
        <f>D1079</f>
        <v>30</v>
      </c>
    </row>
    <row r="1079" spans="1:4" s="7" customFormat="1" ht="15.75" hidden="1" x14ac:dyDescent="0.25">
      <c r="A1079" s="8" t="s">
        <v>592</v>
      </c>
      <c r="B1079" s="25" t="s">
        <v>356</v>
      </c>
      <c r="C1079" s="25" t="s">
        <v>71</v>
      </c>
      <c r="D1079" s="138">
        <v>30</v>
      </c>
    </row>
    <row r="1080" spans="1:4" s="7" customFormat="1" ht="31.5" x14ac:dyDescent="0.25">
      <c r="A1080" s="5" t="s">
        <v>137</v>
      </c>
      <c r="B1080" s="21" t="s">
        <v>176</v>
      </c>
      <c r="C1080" s="24"/>
      <c r="D1080" s="140">
        <f>D1081+D1096</f>
        <v>30471</v>
      </c>
    </row>
    <row r="1081" spans="1:4" s="7" customFormat="1" ht="15.75" x14ac:dyDescent="0.25">
      <c r="A1081" s="5" t="s">
        <v>718</v>
      </c>
      <c r="B1081" s="21" t="s">
        <v>357</v>
      </c>
      <c r="C1081" s="24"/>
      <c r="D1081" s="140">
        <f>D1082</f>
        <v>30120</v>
      </c>
    </row>
    <row r="1082" spans="1:4" s="7" customFormat="1" ht="15.75" x14ac:dyDescent="0.25">
      <c r="A1082" s="35" t="s">
        <v>139</v>
      </c>
      <c r="B1082" s="26" t="s">
        <v>358</v>
      </c>
      <c r="C1082" s="24"/>
      <c r="D1082" s="141">
        <f>D1083+D1088+D1092</f>
        <v>30120</v>
      </c>
    </row>
    <row r="1083" spans="1:4" s="7" customFormat="1" ht="47.25" x14ac:dyDescent="0.25">
      <c r="A1083" s="8" t="s">
        <v>28</v>
      </c>
      <c r="B1083" s="25" t="s">
        <v>358</v>
      </c>
      <c r="C1083" s="25" t="s">
        <v>29</v>
      </c>
      <c r="D1083" s="138">
        <f>D1084</f>
        <v>27104</v>
      </c>
    </row>
    <row r="1084" spans="1:4" s="7" customFormat="1" ht="15.75" x14ac:dyDescent="0.25">
      <c r="A1084" s="8" t="s">
        <v>31</v>
      </c>
      <c r="B1084" s="25" t="s">
        <v>358</v>
      </c>
      <c r="C1084" s="25" t="s">
        <v>30</v>
      </c>
      <c r="D1084" s="138">
        <f>D1085+D1086+D1087</f>
        <v>27104</v>
      </c>
    </row>
    <row r="1085" spans="1:4" s="7" customFormat="1" ht="15.75" hidden="1" x14ac:dyDescent="0.25">
      <c r="A1085" s="8" t="s">
        <v>231</v>
      </c>
      <c r="B1085" s="25" t="s">
        <v>358</v>
      </c>
      <c r="C1085" s="25" t="s">
        <v>81</v>
      </c>
      <c r="D1085" s="138">
        <f>15736-1470+2887</f>
        <v>17153</v>
      </c>
    </row>
    <row r="1086" spans="1:4" s="7" customFormat="1" ht="31.5" hidden="1" x14ac:dyDescent="0.25">
      <c r="A1086" s="8" t="s">
        <v>83</v>
      </c>
      <c r="B1086" s="25" t="s">
        <v>358</v>
      </c>
      <c r="C1086" s="25" t="s">
        <v>82</v>
      </c>
      <c r="D1086" s="138">
        <f>3361-360+662</f>
        <v>3663</v>
      </c>
    </row>
    <row r="1087" spans="1:4" s="7" customFormat="1" ht="31.5" hidden="1" x14ac:dyDescent="0.25">
      <c r="A1087" s="8" t="s">
        <v>143</v>
      </c>
      <c r="B1087" s="25" t="s">
        <v>358</v>
      </c>
      <c r="C1087" s="25" t="s">
        <v>142</v>
      </c>
      <c r="D1087" s="138">
        <f>5767-552+1073</f>
        <v>6288</v>
      </c>
    </row>
    <row r="1088" spans="1:4" s="7" customFormat="1" ht="31.5" x14ac:dyDescent="0.2">
      <c r="A1088" s="38" t="s">
        <v>446</v>
      </c>
      <c r="B1088" s="25" t="s">
        <v>358</v>
      </c>
      <c r="C1088" s="25" t="s">
        <v>15</v>
      </c>
      <c r="D1088" s="138">
        <f>D1089</f>
        <v>2991</v>
      </c>
    </row>
    <row r="1089" spans="1:4" s="7" customFormat="1" ht="31.5" x14ac:dyDescent="0.25">
      <c r="A1089" s="8" t="s">
        <v>17</v>
      </c>
      <c r="B1089" s="25" t="s">
        <v>358</v>
      </c>
      <c r="C1089" s="25" t="s">
        <v>16</v>
      </c>
      <c r="D1089" s="138">
        <f>D1090+D1091</f>
        <v>2991</v>
      </c>
    </row>
    <row r="1090" spans="1:4" s="7" customFormat="1" ht="31.5" hidden="1" x14ac:dyDescent="0.25">
      <c r="A1090" s="12" t="s">
        <v>378</v>
      </c>
      <c r="B1090" s="25" t="s">
        <v>358</v>
      </c>
      <c r="C1090" s="25" t="s">
        <v>379</v>
      </c>
      <c r="D1090" s="138">
        <f>1241-157</f>
        <v>1084</v>
      </c>
    </row>
    <row r="1091" spans="1:4" s="7" customFormat="1" ht="15.75" hidden="1" x14ac:dyDescent="0.25">
      <c r="A1091" s="8" t="s">
        <v>592</v>
      </c>
      <c r="B1091" s="25" t="s">
        <v>358</v>
      </c>
      <c r="C1091" s="25" t="s">
        <v>71</v>
      </c>
      <c r="D1091" s="138">
        <v>1907</v>
      </c>
    </row>
    <row r="1092" spans="1:4" s="7" customFormat="1" ht="15.75" x14ac:dyDescent="0.25">
      <c r="A1092" s="12" t="s">
        <v>13</v>
      </c>
      <c r="B1092" s="25" t="s">
        <v>358</v>
      </c>
      <c r="C1092" s="25" t="s">
        <v>14</v>
      </c>
      <c r="D1092" s="138">
        <f t="shared" ref="D1092" si="136">D1093</f>
        <v>25</v>
      </c>
    </row>
    <row r="1093" spans="1:4" s="7" customFormat="1" ht="15.75" x14ac:dyDescent="0.25">
      <c r="A1093" s="8" t="s">
        <v>33</v>
      </c>
      <c r="B1093" s="25" t="s">
        <v>358</v>
      </c>
      <c r="C1093" s="25" t="s">
        <v>32</v>
      </c>
      <c r="D1093" s="138">
        <f>D1094+D1095</f>
        <v>25</v>
      </c>
    </row>
    <row r="1094" spans="1:4" s="7" customFormat="1" ht="15.75" hidden="1" x14ac:dyDescent="0.25">
      <c r="A1094" s="8" t="s">
        <v>72</v>
      </c>
      <c r="B1094" s="25" t="s">
        <v>358</v>
      </c>
      <c r="C1094" s="25" t="s">
        <v>73</v>
      </c>
      <c r="D1094" s="138">
        <v>10</v>
      </c>
    </row>
    <row r="1095" spans="1:4" s="7" customFormat="1" ht="15.75" hidden="1" x14ac:dyDescent="0.2">
      <c r="A1095" s="38" t="s">
        <v>74</v>
      </c>
      <c r="B1095" s="25" t="s">
        <v>358</v>
      </c>
      <c r="C1095" s="25" t="s">
        <v>75</v>
      </c>
      <c r="D1095" s="138">
        <v>15</v>
      </c>
    </row>
    <row r="1096" spans="1:4" s="7" customFormat="1" ht="15.75" x14ac:dyDescent="0.25">
      <c r="A1096" s="5" t="s">
        <v>603</v>
      </c>
      <c r="B1096" s="57" t="s">
        <v>604</v>
      </c>
      <c r="C1096" s="58"/>
      <c r="D1096" s="166">
        <f>D1097+D1103</f>
        <v>351</v>
      </c>
    </row>
    <row r="1097" spans="1:4" s="7" customFormat="1" ht="15.75" x14ac:dyDescent="0.25">
      <c r="A1097" s="35" t="s">
        <v>719</v>
      </c>
      <c r="B1097" s="36" t="s">
        <v>605</v>
      </c>
      <c r="C1097" s="36"/>
      <c r="D1097" s="194">
        <f>D1098+D1101</f>
        <v>151</v>
      </c>
    </row>
    <row r="1098" spans="1:4" s="7" customFormat="1" ht="31.5" x14ac:dyDescent="0.25">
      <c r="A1098" s="38" t="s">
        <v>446</v>
      </c>
      <c r="B1098" s="59" t="s">
        <v>605</v>
      </c>
      <c r="C1098" s="37" t="s">
        <v>15</v>
      </c>
      <c r="D1098" s="145">
        <f>D1099</f>
        <v>50</v>
      </c>
    </row>
    <row r="1099" spans="1:4" s="7" customFormat="1" ht="31.5" x14ac:dyDescent="0.25">
      <c r="A1099" s="8" t="s">
        <v>17</v>
      </c>
      <c r="B1099" s="59" t="s">
        <v>605</v>
      </c>
      <c r="C1099" s="37" t="s">
        <v>16</v>
      </c>
      <c r="D1099" s="145">
        <f>D1100</f>
        <v>50</v>
      </c>
    </row>
    <row r="1100" spans="1:4" s="7" customFormat="1" ht="15.75" hidden="1" x14ac:dyDescent="0.25">
      <c r="A1100" s="8" t="s">
        <v>592</v>
      </c>
      <c r="B1100" s="37" t="s">
        <v>605</v>
      </c>
      <c r="C1100" s="37" t="s">
        <v>71</v>
      </c>
      <c r="D1100" s="145">
        <v>50</v>
      </c>
    </row>
    <row r="1101" spans="1:4" s="7" customFormat="1" ht="15.75" x14ac:dyDescent="0.25">
      <c r="A1101" s="8" t="s">
        <v>22</v>
      </c>
      <c r="B1101" s="37" t="s">
        <v>605</v>
      </c>
      <c r="C1101" s="37" t="s">
        <v>23</v>
      </c>
      <c r="D1101" s="145">
        <f>D1102</f>
        <v>101</v>
      </c>
    </row>
    <row r="1102" spans="1:4" s="7" customFormat="1" ht="15.75" x14ac:dyDescent="0.25">
      <c r="A1102" s="8" t="s">
        <v>62</v>
      </c>
      <c r="B1102" s="37" t="s">
        <v>605</v>
      </c>
      <c r="C1102" s="37" t="s">
        <v>63</v>
      </c>
      <c r="D1102" s="145">
        <f>58+20+23</f>
        <v>101</v>
      </c>
    </row>
    <row r="1103" spans="1:4" s="60" customFormat="1" ht="15.75" x14ac:dyDescent="0.2">
      <c r="A1103" s="44" t="s">
        <v>684</v>
      </c>
      <c r="B1103" s="26" t="s">
        <v>674</v>
      </c>
      <c r="C1103" s="26"/>
      <c r="D1103" s="141">
        <f>D1104</f>
        <v>200</v>
      </c>
    </row>
    <row r="1104" spans="1:4" s="60" customFormat="1" ht="31.5" x14ac:dyDescent="0.2">
      <c r="A1104" s="61" t="s">
        <v>18</v>
      </c>
      <c r="B1104" s="23" t="s">
        <v>674</v>
      </c>
      <c r="C1104" s="25" t="s">
        <v>20</v>
      </c>
      <c r="D1104" s="138">
        <f>D1105</f>
        <v>200</v>
      </c>
    </row>
    <row r="1105" spans="1:4" s="60" customFormat="1" ht="31.5" x14ac:dyDescent="0.2">
      <c r="A1105" s="38" t="s">
        <v>27</v>
      </c>
      <c r="B1105" s="23" t="s">
        <v>674</v>
      </c>
      <c r="C1105" s="25" t="s">
        <v>0</v>
      </c>
      <c r="D1105" s="138">
        <f>D1106</f>
        <v>200</v>
      </c>
    </row>
    <row r="1106" spans="1:4" s="60" customFormat="1" ht="31.5" hidden="1" x14ac:dyDescent="0.25">
      <c r="A1106" s="8" t="s">
        <v>726</v>
      </c>
      <c r="B1106" s="25" t="s">
        <v>674</v>
      </c>
      <c r="C1106" s="25" t="s">
        <v>489</v>
      </c>
      <c r="D1106" s="138">
        <v>200</v>
      </c>
    </row>
    <row r="1107" spans="1:4" s="7" customFormat="1" ht="15.75" x14ac:dyDescent="0.25">
      <c r="A1107" s="5" t="s">
        <v>359</v>
      </c>
      <c r="B1107" s="21" t="s">
        <v>360</v>
      </c>
      <c r="C1107" s="24"/>
      <c r="D1107" s="140">
        <f>D1108+D1124+D1129+D1228+D1235+D1239</f>
        <v>715621</v>
      </c>
    </row>
    <row r="1108" spans="1:4" s="7" customFormat="1" ht="31.5" x14ac:dyDescent="0.25">
      <c r="A1108" s="5" t="s">
        <v>720</v>
      </c>
      <c r="B1108" s="21" t="s">
        <v>362</v>
      </c>
      <c r="C1108" s="24"/>
      <c r="D1108" s="140">
        <f>D1109+D1113</f>
        <v>18215</v>
      </c>
    </row>
    <row r="1109" spans="1:4" s="7" customFormat="1" ht="63" x14ac:dyDescent="0.2">
      <c r="A1109" s="44" t="s">
        <v>790</v>
      </c>
      <c r="B1109" s="22" t="s">
        <v>363</v>
      </c>
      <c r="C1109" s="24"/>
      <c r="D1109" s="141">
        <f t="shared" ref="D1109:D1111" si="137">D1110</f>
        <v>1091</v>
      </c>
    </row>
    <row r="1110" spans="1:4" s="7" customFormat="1" ht="31.5" x14ac:dyDescent="0.2">
      <c r="A1110" s="38" t="s">
        <v>446</v>
      </c>
      <c r="B1110" s="23" t="s">
        <v>363</v>
      </c>
      <c r="C1110" s="25" t="s">
        <v>15</v>
      </c>
      <c r="D1110" s="138">
        <f t="shared" si="137"/>
        <v>1091</v>
      </c>
    </row>
    <row r="1111" spans="1:4" s="7" customFormat="1" ht="31.5" x14ac:dyDescent="0.25">
      <c r="A1111" s="8" t="s">
        <v>17</v>
      </c>
      <c r="B1111" s="23" t="s">
        <v>363</v>
      </c>
      <c r="C1111" s="25" t="s">
        <v>16</v>
      </c>
      <c r="D1111" s="138">
        <f t="shared" si="137"/>
        <v>1091</v>
      </c>
    </row>
    <row r="1112" spans="1:4" s="7" customFormat="1" ht="15.75" hidden="1" x14ac:dyDescent="0.25">
      <c r="A1112" s="8" t="s">
        <v>592</v>
      </c>
      <c r="B1112" s="23" t="s">
        <v>363</v>
      </c>
      <c r="C1112" s="25" t="s">
        <v>71</v>
      </c>
      <c r="D1112" s="138">
        <v>1091</v>
      </c>
    </row>
    <row r="1113" spans="1:4" s="7" customFormat="1" ht="15.75" x14ac:dyDescent="0.25">
      <c r="A1113" s="35" t="s">
        <v>452</v>
      </c>
      <c r="B1113" s="22" t="s">
        <v>365</v>
      </c>
      <c r="C1113" s="24"/>
      <c r="D1113" s="138">
        <f>D1118+D1121+D1114</f>
        <v>17124</v>
      </c>
    </row>
    <row r="1114" spans="1:4" s="7" customFormat="1" ht="47.25" x14ac:dyDescent="0.2">
      <c r="A1114" s="38" t="s">
        <v>28</v>
      </c>
      <c r="B1114" s="23" t="s">
        <v>365</v>
      </c>
      <c r="C1114" s="24" t="s">
        <v>29</v>
      </c>
      <c r="D1114" s="138">
        <f>D1115</f>
        <v>2010</v>
      </c>
    </row>
    <row r="1115" spans="1:4" s="7" customFormat="1" ht="15.75" x14ac:dyDescent="0.2">
      <c r="A1115" s="54" t="s">
        <v>8</v>
      </c>
      <c r="B1115" s="23" t="s">
        <v>365</v>
      </c>
      <c r="C1115" s="24" t="s">
        <v>60</v>
      </c>
      <c r="D1115" s="138">
        <f>D1116+D1117</f>
        <v>2010</v>
      </c>
    </row>
    <row r="1116" spans="1:4" s="7" customFormat="1" ht="31.5" hidden="1" x14ac:dyDescent="0.2">
      <c r="A1116" s="54" t="s">
        <v>69</v>
      </c>
      <c r="B1116" s="23" t="s">
        <v>365</v>
      </c>
      <c r="C1116" s="24" t="s">
        <v>70</v>
      </c>
      <c r="D1116" s="138">
        <v>1544</v>
      </c>
    </row>
    <row r="1117" spans="1:4" s="7" customFormat="1" ht="47.25" hidden="1" x14ac:dyDescent="0.25">
      <c r="A1117" s="8" t="s">
        <v>146</v>
      </c>
      <c r="B1117" s="23" t="s">
        <v>365</v>
      </c>
      <c r="C1117" s="24" t="s">
        <v>145</v>
      </c>
      <c r="D1117" s="138">
        <v>466</v>
      </c>
    </row>
    <row r="1118" spans="1:4" s="7" customFormat="1" ht="31.5" x14ac:dyDescent="0.2">
      <c r="A1118" s="38" t="s">
        <v>446</v>
      </c>
      <c r="B1118" s="23" t="s">
        <v>365</v>
      </c>
      <c r="C1118" s="25" t="s">
        <v>15</v>
      </c>
      <c r="D1118" s="138">
        <f t="shared" ref="D1118:D1119" si="138">D1119</f>
        <v>112</v>
      </c>
    </row>
    <row r="1119" spans="1:4" s="7" customFormat="1" ht="31.5" x14ac:dyDescent="0.25">
      <c r="A1119" s="8" t="s">
        <v>17</v>
      </c>
      <c r="B1119" s="23" t="s">
        <v>365</v>
      </c>
      <c r="C1119" s="25" t="s">
        <v>16</v>
      </c>
      <c r="D1119" s="138">
        <f t="shared" si="138"/>
        <v>112</v>
      </c>
    </row>
    <row r="1120" spans="1:4" s="7" customFormat="1" ht="15.75" hidden="1" x14ac:dyDescent="0.25">
      <c r="A1120" s="8" t="s">
        <v>592</v>
      </c>
      <c r="B1120" s="23" t="s">
        <v>365</v>
      </c>
      <c r="C1120" s="25" t="s">
        <v>71</v>
      </c>
      <c r="D1120" s="138">
        <f>72+40</f>
        <v>112</v>
      </c>
    </row>
    <row r="1121" spans="1:4" s="7" customFormat="1" ht="15.75" x14ac:dyDescent="0.25">
      <c r="A1121" s="8" t="s">
        <v>22</v>
      </c>
      <c r="B1121" s="23" t="s">
        <v>365</v>
      </c>
      <c r="C1121" s="25" t="s">
        <v>23</v>
      </c>
      <c r="D1121" s="138">
        <f t="shared" ref="D1121:D1122" si="139">D1122</f>
        <v>15002</v>
      </c>
    </row>
    <row r="1122" spans="1:4" s="7" customFormat="1" ht="31.5" x14ac:dyDescent="0.2">
      <c r="A1122" s="54" t="s">
        <v>113</v>
      </c>
      <c r="B1122" s="23" t="s">
        <v>365</v>
      </c>
      <c r="C1122" s="25" t="s">
        <v>132</v>
      </c>
      <c r="D1122" s="138">
        <f t="shared" si="139"/>
        <v>15002</v>
      </c>
    </row>
    <row r="1123" spans="1:4" s="7" customFormat="1" ht="31.5" hidden="1" x14ac:dyDescent="0.2">
      <c r="A1123" s="54" t="s">
        <v>122</v>
      </c>
      <c r="B1123" s="23" t="s">
        <v>365</v>
      </c>
      <c r="C1123" s="25" t="s">
        <v>133</v>
      </c>
      <c r="D1123" s="138">
        <f>14202+800</f>
        <v>15002</v>
      </c>
    </row>
    <row r="1124" spans="1:4" s="7" customFormat="1" ht="31.5" x14ac:dyDescent="0.25">
      <c r="A1124" s="5" t="s">
        <v>144</v>
      </c>
      <c r="B1124" s="21" t="s">
        <v>361</v>
      </c>
      <c r="C1124" s="24"/>
      <c r="D1124" s="140">
        <f t="shared" ref="D1124:D1127" si="140">D1125</f>
        <v>1396</v>
      </c>
    </row>
    <row r="1125" spans="1:4" s="7" customFormat="1" ht="15.75" x14ac:dyDescent="0.25">
      <c r="A1125" s="35" t="s">
        <v>364</v>
      </c>
      <c r="B1125" s="22" t="s">
        <v>366</v>
      </c>
      <c r="C1125" s="24"/>
      <c r="D1125" s="141">
        <f t="shared" si="140"/>
        <v>1396</v>
      </c>
    </row>
    <row r="1126" spans="1:4" s="7" customFormat="1" ht="31.5" x14ac:dyDescent="0.2">
      <c r="A1126" s="38" t="s">
        <v>446</v>
      </c>
      <c r="B1126" s="23" t="s">
        <v>366</v>
      </c>
      <c r="C1126" s="25" t="s">
        <v>15</v>
      </c>
      <c r="D1126" s="138">
        <f t="shared" si="140"/>
        <v>1396</v>
      </c>
    </row>
    <row r="1127" spans="1:4" s="7" customFormat="1" ht="31.5" x14ac:dyDescent="0.25">
      <c r="A1127" s="8" t="s">
        <v>17</v>
      </c>
      <c r="B1127" s="23" t="s">
        <v>366</v>
      </c>
      <c r="C1127" s="25" t="s">
        <v>16</v>
      </c>
      <c r="D1127" s="138">
        <f t="shared" si="140"/>
        <v>1396</v>
      </c>
    </row>
    <row r="1128" spans="1:4" s="7" customFormat="1" ht="15.75" hidden="1" x14ac:dyDescent="0.25">
      <c r="A1128" s="8" t="s">
        <v>592</v>
      </c>
      <c r="B1128" s="23" t="s">
        <v>366</v>
      </c>
      <c r="C1128" s="25" t="s">
        <v>71</v>
      </c>
      <c r="D1128" s="138">
        <f>1396*2-1396</f>
        <v>1396</v>
      </c>
    </row>
    <row r="1129" spans="1:4" s="7" customFormat="1" ht="31.5" x14ac:dyDescent="0.2">
      <c r="A1129" s="64" t="s">
        <v>372</v>
      </c>
      <c r="B1129" s="21" t="s">
        <v>367</v>
      </c>
      <c r="C1129" s="24"/>
      <c r="D1129" s="140">
        <f>D1130+D1144+D1149+D1163+D1170+D1177+D1192+D1199+D1206+D1210+D1216+D1219</f>
        <v>673755.5</v>
      </c>
    </row>
    <row r="1130" spans="1:4" s="13" customFormat="1" ht="15.75" x14ac:dyDescent="0.2">
      <c r="A1130" s="62" t="s">
        <v>722</v>
      </c>
      <c r="B1130" s="56" t="s">
        <v>568</v>
      </c>
      <c r="C1130" s="43"/>
      <c r="D1130" s="137">
        <f>D1131+D1136+D1140</f>
        <v>102933</v>
      </c>
    </row>
    <row r="1131" spans="1:4" s="13" customFormat="1" ht="47.25" x14ac:dyDescent="0.2">
      <c r="A1131" s="38" t="s">
        <v>28</v>
      </c>
      <c r="B1131" s="23" t="s">
        <v>568</v>
      </c>
      <c r="C1131" s="25" t="s">
        <v>29</v>
      </c>
      <c r="D1131" s="138">
        <f>D1132</f>
        <v>93583</v>
      </c>
    </row>
    <row r="1132" spans="1:4" s="13" customFormat="1" ht="15.75" x14ac:dyDescent="0.2">
      <c r="A1132" s="38" t="s">
        <v>31</v>
      </c>
      <c r="B1132" s="23" t="s">
        <v>568</v>
      </c>
      <c r="C1132" s="25" t="s">
        <v>30</v>
      </c>
      <c r="D1132" s="138">
        <f>D1133+D1134+D1135</f>
        <v>93583</v>
      </c>
    </row>
    <row r="1133" spans="1:4" s="13" customFormat="1" ht="15.75" hidden="1" x14ac:dyDescent="0.2">
      <c r="A1133" s="38" t="s">
        <v>231</v>
      </c>
      <c r="B1133" s="23" t="s">
        <v>568</v>
      </c>
      <c r="C1133" s="25" t="s">
        <v>81</v>
      </c>
      <c r="D1133" s="138">
        <f>52761+5317</f>
        <v>58078</v>
      </c>
    </row>
    <row r="1134" spans="1:4" s="13" customFormat="1" ht="31.5" hidden="1" x14ac:dyDescent="0.2">
      <c r="A1134" s="38" t="s">
        <v>83</v>
      </c>
      <c r="B1134" s="23" t="s">
        <v>568</v>
      </c>
      <c r="C1134" s="25" t="s">
        <v>82</v>
      </c>
      <c r="D1134" s="138">
        <f>12520+1279</f>
        <v>13799</v>
      </c>
    </row>
    <row r="1135" spans="1:4" s="13" customFormat="1" ht="31.5" hidden="1" x14ac:dyDescent="0.2">
      <c r="A1135" s="38" t="s">
        <v>143</v>
      </c>
      <c r="B1135" s="23" t="s">
        <v>568</v>
      </c>
      <c r="C1135" s="25" t="s">
        <v>142</v>
      </c>
      <c r="D1135" s="138">
        <f>19703+2003</f>
        <v>21706</v>
      </c>
    </row>
    <row r="1136" spans="1:4" s="13" customFormat="1" ht="31.5" x14ac:dyDescent="0.2">
      <c r="A1136" s="38" t="s">
        <v>446</v>
      </c>
      <c r="B1136" s="23" t="s">
        <v>568</v>
      </c>
      <c r="C1136" s="25">
        <v>200</v>
      </c>
      <c r="D1136" s="138">
        <f>D1137</f>
        <v>9168</v>
      </c>
    </row>
    <row r="1137" spans="1:4" s="7" customFormat="1" ht="31.5" x14ac:dyDescent="0.2">
      <c r="A1137" s="38" t="s">
        <v>17</v>
      </c>
      <c r="B1137" s="23" t="s">
        <v>568</v>
      </c>
      <c r="C1137" s="25">
        <v>240</v>
      </c>
      <c r="D1137" s="138">
        <f>D1138+D1139</f>
        <v>9168</v>
      </c>
    </row>
    <row r="1138" spans="1:4" s="7" customFormat="1" ht="31.5" hidden="1" x14ac:dyDescent="0.2">
      <c r="A1138" s="61" t="s">
        <v>378</v>
      </c>
      <c r="B1138" s="23" t="s">
        <v>568</v>
      </c>
      <c r="C1138" s="25" t="s">
        <v>379</v>
      </c>
      <c r="D1138" s="138">
        <v>2155</v>
      </c>
    </row>
    <row r="1139" spans="1:4" s="7" customFormat="1" ht="15.75" hidden="1" x14ac:dyDescent="0.2">
      <c r="A1139" s="38" t="s">
        <v>592</v>
      </c>
      <c r="B1139" s="23" t="s">
        <v>568</v>
      </c>
      <c r="C1139" s="25" t="s">
        <v>71</v>
      </c>
      <c r="D1139" s="138">
        <f>5610-397+1800</f>
        <v>7013</v>
      </c>
    </row>
    <row r="1140" spans="1:4" s="7" customFormat="1" ht="15.75" x14ac:dyDescent="0.2">
      <c r="A1140" s="38" t="s">
        <v>13</v>
      </c>
      <c r="B1140" s="23" t="s">
        <v>568</v>
      </c>
      <c r="C1140" s="25">
        <v>800</v>
      </c>
      <c r="D1140" s="138">
        <f>D1141</f>
        <v>182</v>
      </c>
    </row>
    <row r="1141" spans="1:4" s="7" customFormat="1" ht="15.75" x14ac:dyDescent="0.2">
      <c r="A1141" s="38" t="s">
        <v>33</v>
      </c>
      <c r="B1141" s="23" t="s">
        <v>568</v>
      </c>
      <c r="C1141" s="25">
        <v>850</v>
      </c>
      <c r="D1141" s="138">
        <f>D1142+D1143</f>
        <v>182</v>
      </c>
    </row>
    <row r="1142" spans="1:4" s="7" customFormat="1" ht="15.75" hidden="1" x14ac:dyDescent="0.2">
      <c r="A1142" s="38" t="s">
        <v>72</v>
      </c>
      <c r="B1142" s="23" t="s">
        <v>568</v>
      </c>
      <c r="C1142" s="25" t="s">
        <v>73</v>
      </c>
      <c r="D1142" s="138">
        <v>174</v>
      </c>
    </row>
    <row r="1143" spans="1:4" s="7" customFormat="1" ht="15.75" hidden="1" x14ac:dyDescent="0.2">
      <c r="A1143" s="38" t="s">
        <v>74</v>
      </c>
      <c r="B1143" s="23" t="s">
        <v>568</v>
      </c>
      <c r="C1143" s="25" t="s">
        <v>75</v>
      </c>
      <c r="D1143" s="138">
        <v>8</v>
      </c>
    </row>
    <row r="1144" spans="1:4" s="13" customFormat="1" ht="15.75" x14ac:dyDescent="0.25">
      <c r="A1144" s="63" t="s">
        <v>45</v>
      </c>
      <c r="B1144" s="56" t="s">
        <v>368</v>
      </c>
      <c r="C1144" s="43"/>
      <c r="D1144" s="137">
        <f t="shared" ref="D1144:D1145" si="141">D1145</f>
        <v>2132</v>
      </c>
    </row>
    <row r="1145" spans="1:4" s="7" customFormat="1" ht="47.25" x14ac:dyDescent="0.2">
      <c r="A1145" s="54" t="s">
        <v>36</v>
      </c>
      <c r="B1145" s="23" t="s">
        <v>368</v>
      </c>
      <c r="C1145" s="25">
        <v>100</v>
      </c>
      <c r="D1145" s="138">
        <f t="shared" si="141"/>
        <v>2132</v>
      </c>
    </row>
    <row r="1146" spans="1:4" s="7" customFormat="1" ht="15.75" x14ac:dyDescent="0.2">
      <c r="A1146" s="54" t="s">
        <v>8</v>
      </c>
      <c r="B1146" s="23" t="s">
        <v>368</v>
      </c>
      <c r="C1146" s="25">
        <v>120</v>
      </c>
      <c r="D1146" s="138">
        <f>D1147+D1148</f>
        <v>2132</v>
      </c>
    </row>
    <row r="1147" spans="1:4" s="7" customFormat="1" ht="15.75" hidden="1" x14ac:dyDescent="0.2">
      <c r="A1147" s="54" t="s">
        <v>232</v>
      </c>
      <c r="B1147" s="23" t="s">
        <v>368</v>
      </c>
      <c r="C1147" s="25" t="s">
        <v>68</v>
      </c>
      <c r="D1147" s="138">
        <f>1487+150</f>
        <v>1637</v>
      </c>
    </row>
    <row r="1148" spans="1:4" s="7" customFormat="1" ht="47.25" hidden="1" x14ac:dyDescent="0.25">
      <c r="A1148" s="8" t="s">
        <v>146</v>
      </c>
      <c r="B1148" s="23" t="s">
        <v>368</v>
      </c>
      <c r="C1148" s="25" t="s">
        <v>145</v>
      </c>
      <c r="D1148" s="138">
        <f>449+46</f>
        <v>495</v>
      </c>
    </row>
    <row r="1149" spans="1:4" s="13" customFormat="1" ht="31.5" x14ac:dyDescent="0.25">
      <c r="A1149" s="63" t="s">
        <v>723</v>
      </c>
      <c r="B1149" s="56" t="s">
        <v>598</v>
      </c>
      <c r="C1149" s="43"/>
      <c r="D1149" s="137">
        <f>D1150+D1155+D1159</f>
        <v>90031</v>
      </c>
    </row>
    <row r="1150" spans="1:4" s="13" customFormat="1" ht="47.25" x14ac:dyDescent="0.25">
      <c r="A1150" s="8" t="s">
        <v>28</v>
      </c>
      <c r="B1150" s="23" t="s">
        <v>598</v>
      </c>
      <c r="C1150" s="25" t="s">
        <v>29</v>
      </c>
      <c r="D1150" s="138">
        <f>D1151</f>
        <v>76607</v>
      </c>
    </row>
    <row r="1151" spans="1:4" s="13" customFormat="1" ht="15.75" x14ac:dyDescent="0.25">
      <c r="A1151" s="8" t="s">
        <v>31</v>
      </c>
      <c r="B1151" s="23" t="s">
        <v>598</v>
      </c>
      <c r="C1151" s="25" t="s">
        <v>30</v>
      </c>
      <c r="D1151" s="138">
        <f>D1152+D1153+D1154</f>
        <v>76607</v>
      </c>
    </row>
    <row r="1152" spans="1:4" s="13" customFormat="1" ht="15.75" hidden="1" x14ac:dyDescent="0.25">
      <c r="A1152" s="8" t="s">
        <v>231</v>
      </c>
      <c r="B1152" s="23" t="s">
        <v>598</v>
      </c>
      <c r="C1152" s="25" t="s">
        <v>81</v>
      </c>
      <c r="D1152" s="138">
        <f>37745+2317+6166+1931+1350</f>
        <v>49509</v>
      </c>
    </row>
    <row r="1153" spans="1:4" s="13" customFormat="1" ht="31.5" hidden="1" x14ac:dyDescent="0.25">
      <c r="A1153" s="8" t="s">
        <v>83</v>
      </c>
      <c r="B1153" s="23" t="s">
        <v>598</v>
      </c>
      <c r="C1153" s="25" t="s">
        <v>82</v>
      </c>
      <c r="D1153" s="138">
        <f>7802+1044+484</f>
        <v>9330</v>
      </c>
    </row>
    <row r="1154" spans="1:4" s="13" customFormat="1" ht="31.5" hidden="1" x14ac:dyDescent="0.25">
      <c r="A1154" s="8" t="s">
        <v>143</v>
      </c>
      <c r="B1154" s="23" t="s">
        <v>598</v>
      </c>
      <c r="C1154" s="25" t="s">
        <v>142</v>
      </c>
      <c r="D1154" s="138">
        <f>13755+1015+1862+729+407</f>
        <v>17768</v>
      </c>
    </row>
    <row r="1155" spans="1:4" s="13" customFormat="1" ht="31.5" x14ac:dyDescent="0.2">
      <c r="A1155" s="38" t="s">
        <v>446</v>
      </c>
      <c r="B1155" s="23" t="s">
        <v>598</v>
      </c>
      <c r="C1155" s="25">
        <v>200</v>
      </c>
      <c r="D1155" s="138">
        <f>D1156</f>
        <v>13184</v>
      </c>
    </row>
    <row r="1156" spans="1:4" s="7" customFormat="1" ht="31.5" x14ac:dyDescent="0.2">
      <c r="A1156" s="54" t="s">
        <v>17</v>
      </c>
      <c r="B1156" s="23" t="s">
        <v>598</v>
      </c>
      <c r="C1156" s="25">
        <v>240</v>
      </c>
      <c r="D1156" s="138">
        <f>D1157+D1158</f>
        <v>13184</v>
      </c>
    </row>
    <row r="1157" spans="1:4" s="7" customFormat="1" ht="31.5" hidden="1" x14ac:dyDescent="0.25">
      <c r="A1157" s="12" t="s">
        <v>378</v>
      </c>
      <c r="B1157" s="23" t="s">
        <v>598</v>
      </c>
      <c r="C1157" s="25" t="s">
        <v>379</v>
      </c>
      <c r="D1157" s="138">
        <v>430</v>
      </c>
    </row>
    <row r="1158" spans="1:4" s="7" customFormat="1" ht="15.75" hidden="1" x14ac:dyDescent="0.2">
      <c r="A1158" s="54" t="s">
        <v>592</v>
      </c>
      <c r="B1158" s="23" t="s">
        <v>598</v>
      </c>
      <c r="C1158" s="25" t="s">
        <v>71</v>
      </c>
      <c r="D1158" s="138">
        <v>12754</v>
      </c>
    </row>
    <row r="1159" spans="1:4" s="7" customFormat="1" ht="15.75" x14ac:dyDescent="0.2">
      <c r="A1159" s="54" t="s">
        <v>13</v>
      </c>
      <c r="B1159" s="23" t="s">
        <v>598</v>
      </c>
      <c r="C1159" s="25">
        <v>800</v>
      </c>
      <c r="D1159" s="138">
        <f>D1160</f>
        <v>240</v>
      </c>
    </row>
    <row r="1160" spans="1:4" s="7" customFormat="1" ht="15.75" x14ac:dyDescent="0.25">
      <c r="A1160" s="8" t="s">
        <v>33</v>
      </c>
      <c r="B1160" s="23" t="s">
        <v>598</v>
      </c>
      <c r="C1160" s="25">
        <v>850</v>
      </c>
      <c r="D1160" s="138">
        <f>D1161+D1162</f>
        <v>240</v>
      </c>
    </row>
    <row r="1161" spans="1:4" s="7" customFormat="1" ht="15.75" hidden="1" x14ac:dyDescent="0.25">
      <c r="A1161" s="8" t="s">
        <v>72</v>
      </c>
      <c r="B1161" s="23" t="s">
        <v>598</v>
      </c>
      <c r="C1161" s="25" t="s">
        <v>73</v>
      </c>
      <c r="D1161" s="138">
        <v>90</v>
      </c>
    </row>
    <row r="1162" spans="1:4" s="7" customFormat="1" ht="15.75" hidden="1" x14ac:dyDescent="0.25">
      <c r="A1162" s="8" t="s">
        <v>74</v>
      </c>
      <c r="B1162" s="23" t="s">
        <v>598</v>
      </c>
      <c r="C1162" s="25" t="s">
        <v>75</v>
      </c>
      <c r="D1162" s="138">
        <v>150</v>
      </c>
    </row>
    <row r="1163" spans="1:4" s="13" customFormat="1" ht="15.75" x14ac:dyDescent="0.25">
      <c r="A1163" s="63" t="s">
        <v>656</v>
      </c>
      <c r="B1163" s="56" t="s">
        <v>721</v>
      </c>
      <c r="C1163" s="43"/>
      <c r="D1163" s="137">
        <f>D1164+D1167</f>
        <v>1425</v>
      </c>
    </row>
    <row r="1164" spans="1:4" s="7" customFormat="1" ht="31.5" x14ac:dyDescent="0.2">
      <c r="A1164" s="38" t="s">
        <v>446</v>
      </c>
      <c r="B1164" s="25" t="s">
        <v>721</v>
      </c>
      <c r="C1164" s="25" t="s">
        <v>15</v>
      </c>
      <c r="D1164" s="138">
        <f>D1165</f>
        <v>300</v>
      </c>
    </row>
    <row r="1165" spans="1:4" s="7" customFormat="1" ht="31.5" x14ac:dyDescent="0.25">
      <c r="A1165" s="8" t="s">
        <v>17</v>
      </c>
      <c r="B1165" s="25" t="s">
        <v>721</v>
      </c>
      <c r="C1165" s="25" t="s">
        <v>16</v>
      </c>
      <c r="D1165" s="138">
        <f>D1166</f>
        <v>300</v>
      </c>
    </row>
    <row r="1166" spans="1:4" s="7" customFormat="1" ht="15.75" hidden="1" x14ac:dyDescent="0.25">
      <c r="A1166" s="8" t="s">
        <v>592</v>
      </c>
      <c r="B1166" s="23" t="s">
        <v>721</v>
      </c>
      <c r="C1166" s="25" t="s">
        <v>71</v>
      </c>
      <c r="D1166" s="138">
        <f>1500-1200</f>
        <v>300</v>
      </c>
    </row>
    <row r="1167" spans="1:4" s="7" customFormat="1" ht="15.75" x14ac:dyDescent="0.25">
      <c r="A1167" s="8" t="s">
        <v>13</v>
      </c>
      <c r="B1167" s="23" t="s">
        <v>721</v>
      </c>
      <c r="C1167" s="25" t="s">
        <v>14</v>
      </c>
      <c r="D1167" s="138">
        <f>D1168</f>
        <v>1125</v>
      </c>
    </row>
    <row r="1168" spans="1:4" s="7" customFormat="1" ht="15.75" x14ac:dyDescent="0.25">
      <c r="A1168" s="8" t="s">
        <v>473</v>
      </c>
      <c r="B1168" s="23" t="s">
        <v>721</v>
      </c>
      <c r="C1168" s="25" t="s">
        <v>474</v>
      </c>
      <c r="D1168" s="138">
        <f>D1169</f>
        <v>1125</v>
      </c>
    </row>
    <row r="1169" spans="1:4" s="7" customFormat="1" ht="31.5" hidden="1" x14ac:dyDescent="0.25">
      <c r="A1169" s="8" t="s">
        <v>728</v>
      </c>
      <c r="B1169" s="23" t="s">
        <v>721</v>
      </c>
      <c r="C1169" s="25" t="s">
        <v>475</v>
      </c>
      <c r="D1169" s="138">
        <f>1200-75</f>
        <v>1125</v>
      </c>
    </row>
    <row r="1170" spans="1:4" s="13" customFormat="1" ht="31.5" x14ac:dyDescent="0.25">
      <c r="A1170" s="63" t="s">
        <v>789</v>
      </c>
      <c r="B1170" s="56" t="s">
        <v>788</v>
      </c>
      <c r="C1170" s="43"/>
      <c r="D1170" s="137">
        <f>D1171+D1174</f>
        <v>10000</v>
      </c>
    </row>
    <row r="1171" spans="1:4" s="13" customFormat="1" ht="31.5" x14ac:dyDescent="0.2">
      <c r="A1171" s="38" t="s">
        <v>446</v>
      </c>
      <c r="B1171" s="23" t="s">
        <v>788</v>
      </c>
      <c r="C1171" s="25">
        <v>200</v>
      </c>
      <c r="D1171" s="138">
        <f>D1172</f>
        <v>9850</v>
      </c>
    </row>
    <row r="1172" spans="1:4" s="7" customFormat="1" ht="31.5" x14ac:dyDescent="0.2">
      <c r="A1172" s="54" t="s">
        <v>17</v>
      </c>
      <c r="B1172" s="23" t="s">
        <v>788</v>
      </c>
      <c r="C1172" s="25">
        <v>240</v>
      </c>
      <c r="D1172" s="138">
        <f>D1173</f>
        <v>9850</v>
      </c>
    </row>
    <row r="1173" spans="1:4" s="7" customFormat="1" ht="15.75" hidden="1" x14ac:dyDescent="0.2">
      <c r="A1173" s="54" t="s">
        <v>592</v>
      </c>
      <c r="B1173" s="23" t="s">
        <v>788</v>
      </c>
      <c r="C1173" s="25" t="s">
        <v>71</v>
      </c>
      <c r="D1173" s="138">
        <f>10000-150</f>
        <v>9850</v>
      </c>
    </row>
    <row r="1174" spans="1:4" s="7" customFormat="1" ht="15.75" x14ac:dyDescent="0.2">
      <c r="A1174" s="54" t="s">
        <v>13</v>
      </c>
      <c r="B1174" s="23" t="s">
        <v>788</v>
      </c>
      <c r="C1174" s="25">
        <v>800</v>
      </c>
      <c r="D1174" s="138">
        <f>D1175</f>
        <v>150</v>
      </c>
    </row>
    <row r="1175" spans="1:4" s="7" customFormat="1" ht="15.75" x14ac:dyDescent="0.25">
      <c r="A1175" s="8" t="s">
        <v>33</v>
      </c>
      <c r="B1175" s="23" t="s">
        <v>788</v>
      </c>
      <c r="C1175" s="25">
        <v>850</v>
      </c>
      <c r="D1175" s="138">
        <f>D1176</f>
        <v>150</v>
      </c>
    </row>
    <row r="1176" spans="1:4" s="7" customFormat="1" ht="15.75" hidden="1" x14ac:dyDescent="0.25">
      <c r="A1176" s="8" t="s">
        <v>74</v>
      </c>
      <c r="B1176" s="23" t="s">
        <v>788</v>
      </c>
      <c r="C1176" s="25" t="s">
        <v>75</v>
      </c>
      <c r="D1176" s="138">
        <v>150</v>
      </c>
    </row>
    <row r="1177" spans="1:4" s="13" customFormat="1" ht="15.75" x14ac:dyDescent="0.25">
      <c r="A1177" s="63" t="s">
        <v>373</v>
      </c>
      <c r="B1177" s="56" t="s">
        <v>369</v>
      </c>
      <c r="C1177" s="43"/>
      <c r="D1177" s="137">
        <f>D1178+D1183+D1187</f>
        <v>418808.5</v>
      </c>
    </row>
    <row r="1178" spans="1:4" s="7" customFormat="1" ht="47.25" x14ac:dyDescent="0.2">
      <c r="A1178" s="54" t="s">
        <v>36</v>
      </c>
      <c r="B1178" s="23" t="s">
        <v>369</v>
      </c>
      <c r="C1178" s="25">
        <v>100</v>
      </c>
      <c r="D1178" s="138">
        <f>D1179</f>
        <v>409987</v>
      </c>
    </row>
    <row r="1179" spans="1:4" s="7" customFormat="1" ht="15.75" x14ac:dyDescent="0.2">
      <c r="A1179" s="54" t="s">
        <v>8</v>
      </c>
      <c r="B1179" s="23" t="s">
        <v>369</v>
      </c>
      <c r="C1179" s="25">
        <v>120</v>
      </c>
      <c r="D1179" s="138">
        <f>D1180+D1181+D1182</f>
        <v>409987</v>
      </c>
    </row>
    <row r="1180" spans="1:4" s="7" customFormat="1" ht="15.75" hidden="1" x14ac:dyDescent="0.2">
      <c r="A1180" s="54" t="s">
        <v>232</v>
      </c>
      <c r="B1180" s="23" t="s">
        <v>369</v>
      </c>
      <c r="C1180" s="25" t="s">
        <v>68</v>
      </c>
      <c r="D1180" s="138">
        <f>165819+10029+8515+7002+16139+23436+1003+792+700+1614</f>
        <v>235049</v>
      </c>
    </row>
    <row r="1181" spans="1:4" s="7" customFormat="1" ht="31.5" hidden="1" x14ac:dyDescent="0.2">
      <c r="A1181" s="54" t="s">
        <v>69</v>
      </c>
      <c r="B1181" s="23" t="s">
        <v>369</v>
      </c>
      <c r="C1181" s="25" t="s">
        <v>70</v>
      </c>
      <c r="D1181" s="138">
        <f>57063+891+535+3200+2661+2240+5556+8398+316+264+224+556-7</f>
        <v>81897</v>
      </c>
    </row>
    <row r="1182" spans="1:4" s="7" customFormat="1" ht="47.25" hidden="1" x14ac:dyDescent="0.25">
      <c r="A1182" s="8" t="s">
        <v>146</v>
      </c>
      <c r="B1182" s="23" t="s">
        <v>369</v>
      </c>
      <c r="C1182" s="25" t="s">
        <v>145</v>
      </c>
      <c r="D1182" s="138">
        <f>65231+3875+3375+2706+6552+9783+386+207+271+655</f>
        <v>93041</v>
      </c>
    </row>
    <row r="1183" spans="1:4" s="7" customFormat="1" ht="31.5" x14ac:dyDescent="0.2">
      <c r="A1183" s="38" t="s">
        <v>446</v>
      </c>
      <c r="B1183" s="23" t="s">
        <v>369</v>
      </c>
      <c r="C1183" s="25">
        <v>200</v>
      </c>
      <c r="D1183" s="138">
        <f>D1184</f>
        <v>8716.5</v>
      </c>
    </row>
    <row r="1184" spans="1:4" s="7" customFormat="1" ht="31.5" x14ac:dyDescent="0.2">
      <c r="A1184" s="54" t="s">
        <v>17</v>
      </c>
      <c r="B1184" s="23" t="s">
        <v>369</v>
      </c>
      <c r="C1184" s="25">
        <v>240</v>
      </c>
      <c r="D1184" s="138">
        <f>D1185+D1186</f>
        <v>8716.5</v>
      </c>
    </row>
    <row r="1185" spans="1:4" s="7" customFormat="1" ht="31.5" hidden="1" x14ac:dyDescent="0.25">
      <c r="A1185" s="12" t="s">
        <v>378</v>
      </c>
      <c r="B1185" s="23" t="s">
        <v>369</v>
      </c>
      <c r="C1185" s="25" t="s">
        <v>379</v>
      </c>
      <c r="D1185" s="138">
        <f>30+30+20+822-4.5</f>
        <v>897.5</v>
      </c>
    </row>
    <row r="1186" spans="1:4" s="7" customFormat="1" ht="15.75" hidden="1" x14ac:dyDescent="0.2">
      <c r="A1186" s="54" t="s">
        <v>592</v>
      </c>
      <c r="B1186" s="23" t="s">
        <v>369</v>
      </c>
      <c r="C1186" s="25" t="s">
        <v>71</v>
      </c>
      <c r="D1186" s="138">
        <f>500+6595+10+669+268+25-50-198</f>
        <v>7819</v>
      </c>
    </row>
    <row r="1187" spans="1:4" s="7" customFormat="1" ht="15.75" x14ac:dyDescent="0.2">
      <c r="A1187" s="54" t="s">
        <v>13</v>
      </c>
      <c r="B1187" s="23" t="s">
        <v>369</v>
      </c>
      <c r="C1187" s="25">
        <v>800</v>
      </c>
      <c r="D1187" s="138">
        <f t="shared" ref="D1187" si="142">D1188</f>
        <v>105</v>
      </c>
    </row>
    <row r="1188" spans="1:4" s="7" customFormat="1" ht="15.75" x14ac:dyDescent="0.25">
      <c r="A1188" s="8" t="s">
        <v>33</v>
      </c>
      <c r="B1188" s="23" t="s">
        <v>369</v>
      </c>
      <c r="C1188" s="25">
        <v>850</v>
      </c>
      <c r="D1188" s="138">
        <f>D1189+D1190+D1191</f>
        <v>105</v>
      </c>
    </row>
    <row r="1189" spans="1:4" s="7" customFormat="1" ht="15.75" hidden="1" x14ac:dyDescent="0.25">
      <c r="A1189" s="8" t="s">
        <v>72</v>
      </c>
      <c r="B1189" s="23" t="s">
        <v>369</v>
      </c>
      <c r="C1189" s="25" t="s">
        <v>73</v>
      </c>
      <c r="D1189" s="138">
        <f>50+10</f>
        <v>60</v>
      </c>
    </row>
    <row r="1190" spans="1:4" s="7" customFormat="1" ht="15.75" hidden="1" x14ac:dyDescent="0.25">
      <c r="A1190" s="8" t="s">
        <v>74</v>
      </c>
      <c r="B1190" s="23" t="s">
        <v>369</v>
      </c>
      <c r="C1190" s="25" t="s">
        <v>75</v>
      </c>
      <c r="D1190" s="138">
        <v>25</v>
      </c>
    </row>
    <row r="1191" spans="1:4" s="7" customFormat="1" ht="15.75" hidden="1" x14ac:dyDescent="0.25">
      <c r="A1191" s="8" t="s">
        <v>318</v>
      </c>
      <c r="B1191" s="23" t="s">
        <v>369</v>
      </c>
      <c r="C1191" s="25" t="s">
        <v>317</v>
      </c>
      <c r="D1191" s="138">
        <v>20</v>
      </c>
    </row>
    <row r="1192" spans="1:4" s="7" customFormat="1" ht="15.75" x14ac:dyDescent="0.25">
      <c r="A1192" s="35" t="s">
        <v>371</v>
      </c>
      <c r="B1192" s="22" t="s">
        <v>724</v>
      </c>
      <c r="C1192" s="24"/>
      <c r="D1192" s="141">
        <f>D1193+D1196</f>
        <v>3350</v>
      </c>
    </row>
    <row r="1193" spans="1:4" s="7" customFormat="1" ht="31.5" x14ac:dyDescent="0.2">
      <c r="A1193" s="38" t="s">
        <v>446</v>
      </c>
      <c r="B1193" s="25" t="s">
        <v>724</v>
      </c>
      <c r="C1193" s="25">
        <v>200</v>
      </c>
      <c r="D1193" s="138">
        <f t="shared" ref="D1193:D1194" si="143">D1194</f>
        <v>2285</v>
      </c>
    </row>
    <row r="1194" spans="1:4" s="7" customFormat="1" ht="31.5" x14ac:dyDescent="0.2">
      <c r="A1194" s="54" t="s">
        <v>17</v>
      </c>
      <c r="B1194" s="25" t="s">
        <v>724</v>
      </c>
      <c r="C1194" s="25">
        <v>240</v>
      </c>
      <c r="D1194" s="138">
        <f t="shared" si="143"/>
        <v>2285</v>
      </c>
    </row>
    <row r="1195" spans="1:4" s="7" customFormat="1" ht="15.75" hidden="1" x14ac:dyDescent="0.2">
      <c r="A1195" s="54" t="s">
        <v>592</v>
      </c>
      <c r="B1195" s="25" t="s">
        <v>724</v>
      </c>
      <c r="C1195" s="25" t="s">
        <v>71</v>
      </c>
      <c r="D1195" s="138">
        <v>2285</v>
      </c>
    </row>
    <row r="1196" spans="1:4" s="7" customFormat="1" ht="15.75" x14ac:dyDescent="0.25">
      <c r="A1196" s="8" t="s">
        <v>13</v>
      </c>
      <c r="B1196" s="25" t="s">
        <v>724</v>
      </c>
      <c r="C1196" s="25">
        <v>800</v>
      </c>
      <c r="D1196" s="138">
        <f>D1197</f>
        <v>1065</v>
      </c>
    </row>
    <row r="1197" spans="1:4" s="7" customFormat="1" ht="15.75" x14ac:dyDescent="0.25">
      <c r="A1197" s="8" t="s">
        <v>33</v>
      </c>
      <c r="B1197" s="25" t="s">
        <v>724</v>
      </c>
      <c r="C1197" s="25">
        <v>850</v>
      </c>
      <c r="D1197" s="138">
        <f>D1198</f>
        <v>1065</v>
      </c>
    </row>
    <row r="1198" spans="1:4" s="7" customFormat="1" ht="15.75" hidden="1" x14ac:dyDescent="0.25">
      <c r="A1198" s="8" t="s">
        <v>318</v>
      </c>
      <c r="B1198" s="25" t="s">
        <v>724</v>
      </c>
      <c r="C1198" s="25" t="s">
        <v>317</v>
      </c>
      <c r="D1198" s="138">
        <f>1617-552</f>
        <v>1065</v>
      </c>
    </row>
    <row r="1199" spans="1:4" s="7" customFormat="1" ht="15.75" x14ac:dyDescent="0.25">
      <c r="A1199" s="35" t="s">
        <v>587</v>
      </c>
      <c r="B1199" s="22" t="s">
        <v>573</v>
      </c>
      <c r="C1199" s="24"/>
      <c r="D1199" s="141">
        <f>D1200+D1203</f>
        <v>31376</v>
      </c>
    </row>
    <row r="1200" spans="1:4" s="13" customFormat="1" ht="31.5" x14ac:dyDescent="0.2">
      <c r="A1200" s="38" t="s">
        <v>446</v>
      </c>
      <c r="B1200" s="23" t="s">
        <v>573</v>
      </c>
      <c r="C1200" s="25" t="s">
        <v>15</v>
      </c>
      <c r="D1200" s="138">
        <f t="shared" ref="D1200:D1201" si="144">D1201</f>
        <v>30001</v>
      </c>
    </row>
    <row r="1201" spans="1:4" s="13" customFormat="1" ht="31.5" x14ac:dyDescent="0.2">
      <c r="A1201" s="54" t="s">
        <v>17</v>
      </c>
      <c r="B1201" s="23" t="s">
        <v>573</v>
      </c>
      <c r="C1201" s="25" t="s">
        <v>16</v>
      </c>
      <c r="D1201" s="138">
        <f t="shared" si="144"/>
        <v>30001</v>
      </c>
    </row>
    <row r="1202" spans="1:4" s="13" customFormat="1" ht="15.75" hidden="1" x14ac:dyDescent="0.2">
      <c r="A1202" s="54" t="s">
        <v>592</v>
      </c>
      <c r="B1202" s="23" t="s">
        <v>573</v>
      </c>
      <c r="C1202" s="25" t="s">
        <v>71</v>
      </c>
      <c r="D1202" s="138">
        <f>31376-1375</f>
        <v>30001</v>
      </c>
    </row>
    <row r="1203" spans="1:4" s="13" customFormat="1" ht="15.75" x14ac:dyDescent="0.2">
      <c r="A1203" s="54" t="s">
        <v>13</v>
      </c>
      <c r="B1203" s="23" t="s">
        <v>573</v>
      </c>
      <c r="C1203" s="25" t="s">
        <v>14</v>
      </c>
      <c r="D1203" s="138">
        <f>D1204</f>
        <v>1375</v>
      </c>
    </row>
    <row r="1204" spans="1:4" s="7" customFormat="1" ht="15.75" x14ac:dyDescent="0.25">
      <c r="A1204" s="8" t="s">
        <v>33</v>
      </c>
      <c r="B1204" s="23" t="s">
        <v>573</v>
      </c>
      <c r="C1204" s="25">
        <v>850</v>
      </c>
      <c r="D1204" s="138">
        <f>D1205</f>
        <v>1375</v>
      </c>
    </row>
    <row r="1205" spans="1:4" s="7" customFormat="1" ht="15.75" hidden="1" x14ac:dyDescent="0.25">
      <c r="A1205" s="8" t="s">
        <v>72</v>
      </c>
      <c r="B1205" s="23" t="s">
        <v>573</v>
      </c>
      <c r="C1205" s="25" t="s">
        <v>73</v>
      </c>
      <c r="D1205" s="138">
        <v>1375</v>
      </c>
    </row>
    <row r="1206" spans="1:4" s="7" customFormat="1" ht="31.5" x14ac:dyDescent="0.25">
      <c r="A1206" s="35" t="s">
        <v>574</v>
      </c>
      <c r="B1206" s="22" t="s">
        <v>575</v>
      </c>
      <c r="C1206" s="24"/>
      <c r="D1206" s="141">
        <f>D1207</f>
        <v>1747</v>
      </c>
    </row>
    <row r="1207" spans="1:4" s="13" customFormat="1" ht="31.5" x14ac:dyDescent="0.2">
      <c r="A1207" s="38" t="s">
        <v>446</v>
      </c>
      <c r="B1207" s="23" t="s">
        <v>575</v>
      </c>
      <c r="C1207" s="25" t="s">
        <v>15</v>
      </c>
      <c r="D1207" s="138">
        <f t="shared" ref="D1207:D1208" si="145">D1208</f>
        <v>1747</v>
      </c>
    </row>
    <row r="1208" spans="1:4" s="13" customFormat="1" ht="31.5" x14ac:dyDescent="0.2">
      <c r="A1208" s="54" t="s">
        <v>17</v>
      </c>
      <c r="B1208" s="23" t="s">
        <v>575</v>
      </c>
      <c r="C1208" s="25" t="s">
        <v>16</v>
      </c>
      <c r="D1208" s="138">
        <f t="shared" si="145"/>
        <v>1747</v>
      </c>
    </row>
    <row r="1209" spans="1:4" s="13" customFormat="1" ht="15.75" hidden="1" x14ac:dyDescent="0.2">
      <c r="A1209" s="54" t="s">
        <v>592</v>
      </c>
      <c r="B1209" s="23" t="s">
        <v>575</v>
      </c>
      <c r="C1209" s="25" t="s">
        <v>71</v>
      </c>
      <c r="D1209" s="138">
        <v>1747</v>
      </c>
    </row>
    <row r="1210" spans="1:4" s="7" customFormat="1" ht="31.5" x14ac:dyDescent="0.25">
      <c r="A1210" s="35" t="s">
        <v>134</v>
      </c>
      <c r="B1210" s="22" t="s">
        <v>370</v>
      </c>
      <c r="C1210" s="24"/>
      <c r="D1210" s="141">
        <f t="shared" ref="D1210:D1211" si="146">D1211</f>
        <v>2622</v>
      </c>
    </row>
    <row r="1211" spans="1:4" s="7" customFormat="1" ht="47.25" x14ac:dyDescent="0.25">
      <c r="A1211" s="8" t="s">
        <v>36</v>
      </c>
      <c r="B1211" s="25" t="s">
        <v>370</v>
      </c>
      <c r="C1211" s="25">
        <v>100</v>
      </c>
      <c r="D1211" s="138">
        <f t="shared" si="146"/>
        <v>2622</v>
      </c>
    </row>
    <row r="1212" spans="1:4" s="7" customFormat="1" ht="15.75" x14ac:dyDescent="0.25">
      <c r="A1212" s="8" t="s">
        <v>8</v>
      </c>
      <c r="B1212" s="25" t="s">
        <v>370</v>
      </c>
      <c r="C1212" s="25">
        <v>120</v>
      </c>
      <c r="D1212" s="138">
        <f>D1213+D1214+D1215</f>
        <v>2622</v>
      </c>
    </row>
    <row r="1213" spans="1:4" s="7" customFormat="1" ht="15.75" hidden="1" x14ac:dyDescent="0.25">
      <c r="A1213" s="8" t="s">
        <v>232</v>
      </c>
      <c r="B1213" s="25" t="s">
        <v>370</v>
      </c>
      <c r="C1213" s="25" t="s">
        <v>68</v>
      </c>
      <c r="D1213" s="138">
        <v>1357</v>
      </c>
    </row>
    <row r="1214" spans="1:4" s="7" customFormat="1" ht="31.5" hidden="1" x14ac:dyDescent="0.2">
      <c r="A1214" s="54" t="s">
        <v>69</v>
      </c>
      <c r="B1214" s="25" t="s">
        <v>370</v>
      </c>
      <c r="C1214" s="25" t="s">
        <v>70</v>
      </c>
      <c r="D1214" s="138">
        <v>660.07799999999997</v>
      </c>
    </row>
    <row r="1215" spans="1:4" s="7" customFormat="1" ht="47.25" hidden="1" x14ac:dyDescent="0.25">
      <c r="A1215" s="8" t="s">
        <v>146</v>
      </c>
      <c r="B1215" s="25" t="s">
        <v>370</v>
      </c>
      <c r="C1215" s="25" t="s">
        <v>145</v>
      </c>
      <c r="D1215" s="138">
        <v>604.92200000000003</v>
      </c>
    </row>
    <row r="1216" spans="1:4" s="7" customFormat="1" ht="157.5" x14ac:dyDescent="0.2">
      <c r="A1216" s="207" t="s">
        <v>952</v>
      </c>
      <c r="B1216" s="22" t="s">
        <v>953</v>
      </c>
      <c r="C1216" s="24"/>
      <c r="D1216" s="141">
        <f t="shared" ref="D1216:D1217" si="147">D1217</f>
        <v>941</v>
      </c>
    </row>
    <row r="1217" spans="1:4" s="7" customFormat="1" ht="47.25" x14ac:dyDescent="0.25">
      <c r="A1217" s="8" t="s">
        <v>36</v>
      </c>
      <c r="B1217" s="25" t="s">
        <v>953</v>
      </c>
      <c r="C1217" s="25">
        <v>100</v>
      </c>
      <c r="D1217" s="138">
        <f t="shared" si="147"/>
        <v>941</v>
      </c>
    </row>
    <row r="1218" spans="1:4" s="7" customFormat="1" ht="15.75" x14ac:dyDescent="0.25">
      <c r="A1218" s="8" t="s">
        <v>8</v>
      </c>
      <c r="B1218" s="25" t="s">
        <v>953</v>
      </c>
      <c r="C1218" s="25">
        <v>120</v>
      </c>
      <c r="D1218" s="138">
        <v>941</v>
      </c>
    </row>
    <row r="1219" spans="1:4" s="7" customFormat="1" ht="31.5" x14ac:dyDescent="0.2">
      <c r="A1219" s="62" t="s">
        <v>596</v>
      </c>
      <c r="B1219" s="56" t="s">
        <v>597</v>
      </c>
      <c r="C1219" s="56"/>
      <c r="D1219" s="137">
        <f>D1220+D1225</f>
        <v>8390</v>
      </c>
    </row>
    <row r="1220" spans="1:4" s="7" customFormat="1" ht="47.25" x14ac:dyDescent="0.2">
      <c r="A1220" s="38" t="s">
        <v>36</v>
      </c>
      <c r="B1220" s="25" t="s">
        <v>597</v>
      </c>
      <c r="C1220" s="25">
        <v>100</v>
      </c>
      <c r="D1220" s="138">
        <f>D1221</f>
        <v>8160</v>
      </c>
    </row>
    <row r="1221" spans="1:4" s="7" customFormat="1" ht="15.75" x14ac:dyDescent="0.2">
      <c r="A1221" s="38" t="s">
        <v>8</v>
      </c>
      <c r="B1221" s="25" t="s">
        <v>597</v>
      </c>
      <c r="C1221" s="25">
        <v>120</v>
      </c>
      <c r="D1221" s="138">
        <f>D1222+D1223+D1224</f>
        <v>8160</v>
      </c>
    </row>
    <row r="1222" spans="1:4" s="7" customFormat="1" ht="15.75" hidden="1" x14ac:dyDescent="0.2">
      <c r="A1222" s="38" t="s">
        <v>232</v>
      </c>
      <c r="B1222" s="25" t="s">
        <v>597</v>
      </c>
      <c r="C1222" s="25" t="s">
        <v>68</v>
      </c>
      <c r="D1222" s="138">
        <v>4773</v>
      </c>
    </row>
    <row r="1223" spans="1:4" s="7" customFormat="1" ht="31.5" hidden="1" x14ac:dyDescent="0.2">
      <c r="A1223" s="38" t="s">
        <v>69</v>
      </c>
      <c r="B1223" s="25" t="s">
        <v>597</v>
      </c>
      <c r="C1223" s="25" t="s">
        <v>70</v>
      </c>
      <c r="D1223" s="138">
        <v>1500.1980000000001</v>
      </c>
    </row>
    <row r="1224" spans="1:4" s="7" customFormat="1" ht="47.25" hidden="1" x14ac:dyDescent="0.2">
      <c r="A1224" s="38" t="s">
        <v>146</v>
      </c>
      <c r="B1224" s="25" t="s">
        <v>597</v>
      </c>
      <c r="C1224" s="25" t="s">
        <v>145</v>
      </c>
      <c r="D1224" s="138">
        <v>1886.8019999999999</v>
      </c>
    </row>
    <row r="1225" spans="1:4" s="7" customFormat="1" ht="31.5" x14ac:dyDescent="0.2">
      <c r="A1225" s="38" t="s">
        <v>446</v>
      </c>
      <c r="B1225" s="25" t="s">
        <v>597</v>
      </c>
      <c r="C1225" s="25" t="s">
        <v>15</v>
      </c>
      <c r="D1225" s="138">
        <f>D1226</f>
        <v>230</v>
      </c>
    </row>
    <row r="1226" spans="1:4" s="7" customFormat="1" ht="31.5" x14ac:dyDescent="0.25">
      <c r="A1226" s="8" t="s">
        <v>17</v>
      </c>
      <c r="B1226" s="25" t="s">
        <v>597</v>
      </c>
      <c r="C1226" s="25" t="s">
        <v>16</v>
      </c>
      <c r="D1226" s="138">
        <f>D1227</f>
        <v>230</v>
      </c>
    </row>
    <row r="1227" spans="1:4" s="7" customFormat="1" ht="31.5" hidden="1" x14ac:dyDescent="0.25">
      <c r="A1227" s="12" t="s">
        <v>378</v>
      </c>
      <c r="B1227" s="25" t="s">
        <v>597</v>
      </c>
      <c r="C1227" s="25" t="s">
        <v>379</v>
      </c>
      <c r="D1227" s="138">
        <v>230</v>
      </c>
    </row>
    <row r="1228" spans="1:4" s="7" customFormat="1" ht="31.5" x14ac:dyDescent="0.25">
      <c r="A1228" s="5" t="s">
        <v>561</v>
      </c>
      <c r="B1228" s="21" t="s">
        <v>569</v>
      </c>
      <c r="C1228" s="24"/>
      <c r="D1228" s="140">
        <f>D1229</f>
        <v>8948</v>
      </c>
    </row>
    <row r="1229" spans="1:4" s="7" customFormat="1" ht="15.75" x14ac:dyDescent="0.25">
      <c r="A1229" s="35" t="s">
        <v>567</v>
      </c>
      <c r="B1229" s="22" t="s">
        <v>570</v>
      </c>
      <c r="C1229" s="24"/>
      <c r="D1229" s="141">
        <f>D1230</f>
        <v>8948</v>
      </c>
    </row>
    <row r="1230" spans="1:4" s="7" customFormat="1" ht="47.25" x14ac:dyDescent="0.25">
      <c r="A1230" s="8" t="s">
        <v>36</v>
      </c>
      <c r="B1230" s="23" t="s">
        <v>570</v>
      </c>
      <c r="C1230" s="24" t="s">
        <v>29</v>
      </c>
      <c r="D1230" s="138">
        <f t="shared" ref="D1230" si="148">D1231</f>
        <v>8948</v>
      </c>
    </row>
    <row r="1231" spans="1:4" s="7" customFormat="1" ht="15.75" x14ac:dyDescent="0.25">
      <c r="A1231" s="8" t="s">
        <v>8</v>
      </c>
      <c r="B1231" s="23" t="s">
        <v>570</v>
      </c>
      <c r="C1231" s="24" t="s">
        <v>60</v>
      </c>
      <c r="D1231" s="138">
        <f>D1232+D1234+D1233-471</f>
        <v>8948</v>
      </c>
    </row>
    <row r="1232" spans="1:4" s="7" customFormat="1" ht="15.75" hidden="1" x14ac:dyDescent="0.25">
      <c r="A1232" s="8" t="s">
        <v>232</v>
      </c>
      <c r="B1232" s="23" t="s">
        <v>570</v>
      </c>
      <c r="C1232" s="24" t="s">
        <v>68</v>
      </c>
      <c r="D1232" s="138">
        <v>5839</v>
      </c>
    </row>
    <row r="1233" spans="1:4" s="7" customFormat="1" ht="31.5" hidden="1" x14ac:dyDescent="0.2">
      <c r="A1233" s="38" t="s">
        <v>69</v>
      </c>
      <c r="B1233" s="23" t="s">
        <v>570</v>
      </c>
      <c r="C1233" s="24" t="s">
        <v>70</v>
      </c>
      <c r="D1233" s="138">
        <f>235+71+1080+10</f>
        <v>1396</v>
      </c>
    </row>
    <row r="1234" spans="1:4" s="7" customFormat="1" ht="47.25" hidden="1" x14ac:dyDescent="0.25">
      <c r="A1234" s="8" t="s">
        <v>146</v>
      </c>
      <c r="B1234" s="23" t="s">
        <v>570</v>
      </c>
      <c r="C1234" s="24" t="s">
        <v>145</v>
      </c>
      <c r="D1234" s="138">
        <f>2089+95</f>
        <v>2184</v>
      </c>
    </row>
    <row r="1235" spans="1:4" s="7" customFormat="1" ht="15.75" x14ac:dyDescent="0.25">
      <c r="A1235" s="5" t="s">
        <v>572</v>
      </c>
      <c r="B1235" s="21" t="s">
        <v>571</v>
      </c>
      <c r="C1235" s="24"/>
      <c r="D1235" s="140">
        <f>D1236</f>
        <v>7809.5000000000036</v>
      </c>
    </row>
    <row r="1236" spans="1:4" s="7" customFormat="1" ht="31.5" x14ac:dyDescent="0.25">
      <c r="A1236" s="35" t="s">
        <v>956</v>
      </c>
      <c r="B1236" s="22" t="s">
        <v>669</v>
      </c>
      <c r="C1236" s="24"/>
      <c r="D1236" s="141">
        <f>D1237</f>
        <v>7809.5000000000036</v>
      </c>
    </row>
    <row r="1237" spans="1:4" s="7" customFormat="1" ht="15.75" x14ac:dyDescent="0.25">
      <c r="A1237" s="8" t="s">
        <v>13</v>
      </c>
      <c r="B1237" s="23" t="s">
        <v>669</v>
      </c>
      <c r="C1237" s="24" t="s">
        <v>14</v>
      </c>
      <c r="D1237" s="138">
        <f>D1238</f>
        <v>7809.5000000000036</v>
      </c>
    </row>
    <row r="1238" spans="1:4" s="7" customFormat="1" ht="15.75" x14ac:dyDescent="0.25">
      <c r="A1238" s="8" t="s">
        <v>2</v>
      </c>
      <c r="B1238" s="23" t="s">
        <v>669</v>
      </c>
      <c r="C1238" s="24" t="s">
        <v>84</v>
      </c>
      <c r="D1238" s="138">
        <f>300000-31215-228530-3433.78-14977-315-2374.97-572.85-2038.03-4780-2843.46-1110.41</f>
        <v>7809.5000000000036</v>
      </c>
    </row>
    <row r="1239" spans="1:4" s="7" customFormat="1" ht="31.5" x14ac:dyDescent="0.25">
      <c r="A1239" s="5" t="s">
        <v>988</v>
      </c>
      <c r="B1239" s="21" t="s">
        <v>989</v>
      </c>
      <c r="C1239" s="172"/>
      <c r="D1239" s="166">
        <f>D1240+D1250</f>
        <v>5497</v>
      </c>
    </row>
    <row r="1240" spans="1:4" s="114" customFormat="1" ht="15.75" x14ac:dyDescent="0.25">
      <c r="A1240" s="35" t="s">
        <v>991</v>
      </c>
      <c r="B1240" s="22" t="s">
        <v>990</v>
      </c>
      <c r="C1240" s="45"/>
      <c r="D1240" s="141">
        <f>D1241+D1244+D1247</f>
        <v>842</v>
      </c>
    </row>
    <row r="1241" spans="1:4" s="7" customFormat="1" ht="31.5" x14ac:dyDescent="0.2">
      <c r="A1241" s="38" t="s">
        <v>446</v>
      </c>
      <c r="B1241" s="23" t="s">
        <v>990</v>
      </c>
      <c r="C1241" s="24" t="s">
        <v>15</v>
      </c>
      <c r="D1241" s="138">
        <f>D1242</f>
        <v>49</v>
      </c>
    </row>
    <row r="1242" spans="1:4" s="7" customFormat="1" ht="31.5" x14ac:dyDescent="0.25">
      <c r="A1242" s="8" t="s">
        <v>17</v>
      </c>
      <c r="B1242" s="23" t="s">
        <v>990</v>
      </c>
      <c r="C1242" s="24" t="s">
        <v>16</v>
      </c>
      <c r="D1242" s="138">
        <f>D1243</f>
        <v>49</v>
      </c>
    </row>
    <row r="1243" spans="1:4" s="7" customFormat="1" ht="15.75" hidden="1" x14ac:dyDescent="0.2">
      <c r="A1243" s="54" t="s">
        <v>592</v>
      </c>
      <c r="B1243" s="23" t="s">
        <v>990</v>
      </c>
      <c r="C1243" s="24" t="s">
        <v>71</v>
      </c>
      <c r="D1243" s="138">
        <v>49</v>
      </c>
    </row>
    <row r="1244" spans="1:4" s="7" customFormat="1" ht="31.5" x14ac:dyDescent="0.25">
      <c r="A1244" s="12" t="s">
        <v>18</v>
      </c>
      <c r="B1244" s="23" t="s">
        <v>990</v>
      </c>
      <c r="C1244" s="24" t="s">
        <v>20</v>
      </c>
      <c r="D1244" s="138">
        <f>D1245</f>
        <v>792</v>
      </c>
    </row>
    <row r="1245" spans="1:4" s="7" customFormat="1" ht="15.75" x14ac:dyDescent="0.25">
      <c r="A1245" s="12" t="s">
        <v>24</v>
      </c>
      <c r="B1245" s="23" t="s">
        <v>990</v>
      </c>
      <c r="C1245" s="24" t="s">
        <v>25</v>
      </c>
      <c r="D1245" s="138">
        <f>D1246</f>
        <v>792</v>
      </c>
    </row>
    <row r="1246" spans="1:4" s="7" customFormat="1" ht="15.75" hidden="1" x14ac:dyDescent="0.25">
      <c r="A1246" s="48" t="s">
        <v>76</v>
      </c>
      <c r="B1246" s="23" t="s">
        <v>990</v>
      </c>
      <c r="C1246" s="24" t="s">
        <v>77</v>
      </c>
      <c r="D1246" s="138">
        <v>792</v>
      </c>
    </row>
    <row r="1247" spans="1:4" s="7" customFormat="1" ht="15.75" x14ac:dyDescent="0.25">
      <c r="A1247" s="8" t="s">
        <v>13</v>
      </c>
      <c r="B1247" s="23" t="s">
        <v>990</v>
      </c>
      <c r="C1247" s="24" t="s">
        <v>14</v>
      </c>
      <c r="D1247" s="138">
        <f>D1248</f>
        <v>1</v>
      </c>
    </row>
    <row r="1248" spans="1:4" s="7" customFormat="1" ht="15.75" x14ac:dyDescent="0.25">
      <c r="A1248" s="8" t="s">
        <v>33</v>
      </c>
      <c r="B1248" s="23" t="s">
        <v>990</v>
      </c>
      <c r="C1248" s="24" t="s">
        <v>32</v>
      </c>
      <c r="D1248" s="138">
        <f>D1249</f>
        <v>1</v>
      </c>
    </row>
    <row r="1249" spans="1:16316" s="7" customFormat="1" ht="15.75" hidden="1" x14ac:dyDescent="0.25">
      <c r="A1249" s="48" t="s">
        <v>318</v>
      </c>
      <c r="B1249" s="23" t="s">
        <v>990</v>
      </c>
      <c r="C1249" s="24" t="s">
        <v>317</v>
      </c>
      <c r="D1249" s="138">
        <v>1</v>
      </c>
    </row>
    <row r="1250" spans="1:16316" s="114" customFormat="1" ht="15.75" x14ac:dyDescent="0.25">
      <c r="A1250" s="35" t="s">
        <v>993</v>
      </c>
      <c r="B1250" s="22" t="s">
        <v>992</v>
      </c>
      <c r="C1250" s="45"/>
      <c r="D1250" s="141">
        <f>D1251</f>
        <v>4655</v>
      </c>
    </row>
    <row r="1251" spans="1:16316" s="7" customFormat="1" ht="47.25" x14ac:dyDescent="0.2">
      <c r="A1251" s="54" t="s">
        <v>36</v>
      </c>
      <c r="B1251" s="23" t="s">
        <v>992</v>
      </c>
      <c r="C1251" s="24" t="s">
        <v>29</v>
      </c>
      <c r="D1251" s="138">
        <f>D1252</f>
        <v>4655</v>
      </c>
    </row>
    <row r="1252" spans="1:16316" s="7" customFormat="1" ht="15.75" x14ac:dyDescent="0.25">
      <c r="A1252" s="8" t="s">
        <v>8</v>
      </c>
      <c r="B1252" s="23" t="s">
        <v>992</v>
      </c>
      <c r="C1252" s="24" t="s">
        <v>60</v>
      </c>
      <c r="D1252" s="138">
        <f>D1253</f>
        <v>4655</v>
      </c>
    </row>
    <row r="1253" spans="1:16316" s="7" customFormat="1" ht="15.75" hidden="1" x14ac:dyDescent="0.25">
      <c r="A1253" s="8" t="s">
        <v>232</v>
      </c>
      <c r="B1253" s="23" t="s">
        <v>992</v>
      </c>
      <c r="C1253" s="24" t="s">
        <v>68</v>
      </c>
      <c r="D1253" s="138">
        <f>3866+789</f>
        <v>4655</v>
      </c>
    </row>
    <row r="1254" spans="1:16316" ht="37.5" x14ac:dyDescent="0.2">
      <c r="A1254" s="49" t="s">
        <v>1030</v>
      </c>
      <c r="B1254" s="50" t="s">
        <v>147</v>
      </c>
      <c r="C1254" s="51"/>
      <c r="D1254" s="149">
        <f>D1255+D1268+D1337</f>
        <v>1064915.0626300001</v>
      </c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  <c r="BK1254" s="4"/>
      <c r="BL1254" s="4"/>
      <c r="BM1254" s="4"/>
      <c r="BN1254" s="4"/>
      <c r="BO1254" s="4"/>
      <c r="BP1254" s="4"/>
      <c r="BQ1254" s="4"/>
      <c r="BR1254" s="4"/>
      <c r="BS1254" s="4"/>
      <c r="BT1254" s="4"/>
      <c r="BU1254" s="4"/>
      <c r="BV1254" s="4"/>
      <c r="BW1254" s="4"/>
      <c r="BX1254" s="4"/>
      <c r="BY1254" s="4"/>
      <c r="BZ1254" s="4"/>
      <c r="CA1254" s="4"/>
      <c r="CB1254" s="4"/>
      <c r="CC1254" s="4"/>
      <c r="CD1254" s="4"/>
      <c r="CE1254" s="4"/>
      <c r="CF1254" s="4"/>
      <c r="CG1254" s="4"/>
      <c r="CH1254" s="4"/>
      <c r="CI1254" s="4"/>
      <c r="CJ1254" s="4"/>
      <c r="CK1254" s="4"/>
      <c r="CL1254" s="4"/>
      <c r="CM1254" s="4"/>
      <c r="CN1254" s="4"/>
      <c r="CO1254" s="4"/>
      <c r="CP1254" s="4"/>
      <c r="CQ1254" s="4"/>
      <c r="CR1254" s="4"/>
      <c r="CS1254" s="4"/>
      <c r="CT1254" s="4"/>
      <c r="CU1254" s="4"/>
      <c r="CV1254" s="4"/>
      <c r="CW1254" s="4"/>
      <c r="CX1254" s="4"/>
      <c r="CY1254" s="4"/>
      <c r="CZ1254" s="4"/>
      <c r="DA1254" s="4"/>
      <c r="DB1254" s="4"/>
      <c r="DC1254" s="4"/>
      <c r="DD1254" s="4"/>
      <c r="DE1254" s="4"/>
      <c r="DF1254" s="4"/>
      <c r="DG1254" s="4"/>
      <c r="DH1254" s="4"/>
      <c r="DI1254" s="4"/>
      <c r="DJ1254" s="4"/>
      <c r="DK1254" s="4"/>
      <c r="DL1254" s="4"/>
      <c r="DM1254" s="4"/>
      <c r="DN1254" s="4"/>
      <c r="DO1254" s="4"/>
      <c r="DP1254" s="4"/>
      <c r="DQ1254" s="4"/>
      <c r="DR1254" s="4"/>
      <c r="DS1254" s="4"/>
      <c r="DT1254" s="4"/>
      <c r="DU1254" s="4"/>
      <c r="DV1254" s="4"/>
      <c r="DW1254" s="4"/>
      <c r="DX1254" s="4"/>
      <c r="DY1254" s="4"/>
      <c r="DZ1254" s="4"/>
      <c r="EA1254" s="4"/>
      <c r="EB1254" s="4"/>
      <c r="EC1254" s="4"/>
      <c r="ED1254" s="4"/>
      <c r="EE1254" s="4"/>
      <c r="EF1254" s="4"/>
      <c r="EG1254" s="4"/>
      <c r="EH1254" s="4"/>
      <c r="EI1254" s="4"/>
      <c r="EJ1254" s="4"/>
      <c r="EK1254" s="4"/>
      <c r="EL1254" s="4"/>
      <c r="EM1254" s="4"/>
      <c r="EN1254" s="4"/>
      <c r="EO1254" s="4"/>
      <c r="EP1254" s="4"/>
      <c r="EQ1254" s="4"/>
      <c r="ER1254" s="4"/>
      <c r="ES1254" s="4"/>
      <c r="ET1254" s="4"/>
      <c r="EU1254" s="4"/>
      <c r="EV1254" s="4"/>
      <c r="EW1254" s="4"/>
      <c r="EX1254" s="4"/>
      <c r="EY1254" s="4"/>
      <c r="EZ1254" s="4"/>
      <c r="FA1254" s="4"/>
      <c r="FB1254" s="4"/>
      <c r="FC1254" s="4"/>
      <c r="FD1254" s="4"/>
      <c r="FE1254" s="4"/>
      <c r="FF1254" s="4"/>
      <c r="FG1254" s="4"/>
      <c r="FH1254" s="4"/>
      <c r="FI1254" s="4"/>
      <c r="FJ1254" s="4"/>
      <c r="FK1254" s="4"/>
      <c r="FL1254" s="4"/>
      <c r="FM1254" s="4"/>
      <c r="FN1254" s="4"/>
      <c r="FO1254" s="4"/>
      <c r="FP1254" s="4"/>
      <c r="FQ1254" s="4"/>
      <c r="FR1254" s="4"/>
      <c r="FS1254" s="4"/>
      <c r="FT1254" s="4"/>
      <c r="FU1254" s="4"/>
      <c r="FV1254" s="4"/>
      <c r="FW1254" s="4"/>
      <c r="FX1254" s="4"/>
      <c r="FY1254" s="4"/>
      <c r="FZ1254" s="4"/>
      <c r="GA1254" s="4"/>
      <c r="GB1254" s="4"/>
      <c r="GC1254" s="4"/>
      <c r="GD1254" s="4"/>
      <c r="GE1254" s="4"/>
      <c r="GF1254" s="4"/>
      <c r="GG1254" s="4"/>
      <c r="GH1254" s="4"/>
      <c r="GI1254" s="4"/>
      <c r="GJ1254" s="4"/>
      <c r="GK1254" s="4"/>
      <c r="GL1254" s="4"/>
      <c r="GM1254" s="4"/>
      <c r="GN1254" s="4"/>
      <c r="GO1254" s="4"/>
      <c r="GP1254" s="4"/>
      <c r="GQ1254" s="4"/>
      <c r="GR1254" s="4"/>
      <c r="GS1254" s="4"/>
      <c r="GT1254" s="4"/>
      <c r="GU1254" s="4"/>
      <c r="GV1254" s="4"/>
      <c r="GW1254" s="4"/>
      <c r="GX1254" s="4"/>
      <c r="GY1254" s="4"/>
      <c r="GZ1254" s="4"/>
      <c r="HA1254" s="4"/>
      <c r="HB1254" s="4"/>
      <c r="HC1254" s="4"/>
      <c r="HD1254" s="4"/>
      <c r="HE1254" s="4"/>
      <c r="HF1254" s="4"/>
      <c r="HG1254" s="4"/>
      <c r="HH1254" s="4"/>
      <c r="HI1254" s="4"/>
      <c r="HJ1254" s="4"/>
      <c r="HK1254" s="4"/>
      <c r="HL1254" s="4"/>
      <c r="HM1254" s="4"/>
      <c r="HN1254" s="4"/>
      <c r="HO1254" s="4"/>
      <c r="HP1254" s="4"/>
      <c r="HQ1254" s="4"/>
      <c r="HR1254" s="4"/>
      <c r="HS1254" s="4"/>
      <c r="HT1254" s="4"/>
      <c r="HU1254" s="4"/>
      <c r="HV1254" s="4"/>
      <c r="HW1254" s="4"/>
      <c r="HX1254" s="4"/>
      <c r="HY1254" s="4"/>
      <c r="HZ1254" s="4"/>
      <c r="IA1254" s="4"/>
      <c r="IB1254" s="4"/>
      <c r="IC1254" s="4"/>
      <c r="ID1254" s="4"/>
      <c r="IE1254" s="4"/>
      <c r="IF1254" s="4"/>
      <c r="IG1254" s="4"/>
      <c r="IH1254" s="4"/>
      <c r="II1254" s="4"/>
      <c r="IJ1254" s="4"/>
      <c r="IK1254" s="4"/>
      <c r="IL1254" s="4"/>
      <c r="IM1254" s="4"/>
      <c r="IN1254" s="4"/>
      <c r="IO1254" s="4"/>
      <c r="IP1254" s="4"/>
      <c r="IQ1254" s="4"/>
      <c r="IR1254" s="4"/>
      <c r="IS1254" s="4"/>
      <c r="IT1254" s="4"/>
      <c r="IU1254" s="4"/>
      <c r="IV1254" s="4"/>
      <c r="IW1254" s="4"/>
      <c r="IX1254" s="4"/>
      <c r="IY1254" s="4"/>
      <c r="IZ1254" s="4"/>
      <c r="JA1254" s="4"/>
      <c r="JB1254" s="4"/>
      <c r="JC1254" s="4"/>
      <c r="JD1254" s="4"/>
      <c r="JE1254" s="4"/>
      <c r="JF1254" s="4"/>
      <c r="JG1254" s="4"/>
      <c r="JH1254" s="4"/>
      <c r="JI1254" s="4"/>
      <c r="JJ1254" s="4"/>
      <c r="JK1254" s="4"/>
      <c r="JL1254" s="4"/>
      <c r="JM1254" s="4"/>
      <c r="JN1254" s="4"/>
      <c r="JO1254" s="4"/>
      <c r="JP1254" s="4"/>
      <c r="JQ1254" s="4"/>
      <c r="JR1254" s="4"/>
      <c r="JS1254" s="4"/>
      <c r="JT1254" s="4"/>
      <c r="JU1254" s="4"/>
      <c r="JV1254" s="4"/>
      <c r="JW1254" s="4"/>
      <c r="JX1254" s="4"/>
      <c r="JY1254" s="4"/>
      <c r="JZ1254" s="4"/>
      <c r="KA1254" s="4"/>
      <c r="KB1254" s="4"/>
      <c r="KC1254" s="4"/>
      <c r="KD1254" s="4"/>
      <c r="KE1254" s="4"/>
      <c r="KF1254" s="4"/>
      <c r="KG1254" s="4"/>
      <c r="KH1254" s="4"/>
      <c r="KI1254" s="4"/>
      <c r="KJ1254" s="4"/>
      <c r="KK1254" s="4"/>
      <c r="KL1254" s="4"/>
      <c r="KM1254" s="4"/>
      <c r="KN1254" s="4"/>
      <c r="KO1254" s="4"/>
      <c r="KP1254" s="4"/>
      <c r="KQ1254" s="4"/>
      <c r="KR1254" s="4"/>
      <c r="KS1254" s="4"/>
      <c r="KT1254" s="4"/>
      <c r="KU1254" s="4"/>
      <c r="KV1254" s="4"/>
      <c r="KW1254" s="4"/>
      <c r="KX1254" s="4"/>
      <c r="KY1254" s="4"/>
      <c r="KZ1254" s="4"/>
      <c r="LA1254" s="4"/>
      <c r="LB1254" s="4"/>
      <c r="LC1254" s="4"/>
      <c r="LD1254" s="4"/>
      <c r="LE1254" s="4"/>
      <c r="LF1254" s="4"/>
      <c r="LG1254" s="4"/>
      <c r="LH1254" s="4"/>
      <c r="LI1254" s="4"/>
      <c r="LJ1254" s="4"/>
      <c r="LK1254" s="4"/>
      <c r="LL1254" s="4"/>
      <c r="LM1254" s="4"/>
      <c r="LN1254" s="4"/>
      <c r="LO1254" s="4"/>
      <c r="LP1254" s="4"/>
      <c r="LQ1254" s="4"/>
      <c r="LR1254" s="4"/>
      <c r="LS1254" s="4"/>
      <c r="LT1254" s="4"/>
      <c r="LU1254" s="4"/>
      <c r="LV1254" s="4"/>
      <c r="LW1254" s="4"/>
      <c r="LX1254" s="4"/>
      <c r="LY1254" s="4"/>
      <c r="LZ1254" s="4"/>
      <c r="MA1254" s="4"/>
      <c r="MB1254" s="4"/>
      <c r="MC1254" s="4"/>
      <c r="MD1254" s="4"/>
      <c r="ME1254" s="4"/>
      <c r="MF1254" s="4"/>
      <c r="MG1254" s="4"/>
      <c r="MH1254" s="4"/>
      <c r="MI1254" s="4"/>
      <c r="MJ1254" s="4"/>
      <c r="MK1254" s="4"/>
      <c r="ML1254" s="4"/>
      <c r="MM1254" s="4"/>
      <c r="MN1254" s="4"/>
      <c r="MO1254" s="4"/>
      <c r="MP1254" s="4"/>
      <c r="MQ1254" s="4"/>
      <c r="MR1254" s="4"/>
      <c r="MS1254" s="4"/>
      <c r="MT1254" s="4"/>
      <c r="MU1254" s="4"/>
      <c r="MV1254" s="4"/>
      <c r="MW1254" s="4"/>
      <c r="MX1254" s="4"/>
      <c r="MY1254" s="4"/>
      <c r="MZ1254" s="4"/>
      <c r="NA1254" s="4"/>
      <c r="NB1254" s="4"/>
      <c r="NC1254" s="4"/>
      <c r="ND1254" s="4"/>
      <c r="NE1254" s="4"/>
      <c r="NF1254" s="4"/>
      <c r="NG1254" s="4"/>
      <c r="NH1254" s="4"/>
      <c r="NI1254" s="4"/>
      <c r="NJ1254" s="4"/>
      <c r="NK1254" s="4"/>
      <c r="NL1254" s="4"/>
      <c r="NM1254" s="4"/>
      <c r="NN1254" s="4"/>
      <c r="NO1254" s="4"/>
      <c r="NP1254" s="4"/>
      <c r="NQ1254" s="4"/>
      <c r="NR1254" s="4"/>
      <c r="NS1254" s="4"/>
      <c r="NT1254" s="4"/>
      <c r="NU1254" s="4"/>
      <c r="NV1254" s="4"/>
      <c r="NW1254" s="4"/>
      <c r="NX1254" s="4"/>
      <c r="NY1254" s="4"/>
      <c r="NZ1254" s="4"/>
      <c r="OA1254" s="4"/>
      <c r="OB1254" s="4"/>
      <c r="OC1254" s="4"/>
      <c r="OD1254" s="4"/>
      <c r="OE1254" s="4"/>
      <c r="OF1254" s="4"/>
      <c r="OG1254" s="4"/>
      <c r="OH1254" s="4"/>
      <c r="OI1254" s="4"/>
      <c r="OJ1254" s="4"/>
      <c r="OK1254" s="4"/>
      <c r="OL1254" s="4"/>
      <c r="OM1254" s="4"/>
      <c r="ON1254" s="4"/>
      <c r="OO1254" s="4"/>
      <c r="OP1254" s="4"/>
      <c r="OQ1254" s="4"/>
      <c r="OR1254" s="4"/>
      <c r="OS1254" s="4"/>
      <c r="OT1254" s="4"/>
      <c r="OU1254" s="4"/>
      <c r="OV1254" s="4"/>
      <c r="OW1254" s="4"/>
      <c r="OX1254" s="4"/>
      <c r="OY1254" s="4"/>
      <c r="OZ1254" s="4"/>
      <c r="PA1254" s="4"/>
      <c r="PB1254" s="4"/>
      <c r="PC1254" s="4"/>
      <c r="PD1254" s="4"/>
      <c r="PE1254" s="4"/>
      <c r="PF1254" s="4"/>
      <c r="PG1254" s="4"/>
      <c r="PH1254" s="4"/>
      <c r="PI1254" s="4"/>
      <c r="PJ1254" s="4"/>
      <c r="PK1254" s="4"/>
      <c r="PL1254" s="4"/>
      <c r="PM1254" s="4"/>
      <c r="PN1254" s="4"/>
      <c r="PO1254" s="4"/>
      <c r="PP1254" s="4"/>
      <c r="PQ1254" s="4"/>
      <c r="PR1254" s="4"/>
      <c r="PS1254" s="4"/>
      <c r="PT1254" s="4"/>
      <c r="PU1254" s="4"/>
      <c r="PV1254" s="4"/>
      <c r="PW1254" s="4"/>
      <c r="PX1254" s="4"/>
      <c r="PY1254" s="4"/>
      <c r="PZ1254" s="4"/>
      <c r="QA1254" s="4"/>
      <c r="QB1254" s="4"/>
      <c r="QC1254" s="4"/>
      <c r="QD1254" s="4"/>
      <c r="QE1254" s="4"/>
      <c r="QF1254" s="4"/>
      <c r="QG1254" s="4"/>
      <c r="QH1254" s="4"/>
      <c r="QI1254" s="4"/>
      <c r="QJ1254" s="4"/>
      <c r="QK1254" s="4"/>
      <c r="QL1254" s="4"/>
      <c r="QM1254" s="4"/>
      <c r="QN1254" s="4"/>
      <c r="QO1254" s="4"/>
      <c r="QP1254" s="4"/>
      <c r="QQ1254" s="4"/>
      <c r="QR1254" s="4"/>
      <c r="QS1254" s="4"/>
      <c r="QT1254" s="4"/>
      <c r="QU1254" s="4"/>
      <c r="QV1254" s="4"/>
      <c r="QW1254" s="4"/>
      <c r="QX1254" s="4"/>
      <c r="QY1254" s="4"/>
      <c r="QZ1254" s="4"/>
      <c r="RA1254" s="4"/>
      <c r="RB1254" s="4"/>
      <c r="RC1254" s="4"/>
      <c r="RD1254" s="4"/>
      <c r="RE1254" s="4"/>
      <c r="RF1254" s="4"/>
      <c r="RG1254" s="4"/>
      <c r="RH1254" s="4"/>
      <c r="RI1254" s="4"/>
      <c r="RJ1254" s="4"/>
      <c r="RK1254" s="4"/>
      <c r="RL1254" s="4"/>
      <c r="RM1254" s="4"/>
      <c r="RN1254" s="4"/>
      <c r="RO1254" s="4"/>
      <c r="RP1254" s="4"/>
      <c r="RQ1254" s="4"/>
      <c r="RR1254" s="4"/>
      <c r="RS1254" s="4"/>
      <c r="RT1254" s="4"/>
      <c r="RU1254" s="4"/>
      <c r="RV1254" s="4"/>
      <c r="RW1254" s="4"/>
      <c r="RX1254" s="4"/>
      <c r="RY1254" s="4"/>
      <c r="RZ1254" s="4"/>
      <c r="SA1254" s="4"/>
      <c r="SB1254" s="4"/>
      <c r="SC1254" s="4"/>
      <c r="SD1254" s="4"/>
      <c r="SE1254" s="4"/>
      <c r="SF1254" s="4"/>
      <c r="SG1254" s="4"/>
      <c r="SH1254" s="4"/>
      <c r="SI1254" s="4"/>
      <c r="SJ1254" s="4"/>
      <c r="SK1254" s="4"/>
      <c r="SL1254" s="4"/>
      <c r="SM1254" s="4"/>
      <c r="SN1254" s="4"/>
      <c r="SO1254" s="4"/>
      <c r="SP1254" s="4"/>
      <c r="SQ1254" s="4"/>
      <c r="SR1254" s="4"/>
      <c r="SS1254" s="4"/>
      <c r="ST1254" s="4"/>
      <c r="SU1254" s="4"/>
      <c r="SV1254" s="4"/>
      <c r="SW1254" s="4"/>
      <c r="SX1254" s="4"/>
      <c r="SY1254" s="4"/>
      <c r="SZ1254" s="4"/>
      <c r="TA1254" s="4"/>
      <c r="TB1254" s="4"/>
      <c r="TC1254" s="4"/>
      <c r="TD1254" s="4"/>
      <c r="TE1254" s="4"/>
      <c r="TF1254" s="4"/>
      <c r="TG1254" s="4"/>
      <c r="TH1254" s="4"/>
      <c r="TI1254" s="4"/>
      <c r="TJ1254" s="4"/>
      <c r="TK1254" s="4"/>
      <c r="TL1254" s="4"/>
      <c r="TM1254" s="4"/>
      <c r="TN1254" s="4"/>
      <c r="TO1254" s="4"/>
      <c r="TP1254" s="4"/>
      <c r="TQ1254" s="4"/>
      <c r="TR1254" s="4"/>
      <c r="TS1254" s="4"/>
      <c r="TT1254" s="4"/>
      <c r="TU1254" s="4"/>
      <c r="TV1254" s="4"/>
      <c r="TW1254" s="4"/>
      <c r="TX1254" s="4"/>
      <c r="TY1254" s="4"/>
      <c r="TZ1254" s="4"/>
      <c r="UA1254" s="4"/>
      <c r="UB1254" s="4"/>
      <c r="UC1254" s="4"/>
      <c r="UD1254" s="4"/>
      <c r="UE1254" s="4"/>
      <c r="UF1254" s="4"/>
      <c r="UG1254" s="4"/>
      <c r="UH1254" s="4"/>
      <c r="UI1254" s="4"/>
      <c r="UJ1254" s="4"/>
      <c r="UK1254" s="4"/>
      <c r="UL1254" s="4"/>
      <c r="UM1254" s="4"/>
      <c r="UN1254" s="4"/>
      <c r="UO1254" s="4"/>
      <c r="UP1254" s="4"/>
      <c r="UQ1254" s="4"/>
      <c r="UR1254" s="4"/>
      <c r="US1254" s="4"/>
      <c r="UT1254" s="4"/>
      <c r="UU1254" s="4"/>
      <c r="UV1254" s="4"/>
      <c r="UW1254" s="4"/>
      <c r="UX1254" s="4"/>
      <c r="UY1254" s="4"/>
      <c r="UZ1254" s="4"/>
      <c r="VA1254" s="4"/>
      <c r="VB1254" s="4"/>
      <c r="VC1254" s="4"/>
      <c r="VD1254" s="4"/>
      <c r="VE1254" s="4"/>
      <c r="VF1254" s="4"/>
      <c r="VG1254" s="4"/>
      <c r="VH1254" s="4"/>
      <c r="VI1254" s="4"/>
      <c r="VJ1254" s="4"/>
      <c r="VK1254" s="4"/>
      <c r="VL1254" s="4"/>
      <c r="VM1254" s="4"/>
      <c r="VN1254" s="4"/>
      <c r="VO1254" s="4"/>
      <c r="VP1254" s="4"/>
      <c r="VQ1254" s="4"/>
      <c r="VR1254" s="4"/>
      <c r="VS1254" s="4"/>
      <c r="VT1254" s="4"/>
      <c r="VU1254" s="4"/>
      <c r="VV1254" s="4"/>
      <c r="VW1254" s="4"/>
      <c r="VX1254" s="4"/>
      <c r="VY1254" s="4"/>
      <c r="VZ1254" s="4"/>
      <c r="WA1254" s="4"/>
      <c r="WB1254" s="4"/>
      <c r="WC1254" s="4"/>
      <c r="WD1254" s="4"/>
      <c r="WE1254" s="4"/>
      <c r="WF1254" s="4"/>
      <c r="WG1254" s="4"/>
      <c r="WH1254" s="4"/>
      <c r="WI1254" s="4"/>
      <c r="WJ1254" s="4"/>
      <c r="WK1254" s="4"/>
      <c r="WL1254" s="4"/>
      <c r="WM1254" s="4"/>
      <c r="WN1254" s="4"/>
      <c r="WO1254" s="4"/>
      <c r="WP1254" s="4"/>
      <c r="WQ1254" s="4"/>
      <c r="WR1254" s="4"/>
      <c r="WS1254" s="4"/>
      <c r="WT1254" s="4"/>
      <c r="WU1254" s="4"/>
      <c r="WV1254" s="4"/>
      <c r="WW1254" s="4"/>
      <c r="WX1254" s="4"/>
      <c r="WY1254" s="4"/>
      <c r="WZ1254" s="4"/>
      <c r="XA1254" s="4"/>
      <c r="XB1254" s="4"/>
      <c r="XC1254" s="4"/>
      <c r="XD1254" s="4"/>
      <c r="XE1254" s="4"/>
      <c r="XF1254" s="4"/>
      <c r="XG1254" s="4"/>
      <c r="XH1254" s="4"/>
      <c r="XI1254" s="4"/>
      <c r="XJ1254" s="4"/>
      <c r="XK1254" s="4"/>
      <c r="XL1254" s="4"/>
      <c r="XM1254" s="4"/>
      <c r="XN1254" s="4"/>
      <c r="XO1254" s="4"/>
      <c r="XP1254" s="4"/>
      <c r="XQ1254" s="4"/>
      <c r="XR1254" s="4"/>
      <c r="XS1254" s="4"/>
      <c r="XT1254" s="4"/>
      <c r="XU1254" s="4"/>
      <c r="XV1254" s="4"/>
      <c r="XW1254" s="4"/>
      <c r="XX1254" s="4"/>
      <c r="XY1254" s="4"/>
      <c r="XZ1254" s="4"/>
      <c r="YA1254" s="4"/>
      <c r="YB1254" s="4"/>
      <c r="YC1254" s="4"/>
      <c r="YD1254" s="4"/>
      <c r="YE1254" s="4"/>
      <c r="YF1254" s="4"/>
      <c r="YG1254" s="4"/>
      <c r="YH1254" s="4"/>
      <c r="YI1254" s="4"/>
      <c r="YJ1254" s="4"/>
      <c r="YK1254" s="4"/>
      <c r="YL1254" s="4"/>
      <c r="YM1254" s="4"/>
      <c r="YN1254" s="4"/>
      <c r="YO1254" s="4"/>
      <c r="YP1254" s="4"/>
      <c r="YQ1254" s="4"/>
      <c r="YR1254" s="4"/>
      <c r="YS1254" s="4"/>
      <c r="YT1254" s="4"/>
      <c r="YU1254" s="4"/>
      <c r="YV1254" s="4"/>
      <c r="YW1254" s="4"/>
      <c r="YX1254" s="4"/>
      <c r="YY1254" s="4"/>
      <c r="YZ1254" s="4"/>
      <c r="ZA1254" s="4"/>
      <c r="ZB1254" s="4"/>
      <c r="ZC1254" s="4"/>
      <c r="ZD1254" s="4"/>
      <c r="ZE1254" s="4"/>
      <c r="ZF1254" s="4"/>
      <c r="ZG1254" s="4"/>
      <c r="ZH1254" s="4"/>
      <c r="ZI1254" s="4"/>
      <c r="ZJ1254" s="4"/>
      <c r="ZK1254" s="4"/>
      <c r="ZL1254" s="4"/>
      <c r="ZM1254" s="4"/>
      <c r="ZN1254" s="4"/>
      <c r="ZO1254" s="4"/>
      <c r="ZP1254" s="4"/>
      <c r="ZQ1254" s="4"/>
      <c r="ZR1254" s="4"/>
      <c r="ZS1254" s="4"/>
      <c r="ZT1254" s="4"/>
      <c r="ZU1254" s="4"/>
      <c r="ZV1254" s="4"/>
      <c r="ZW1254" s="4"/>
      <c r="ZX1254" s="4"/>
      <c r="ZY1254" s="4"/>
      <c r="ZZ1254" s="4"/>
      <c r="AAA1254" s="4"/>
      <c r="AAB1254" s="4"/>
      <c r="AAC1254" s="4"/>
      <c r="AAD1254" s="4"/>
      <c r="AAE1254" s="4"/>
      <c r="AAF1254" s="4"/>
      <c r="AAG1254" s="4"/>
      <c r="AAH1254" s="4"/>
      <c r="AAI1254" s="4"/>
      <c r="AAJ1254" s="4"/>
      <c r="AAK1254" s="4"/>
      <c r="AAL1254" s="4"/>
      <c r="AAM1254" s="4"/>
      <c r="AAN1254" s="4"/>
      <c r="AAO1254" s="4"/>
      <c r="AAP1254" s="4"/>
      <c r="AAQ1254" s="4"/>
      <c r="AAR1254" s="4"/>
      <c r="AAS1254" s="4"/>
      <c r="AAT1254" s="4"/>
      <c r="AAU1254" s="4"/>
      <c r="AAV1254" s="4"/>
      <c r="AAW1254" s="4"/>
      <c r="AAX1254" s="4"/>
      <c r="AAY1254" s="4"/>
      <c r="AAZ1254" s="4"/>
      <c r="ABA1254" s="4"/>
      <c r="ABB1254" s="4"/>
      <c r="ABC1254" s="4"/>
      <c r="ABD1254" s="4"/>
      <c r="ABE1254" s="4"/>
      <c r="ABF1254" s="4"/>
      <c r="ABG1254" s="4"/>
      <c r="ABH1254" s="4"/>
      <c r="ABI1254" s="4"/>
      <c r="ABJ1254" s="4"/>
      <c r="ABK1254" s="4"/>
      <c r="ABL1254" s="4"/>
      <c r="ABM1254" s="4"/>
      <c r="ABN1254" s="4"/>
      <c r="ABO1254" s="4"/>
      <c r="ABP1254" s="4"/>
      <c r="ABQ1254" s="4"/>
      <c r="ABR1254" s="4"/>
      <c r="ABS1254" s="4"/>
      <c r="ABT1254" s="4"/>
      <c r="ABU1254" s="4"/>
      <c r="ABV1254" s="4"/>
      <c r="ABW1254" s="4"/>
      <c r="ABX1254" s="4"/>
      <c r="ABY1254" s="4"/>
      <c r="ABZ1254" s="4"/>
      <c r="ACA1254" s="4"/>
      <c r="ACB1254" s="4"/>
      <c r="ACC1254" s="4"/>
      <c r="ACD1254" s="4"/>
      <c r="ACE1254" s="4"/>
      <c r="ACF1254" s="4"/>
      <c r="ACG1254" s="4"/>
      <c r="ACH1254" s="4"/>
      <c r="ACI1254" s="4"/>
      <c r="ACJ1254" s="4"/>
      <c r="ACK1254" s="4"/>
      <c r="ACL1254" s="4"/>
      <c r="ACM1254" s="4"/>
      <c r="ACN1254" s="4"/>
      <c r="ACO1254" s="4"/>
      <c r="ACP1254" s="4"/>
      <c r="ACQ1254" s="4"/>
      <c r="ACR1254" s="4"/>
      <c r="ACS1254" s="4"/>
      <c r="ACT1254" s="4"/>
      <c r="ACU1254" s="4"/>
      <c r="ACV1254" s="4"/>
      <c r="ACW1254" s="4"/>
      <c r="ACX1254" s="4"/>
      <c r="ACY1254" s="4"/>
      <c r="ACZ1254" s="4"/>
      <c r="ADA1254" s="4"/>
      <c r="ADB1254" s="4"/>
      <c r="ADC1254" s="4"/>
      <c r="ADD1254" s="4"/>
      <c r="ADE1254" s="4"/>
      <c r="ADF1254" s="4"/>
      <c r="ADG1254" s="4"/>
      <c r="ADH1254" s="4"/>
      <c r="ADI1254" s="4"/>
      <c r="ADJ1254" s="4"/>
      <c r="ADK1254" s="4"/>
      <c r="ADL1254" s="4"/>
      <c r="ADM1254" s="4"/>
      <c r="ADN1254" s="4"/>
      <c r="ADO1254" s="4"/>
      <c r="ADP1254" s="4"/>
      <c r="ADQ1254" s="4"/>
      <c r="ADR1254" s="4"/>
      <c r="ADS1254" s="4"/>
      <c r="ADT1254" s="4"/>
      <c r="ADU1254" s="4"/>
      <c r="ADV1254" s="4"/>
      <c r="ADW1254" s="4"/>
      <c r="ADX1254" s="4"/>
      <c r="ADY1254" s="4"/>
      <c r="ADZ1254" s="4"/>
      <c r="AEA1254" s="4"/>
      <c r="AEB1254" s="4"/>
      <c r="AEC1254" s="4"/>
      <c r="AED1254" s="4"/>
      <c r="AEE1254" s="4"/>
      <c r="AEF1254" s="4"/>
      <c r="AEG1254" s="4"/>
      <c r="AEH1254" s="4"/>
      <c r="AEI1254" s="4"/>
      <c r="AEJ1254" s="4"/>
      <c r="AEK1254" s="4"/>
      <c r="AEL1254" s="4"/>
      <c r="AEM1254" s="4"/>
      <c r="AEN1254" s="4"/>
      <c r="AEO1254" s="4"/>
      <c r="AEP1254" s="4"/>
      <c r="AEQ1254" s="4"/>
      <c r="AER1254" s="4"/>
      <c r="AES1254" s="4"/>
      <c r="AET1254" s="4"/>
      <c r="AEU1254" s="4"/>
      <c r="AEV1254" s="4"/>
      <c r="AEW1254" s="4"/>
      <c r="AEX1254" s="4"/>
      <c r="AEY1254" s="4"/>
      <c r="AEZ1254" s="4"/>
      <c r="AFA1254" s="4"/>
      <c r="AFB1254" s="4"/>
      <c r="AFC1254" s="4"/>
      <c r="AFD1254" s="4"/>
      <c r="AFE1254" s="4"/>
      <c r="AFF1254" s="4"/>
      <c r="AFG1254" s="4"/>
      <c r="AFH1254" s="4"/>
      <c r="AFI1254" s="4"/>
      <c r="AFJ1254" s="4"/>
      <c r="AFK1254" s="4"/>
      <c r="AFL1254" s="4"/>
      <c r="AFM1254" s="4"/>
      <c r="AFN1254" s="4"/>
      <c r="AFO1254" s="4"/>
      <c r="AFP1254" s="4"/>
      <c r="AFQ1254" s="4"/>
      <c r="AFR1254" s="4"/>
      <c r="AFS1254" s="4"/>
      <c r="AFT1254" s="4"/>
      <c r="AFU1254" s="4"/>
      <c r="AFV1254" s="4"/>
      <c r="AFW1254" s="4"/>
      <c r="AFX1254" s="4"/>
      <c r="AFY1254" s="4"/>
      <c r="AFZ1254" s="4"/>
      <c r="AGA1254" s="4"/>
      <c r="AGB1254" s="4"/>
      <c r="AGC1254" s="4"/>
      <c r="AGD1254" s="4"/>
      <c r="AGE1254" s="4"/>
      <c r="AGF1254" s="4"/>
      <c r="AGG1254" s="4"/>
      <c r="AGH1254" s="4"/>
      <c r="AGI1254" s="4"/>
      <c r="AGJ1254" s="4"/>
      <c r="AGK1254" s="4"/>
      <c r="AGL1254" s="4"/>
      <c r="AGM1254" s="4"/>
      <c r="AGN1254" s="4"/>
      <c r="AGO1254" s="4"/>
      <c r="AGP1254" s="4"/>
      <c r="AGQ1254" s="4"/>
      <c r="AGR1254" s="4"/>
      <c r="AGS1254" s="4"/>
      <c r="AGT1254" s="4"/>
      <c r="AGU1254" s="4"/>
      <c r="AGV1254" s="4"/>
      <c r="AGW1254" s="4"/>
      <c r="AGX1254" s="4"/>
      <c r="AGY1254" s="4"/>
      <c r="AGZ1254" s="4"/>
      <c r="AHA1254" s="4"/>
      <c r="AHB1254" s="4"/>
      <c r="AHC1254" s="4"/>
      <c r="AHD1254" s="4"/>
      <c r="AHE1254" s="4"/>
      <c r="AHF1254" s="4"/>
      <c r="AHG1254" s="4"/>
      <c r="AHH1254" s="4"/>
      <c r="AHI1254" s="4"/>
      <c r="AHJ1254" s="4"/>
      <c r="AHK1254" s="4"/>
      <c r="AHL1254" s="4"/>
      <c r="AHM1254" s="4"/>
      <c r="AHN1254" s="4"/>
      <c r="AHO1254" s="4"/>
      <c r="AHP1254" s="4"/>
      <c r="AHQ1254" s="4"/>
      <c r="AHR1254" s="4"/>
      <c r="AHS1254" s="4"/>
      <c r="AHT1254" s="4"/>
      <c r="AHU1254" s="4"/>
      <c r="AHV1254" s="4"/>
      <c r="AHW1254" s="4"/>
      <c r="AHX1254" s="4"/>
      <c r="AHY1254" s="4"/>
      <c r="AHZ1254" s="4"/>
      <c r="AIA1254" s="4"/>
      <c r="AIB1254" s="4"/>
      <c r="AIC1254" s="4"/>
      <c r="AID1254" s="4"/>
      <c r="AIE1254" s="4"/>
      <c r="AIF1254" s="4"/>
      <c r="AIG1254" s="4"/>
      <c r="AIH1254" s="4"/>
      <c r="AII1254" s="4"/>
      <c r="AIJ1254" s="4"/>
      <c r="AIK1254" s="4"/>
      <c r="AIL1254" s="4"/>
      <c r="AIM1254" s="4"/>
      <c r="AIN1254" s="4"/>
      <c r="AIO1254" s="4"/>
      <c r="AIP1254" s="4"/>
      <c r="AIQ1254" s="4"/>
      <c r="AIR1254" s="4"/>
      <c r="AIS1254" s="4"/>
      <c r="AIT1254" s="4"/>
      <c r="AIU1254" s="4"/>
      <c r="AIV1254" s="4"/>
      <c r="AIW1254" s="4"/>
      <c r="AIX1254" s="4"/>
      <c r="AIY1254" s="4"/>
      <c r="AIZ1254" s="4"/>
      <c r="AJA1254" s="4"/>
      <c r="AJB1254" s="4"/>
      <c r="AJC1254" s="4"/>
      <c r="AJD1254" s="4"/>
      <c r="AJE1254" s="4"/>
      <c r="AJF1254" s="4"/>
      <c r="AJG1254" s="4"/>
      <c r="AJH1254" s="4"/>
      <c r="AJI1254" s="4"/>
      <c r="AJJ1254" s="4"/>
      <c r="AJK1254" s="4"/>
      <c r="AJL1254" s="4"/>
      <c r="AJM1254" s="4"/>
      <c r="AJN1254" s="4"/>
      <c r="AJO1254" s="4"/>
      <c r="AJP1254" s="4"/>
      <c r="AJQ1254" s="4"/>
      <c r="AJR1254" s="4"/>
      <c r="AJS1254" s="4"/>
      <c r="AJT1254" s="4"/>
      <c r="AJU1254" s="4"/>
      <c r="AJV1254" s="4"/>
      <c r="AJW1254" s="4"/>
      <c r="AJX1254" s="4"/>
      <c r="AJY1254" s="4"/>
      <c r="AJZ1254" s="4"/>
      <c r="AKA1254" s="4"/>
      <c r="AKB1254" s="4"/>
      <c r="AKC1254" s="4"/>
      <c r="AKD1254" s="4"/>
      <c r="AKE1254" s="4"/>
      <c r="AKF1254" s="4"/>
      <c r="AKG1254" s="4"/>
      <c r="AKH1254" s="4"/>
      <c r="AKI1254" s="4"/>
      <c r="AKJ1254" s="4"/>
      <c r="AKK1254" s="4"/>
      <c r="AKL1254" s="4"/>
      <c r="AKM1254" s="4"/>
      <c r="AKN1254" s="4"/>
      <c r="AKO1254" s="4"/>
      <c r="AKP1254" s="4"/>
      <c r="AKQ1254" s="4"/>
      <c r="AKR1254" s="4"/>
      <c r="AKS1254" s="4"/>
      <c r="AKT1254" s="4"/>
      <c r="AKU1254" s="4"/>
      <c r="AKV1254" s="4"/>
      <c r="AKW1254" s="4"/>
      <c r="AKX1254" s="4"/>
      <c r="AKY1254" s="4"/>
      <c r="AKZ1254" s="4"/>
      <c r="ALA1254" s="4"/>
      <c r="ALB1254" s="4"/>
      <c r="ALC1254" s="4"/>
      <c r="ALD1254" s="4"/>
      <c r="ALE1254" s="4"/>
      <c r="ALF1254" s="4"/>
      <c r="ALG1254" s="4"/>
      <c r="ALH1254" s="4"/>
      <c r="ALI1254" s="4"/>
      <c r="ALJ1254" s="4"/>
      <c r="ALK1254" s="4"/>
      <c r="ALL1254" s="4"/>
      <c r="ALM1254" s="4"/>
      <c r="ALN1254" s="4"/>
      <c r="ALO1254" s="4"/>
      <c r="ALP1254" s="4"/>
      <c r="ALQ1254" s="4"/>
      <c r="ALR1254" s="4"/>
      <c r="ALS1254" s="4"/>
      <c r="ALT1254" s="4"/>
      <c r="ALU1254" s="4"/>
      <c r="ALV1254" s="4"/>
      <c r="ALW1254" s="4"/>
      <c r="ALX1254" s="4"/>
      <c r="ALY1254" s="4"/>
      <c r="ALZ1254" s="4"/>
      <c r="AMA1254" s="4"/>
      <c r="AMB1254" s="4"/>
      <c r="AMC1254" s="4"/>
      <c r="AMD1254" s="4"/>
      <c r="AME1254" s="4"/>
      <c r="AMF1254" s="4"/>
      <c r="AMG1254" s="4"/>
      <c r="AMH1254" s="4"/>
      <c r="AMI1254" s="4"/>
      <c r="AMJ1254" s="4"/>
      <c r="AMK1254" s="4"/>
      <c r="AML1254" s="4"/>
      <c r="AMM1254" s="4"/>
      <c r="AMN1254" s="4"/>
      <c r="AMO1254" s="4"/>
      <c r="AMP1254" s="4"/>
      <c r="AMQ1254" s="4"/>
      <c r="AMR1254" s="4"/>
      <c r="AMS1254" s="4"/>
      <c r="AMT1254" s="4"/>
      <c r="AMU1254" s="4"/>
      <c r="AMV1254" s="4"/>
      <c r="AMW1254" s="4"/>
      <c r="AMX1254" s="4"/>
      <c r="AMY1254" s="4"/>
      <c r="AMZ1254" s="4"/>
      <c r="ANA1254" s="4"/>
      <c r="ANB1254" s="4"/>
      <c r="ANC1254" s="4"/>
      <c r="AND1254" s="4"/>
      <c r="ANE1254" s="4"/>
      <c r="ANF1254" s="4"/>
      <c r="ANG1254" s="4"/>
      <c r="ANH1254" s="4"/>
      <c r="ANI1254" s="4"/>
      <c r="ANJ1254" s="4"/>
      <c r="ANK1254" s="4"/>
      <c r="ANL1254" s="4"/>
      <c r="ANM1254" s="4"/>
      <c r="ANN1254" s="4"/>
      <c r="ANO1254" s="4"/>
      <c r="ANP1254" s="4"/>
      <c r="ANQ1254" s="4"/>
      <c r="ANR1254" s="4"/>
      <c r="ANS1254" s="4"/>
      <c r="ANT1254" s="4"/>
      <c r="ANU1254" s="4"/>
      <c r="ANV1254" s="4"/>
      <c r="ANW1254" s="4"/>
      <c r="ANX1254" s="4"/>
      <c r="ANY1254" s="4"/>
      <c r="ANZ1254" s="4"/>
      <c r="AOA1254" s="4"/>
      <c r="AOB1254" s="4"/>
      <c r="AOC1254" s="4"/>
      <c r="AOD1254" s="4"/>
      <c r="AOE1254" s="4"/>
      <c r="AOF1254" s="4"/>
      <c r="AOG1254" s="4"/>
      <c r="AOH1254" s="4"/>
      <c r="AOI1254" s="4"/>
      <c r="AOJ1254" s="4"/>
      <c r="AOK1254" s="4"/>
      <c r="AOL1254" s="4"/>
      <c r="AOM1254" s="4"/>
      <c r="AON1254" s="4"/>
      <c r="AOO1254" s="4"/>
      <c r="AOP1254" s="4"/>
      <c r="AOQ1254" s="4"/>
      <c r="AOR1254" s="4"/>
      <c r="AOS1254" s="4"/>
      <c r="AOT1254" s="4"/>
      <c r="AOU1254" s="4"/>
      <c r="AOV1254" s="4"/>
      <c r="AOW1254" s="4"/>
      <c r="AOX1254" s="4"/>
      <c r="AOY1254" s="4"/>
      <c r="AOZ1254" s="4"/>
      <c r="APA1254" s="4"/>
      <c r="APB1254" s="4"/>
      <c r="APC1254" s="4"/>
      <c r="APD1254" s="4"/>
      <c r="APE1254" s="4"/>
      <c r="APF1254" s="4"/>
      <c r="APG1254" s="4"/>
      <c r="APH1254" s="4"/>
      <c r="API1254" s="4"/>
      <c r="APJ1254" s="4"/>
      <c r="APK1254" s="4"/>
      <c r="APL1254" s="4"/>
      <c r="APM1254" s="4"/>
      <c r="APN1254" s="4"/>
      <c r="APO1254" s="4"/>
      <c r="APP1254" s="4"/>
      <c r="APQ1254" s="4"/>
      <c r="APR1254" s="4"/>
      <c r="APS1254" s="4"/>
      <c r="APT1254" s="4"/>
      <c r="APU1254" s="4"/>
      <c r="APV1254" s="4"/>
      <c r="APW1254" s="4"/>
      <c r="APX1254" s="4"/>
      <c r="APY1254" s="4"/>
      <c r="APZ1254" s="4"/>
      <c r="AQA1254" s="4"/>
      <c r="AQB1254" s="4"/>
      <c r="AQC1254" s="4"/>
      <c r="AQD1254" s="4"/>
      <c r="AQE1254" s="4"/>
      <c r="AQF1254" s="4"/>
      <c r="AQG1254" s="4"/>
      <c r="AQH1254" s="4"/>
      <c r="AQI1254" s="4"/>
      <c r="AQJ1254" s="4"/>
      <c r="AQK1254" s="4"/>
      <c r="AQL1254" s="4"/>
      <c r="AQM1254" s="4"/>
      <c r="AQN1254" s="4"/>
      <c r="AQO1254" s="4"/>
      <c r="AQP1254" s="4"/>
      <c r="AQQ1254" s="4"/>
      <c r="AQR1254" s="4"/>
      <c r="AQS1254" s="4"/>
      <c r="AQT1254" s="4"/>
      <c r="AQU1254" s="4"/>
      <c r="AQV1254" s="4"/>
      <c r="AQW1254" s="4"/>
      <c r="AQX1254" s="4"/>
      <c r="AQY1254" s="4"/>
      <c r="AQZ1254" s="4"/>
      <c r="ARA1254" s="4"/>
      <c r="ARB1254" s="4"/>
      <c r="ARC1254" s="4"/>
      <c r="ARD1254" s="4"/>
      <c r="ARE1254" s="4"/>
      <c r="ARF1254" s="4"/>
      <c r="ARG1254" s="4"/>
      <c r="ARH1254" s="4"/>
      <c r="ARI1254" s="4"/>
      <c r="ARJ1254" s="4"/>
      <c r="ARK1254" s="4"/>
      <c r="ARL1254" s="4"/>
      <c r="ARM1254" s="4"/>
      <c r="ARN1254" s="4"/>
      <c r="ARO1254" s="4"/>
      <c r="ARP1254" s="4"/>
      <c r="ARQ1254" s="4"/>
      <c r="ARR1254" s="4"/>
      <c r="ARS1254" s="4"/>
      <c r="ART1254" s="4"/>
      <c r="ARU1254" s="4"/>
      <c r="ARV1254" s="4"/>
      <c r="ARW1254" s="4"/>
      <c r="ARX1254" s="4"/>
      <c r="ARY1254" s="4"/>
      <c r="ARZ1254" s="4"/>
      <c r="ASA1254" s="4"/>
      <c r="ASB1254" s="4"/>
      <c r="ASC1254" s="4"/>
      <c r="ASD1254" s="4"/>
      <c r="ASE1254" s="4"/>
      <c r="ASF1254" s="4"/>
      <c r="ASG1254" s="4"/>
      <c r="ASH1254" s="4"/>
      <c r="ASI1254" s="4"/>
      <c r="ASJ1254" s="4"/>
      <c r="ASK1254" s="4"/>
      <c r="ASL1254" s="4"/>
      <c r="ASM1254" s="4"/>
      <c r="ASN1254" s="4"/>
      <c r="ASO1254" s="4"/>
      <c r="ASP1254" s="4"/>
      <c r="ASQ1254" s="4"/>
      <c r="ASR1254" s="4"/>
      <c r="ASS1254" s="4"/>
      <c r="AST1254" s="4"/>
      <c r="ASU1254" s="4"/>
      <c r="ASV1254" s="4"/>
      <c r="ASW1254" s="4"/>
      <c r="ASX1254" s="4"/>
      <c r="ASY1254" s="4"/>
      <c r="ASZ1254" s="4"/>
      <c r="ATA1254" s="4"/>
      <c r="ATB1254" s="4"/>
      <c r="ATC1254" s="4"/>
      <c r="ATD1254" s="4"/>
      <c r="ATE1254" s="4"/>
      <c r="ATF1254" s="4"/>
      <c r="ATG1254" s="4"/>
      <c r="ATH1254" s="4"/>
      <c r="ATI1254" s="4"/>
      <c r="ATJ1254" s="4"/>
      <c r="ATK1254" s="4"/>
      <c r="ATL1254" s="4"/>
      <c r="ATM1254" s="4"/>
      <c r="ATN1254" s="4"/>
      <c r="ATO1254" s="4"/>
      <c r="ATP1254" s="4"/>
      <c r="ATQ1254" s="4"/>
      <c r="ATR1254" s="4"/>
      <c r="ATS1254" s="4"/>
      <c r="ATT1254" s="4"/>
      <c r="ATU1254" s="4"/>
      <c r="ATV1254" s="4"/>
      <c r="ATW1254" s="4"/>
      <c r="ATX1254" s="4"/>
      <c r="ATY1254" s="4"/>
      <c r="ATZ1254" s="4"/>
      <c r="AUA1254" s="4"/>
      <c r="AUB1254" s="4"/>
      <c r="AUC1254" s="4"/>
      <c r="AUD1254" s="4"/>
      <c r="AUE1254" s="4"/>
      <c r="AUF1254" s="4"/>
      <c r="AUG1254" s="4"/>
      <c r="AUH1254" s="4"/>
      <c r="AUI1254" s="4"/>
      <c r="AUJ1254" s="4"/>
      <c r="AUK1254" s="4"/>
      <c r="AUL1254" s="4"/>
      <c r="AUM1254" s="4"/>
      <c r="AUN1254" s="4"/>
      <c r="AUO1254" s="4"/>
      <c r="AUP1254" s="4"/>
      <c r="AUQ1254" s="4"/>
      <c r="AUR1254" s="4"/>
      <c r="AUS1254" s="4"/>
      <c r="AUT1254" s="4"/>
      <c r="AUU1254" s="4"/>
      <c r="AUV1254" s="4"/>
      <c r="AUW1254" s="4"/>
      <c r="AUX1254" s="4"/>
      <c r="AUY1254" s="4"/>
      <c r="AUZ1254" s="4"/>
      <c r="AVA1254" s="4"/>
      <c r="AVB1254" s="4"/>
      <c r="AVC1254" s="4"/>
      <c r="AVD1254" s="4"/>
      <c r="AVE1254" s="4"/>
      <c r="AVF1254" s="4"/>
      <c r="AVG1254" s="4"/>
      <c r="AVH1254" s="4"/>
      <c r="AVI1254" s="4"/>
      <c r="AVJ1254" s="4"/>
      <c r="AVK1254" s="4"/>
      <c r="AVL1254" s="4"/>
      <c r="AVM1254" s="4"/>
      <c r="AVN1254" s="4"/>
      <c r="AVO1254" s="4"/>
      <c r="AVP1254" s="4"/>
      <c r="AVQ1254" s="4"/>
      <c r="AVR1254" s="4"/>
      <c r="AVS1254" s="4"/>
      <c r="AVT1254" s="4"/>
      <c r="AVU1254" s="4"/>
      <c r="AVV1254" s="4"/>
      <c r="AVW1254" s="4"/>
      <c r="AVX1254" s="4"/>
      <c r="AVY1254" s="4"/>
      <c r="AVZ1254" s="4"/>
      <c r="AWA1254" s="4"/>
      <c r="AWB1254" s="4"/>
      <c r="AWC1254" s="4"/>
      <c r="AWD1254" s="4"/>
      <c r="AWE1254" s="4"/>
      <c r="AWF1254" s="4"/>
      <c r="AWG1254" s="4"/>
      <c r="AWH1254" s="4"/>
      <c r="AWI1254" s="4"/>
      <c r="AWJ1254" s="4"/>
      <c r="AWK1254" s="4"/>
      <c r="AWL1254" s="4"/>
      <c r="AWM1254" s="4"/>
      <c r="AWN1254" s="4"/>
      <c r="AWO1254" s="4"/>
      <c r="AWP1254" s="4"/>
      <c r="AWQ1254" s="4"/>
      <c r="AWR1254" s="4"/>
      <c r="AWS1254" s="4"/>
      <c r="AWT1254" s="4"/>
      <c r="AWU1254" s="4"/>
      <c r="AWV1254" s="4"/>
      <c r="AWW1254" s="4"/>
      <c r="AWX1254" s="4"/>
      <c r="AWY1254" s="4"/>
      <c r="AWZ1254" s="4"/>
      <c r="AXA1254" s="4"/>
      <c r="AXB1254" s="4"/>
      <c r="AXC1254" s="4"/>
      <c r="AXD1254" s="4"/>
      <c r="AXE1254" s="4"/>
      <c r="AXF1254" s="4"/>
      <c r="AXG1254" s="4"/>
      <c r="AXH1254" s="4"/>
      <c r="AXI1254" s="4"/>
      <c r="AXJ1254" s="4"/>
      <c r="AXK1254" s="4"/>
      <c r="AXL1254" s="4"/>
      <c r="AXM1254" s="4"/>
      <c r="AXN1254" s="4"/>
      <c r="AXO1254" s="4"/>
      <c r="AXP1254" s="4"/>
      <c r="AXQ1254" s="4"/>
      <c r="AXR1254" s="4"/>
      <c r="AXS1254" s="4"/>
      <c r="AXT1254" s="4"/>
      <c r="AXU1254" s="4"/>
      <c r="AXV1254" s="4"/>
      <c r="AXW1254" s="4"/>
      <c r="AXX1254" s="4"/>
      <c r="AXY1254" s="4"/>
      <c r="AXZ1254" s="4"/>
      <c r="AYA1254" s="4"/>
      <c r="AYB1254" s="4"/>
      <c r="AYC1254" s="4"/>
      <c r="AYD1254" s="4"/>
      <c r="AYE1254" s="4"/>
      <c r="AYF1254" s="4"/>
      <c r="AYG1254" s="4"/>
      <c r="AYH1254" s="4"/>
      <c r="AYI1254" s="4"/>
      <c r="AYJ1254" s="4"/>
      <c r="AYK1254" s="4"/>
      <c r="AYL1254" s="4"/>
      <c r="AYM1254" s="4"/>
      <c r="AYN1254" s="4"/>
      <c r="AYO1254" s="4"/>
      <c r="AYP1254" s="4"/>
      <c r="AYQ1254" s="4"/>
      <c r="AYR1254" s="4"/>
      <c r="AYS1254" s="4"/>
      <c r="AYT1254" s="4"/>
      <c r="AYU1254" s="4"/>
      <c r="AYV1254" s="4"/>
      <c r="AYW1254" s="4"/>
      <c r="AYX1254" s="4"/>
      <c r="AYY1254" s="4"/>
      <c r="AYZ1254" s="4"/>
      <c r="AZA1254" s="4"/>
      <c r="AZB1254" s="4"/>
      <c r="AZC1254" s="4"/>
      <c r="AZD1254" s="4"/>
      <c r="AZE1254" s="4"/>
      <c r="AZF1254" s="4"/>
      <c r="AZG1254" s="4"/>
      <c r="AZH1254" s="4"/>
      <c r="AZI1254" s="4"/>
      <c r="AZJ1254" s="4"/>
      <c r="AZK1254" s="4"/>
      <c r="AZL1254" s="4"/>
      <c r="AZM1254" s="4"/>
      <c r="AZN1254" s="4"/>
      <c r="AZO1254" s="4"/>
      <c r="AZP1254" s="4"/>
      <c r="AZQ1254" s="4"/>
      <c r="AZR1254" s="4"/>
      <c r="AZS1254" s="4"/>
      <c r="AZT1254" s="4"/>
      <c r="AZU1254" s="4"/>
      <c r="AZV1254" s="4"/>
      <c r="AZW1254" s="4"/>
      <c r="AZX1254" s="4"/>
      <c r="AZY1254" s="4"/>
      <c r="AZZ1254" s="4"/>
      <c r="BAA1254" s="4"/>
      <c r="BAB1254" s="4"/>
      <c r="BAC1254" s="4"/>
      <c r="BAD1254" s="4"/>
      <c r="BAE1254" s="4"/>
      <c r="BAF1254" s="4"/>
      <c r="BAG1254" s="4"/>
      <c r="BAH1254" s="4"/>
      <c r="BAI1254" s="4"/>
      <c r="BAJ1254" s="4"/>
      <c r="BAK1254" s="4"/>
      <c r="BAL1254" s="4"/>
      <c r="BAM1254" s="4"/>
      <c r="BAN1254" s="4"/>
      <c r="BAO1254" s="4"/>
      <c r="BAP1254" s="4"/>
      <c r="BAQ1254" s="4"/>
      <c r="BAR1254" s="4"/>
      <c r="BAS1254" s="4"/>
      <c r="BAT1254" s="4"/>
      <c r="BAU1254" s="4"/>
      <c r="BAV1254" s="4"/>
      <c r="BAW1254" s="4"/>
      <c r="BAX1254" s="4"/>
      <c r="BAY1254" s="4"/>
      <c r="BAZ1254" s="4"/>
      <c r="BBA1254" s="4"/>
      <c r="BBB1254" s="4"/>
      <c r="BBC1254" s="4"/>
      <c r="BBD1254" s="4"/>
      <c r="BBE1254" s="4"/>
      <c r="BBF1254" s="4"/>
      <c r="BBG1254" s="4"/>
      <c r="BBH1254" s="4"/>
      <c r="BBI1254" s="4"/>
      <c r="BBJ1254" s="4"/>
      <c r="BBK1254" s="4"/>
      <c r="BBL1254" s="4"/>
      <c r="BBM1254" s="4"/>
      <c r="BBN1254" s="4"/>
      <c r="BBO1254" s="4"/>
      <c r="BBP1254" s="4"/>
      <c r="BBQ1254" s="4"/>
      <c r="BBR1254" s="4"/>
      <c r="BBS1254" s="4"/>
      <c r="BBT1254" s="4"/>
      <c r="BBU1254" s="4"/>
      <c r="BBV1254" s="4"/>
      <c r="BBW1254" s="4"/>
      <c r="BBX1254" s="4"/>
      <c r="BBY1254" s="4"/>
      <c r="BBZ1254" s="4"/>
      <c r="BCA1254" s="4"/>
      <c r="BCB1254" s="4"/>
      <c r="BCC1254" s="4"/>
      <c r="BCD1254" s="4"/>
      <c r="BCE1254" s="4"/>
      <c r="BCF1254" s="4"/>
      <c r="BCG1254" s="4"/>
      <c r="BCH1254" s="4"/>
      <c r="BCI1254" s="4"/>
      <c r="BCJ1254" s="4"/>
      <c r="BCK1254" s="4"/>
      <c r="BCL1254" s="4"/>
      <c r="BCM1254" s="4"/>
      <c r="BCN1254" s="4"/>
      <c r="BCO1254" s="4"/>
      <c r="BCP1254" s="4"/>
      <c r="BCQ1254" s="4"/>
      <c r="BCR1254" s="4"/>
      <c r="BCS1254" s="4"/>
      <c r="BCT1254" s="4"/>
      <c r="BCU1254" s="4"/>
      <c r="BCV1254" s="4"/>
      <c r="BCW1254" s="4"/>
      <c r="BCX1254" s="4"/>
      <c r="BCY1254" s="4"/>
      <c r="BCZ1254" s="4"/>
      <c r="BDA1254" s="4"/>
      <c r="BDB1254" s="4"/>
      <c r="BDC1254" s="4"/>
      <c r="BDD1254" s="4"/>
      <c r="BDE1254" s="4"/>
      <c r="BDF1254" s="4"/>
      <c r="BDG1254" s="4"/>
      <c r="BDH1254" s="4"/>
      <c r="BDI1254" s="4"/>
      <c r="BDJ1254" s="4"/>
      <c r="BDK1254" s="4"/>
      <c r="BDL1254" s="4"/>
      <c r="BDM1254" s="4"/>
      <c r="BDN1254" s="4"/>
      <c r="BDO1254" s="4"/>
      <c r="BDP1254" s="4"/>
      <c r="BDQ1254" s="4"/>
      <c r="BDR1254" s="4"/>
      <c r="BDS1254" s="4"/>
      <c r="BDT1254" s="4"/>
      <c r="BDU1254" s="4"/>
      <c r="BDV1254" s="4"/>
      <c r="BDW1254" s="4"/>
      <c r="BDX1254" s="4"/>
      <c r="BDY1254" s="4"/>
      <c r="BDZ1254" s="4"/>
      <c r="BEA1254" s="4"/>
      <c r="BEB1254" s="4"/>
      <c r="BEC1254" s="4"/>
      <c r="BED1254" s="4"/>
      <c r="BEE1254" s="4"/>
      <c r="BEF1254" s="4"/>
      <c r="BEG1254" s="4"/>
      <c r="BEH1254" s="4"/>
      <c r="BEI1254" s="4"/>
      <c r="BEJ1254" s="4"/>
      <c r="BEK1254" s="4"/>
      <c r="BEL1254" s="4"/>
      <c r="BEM1254" s="4"/>
      <c r="BEN1254" s="4"/>
      <c r="BEO1254" s="4"/>
      <c r="BEP1254" s="4"/>
      <c r="BEQ1254" s="4"/>
      <c r="BER1254" s="4"/>
      <c r="BES1254" s="4"/>
      <c r="BET1254" s="4"/>
      <c r="BEU1254" s="4"/>
      <c r="BEV1254" s="4"/>
      <c r="BEW1254" s="4"/>
      <c r="BEX1254" s="4"/>
      <c r="BEY1254" s="4"/>
      <c r="BEZ1254" s="4"/>
      <c r="BFA1254" s="4"/>
      <c r="BFB1254" s="4"/>
      <c r="BFC1254" s="4"/>
      <c r="BFD1254" s="4"/>
      <c r="BFE1254" s="4"/>
      <c r="BFF1254" s="4"/>
      <c r="BFG1254" s="4"/>
      <c r="BFH1254" s="4"/>
      <c r="BFI1254" s="4"/>
      <c r="BFJ1254" s="4"/>
      <c r="BFK1254" s="4"/>
      <c r="BFL1254" s="4"/>
      <c r="BFM1254" s="4"/>
      <c r="BFN1254" s="4"/>
      <c r="BFO1254" s="4"/>
      <c r="BFP1254" s="4"/>
      <c r="BFQ1254" s="4"/>
      <c r="BFR1254" s="4"/>
      <c r="BFS1254" s="4"/>
      <c r="BFT1254" s="4"/>
      <c r="BFU1254" s="4"/>
      <c r="BFV1254" s="4"/>
      <c r="BFW1254" s="4"/>
      <c r="BFX1254" s="4"/>
      <c r="BFY1254" s="4"/>
      <c r="BFZ1254" s="4"/>
      <c r="BGA1254" s="4"/>
      <c r="BGB1254" s="4"/>
      <c r="BGC1254" s="4"/>
      <c r="BGD1254" s="4"/>
      <c r="BGE1254" s="4"/>
      <c r="BGF1254" s="4"/>
      <c r="BGG1254" s="4"/>
      <c r="BGH1254" s="4"/>
      <c r="BGI1254" s="4"/>
      <c r="BGJ1254" s="4"/>
      <c r="BGK1254" s="4"/>
      <c r="BGL1254" s="4"/>
      <c r="BGM1254" s="4"/>
      <c r="BGN1254" s="4"/>
      <c r="BGO1254" s="4"/>
      <c r="BGP1254" s="4"/>
      <c r="BGQ1254" s="4"/>
      <c r="BGR1254" s="4"/>
      <c r="BGS1254" s="4"/>
      <c r="BGT1254" s="4"/>
      <c r="BGU1254" s="4"/>
      <c r="BGV1254" s="4"/>
      <c r="BGW1254" s="4"/>
      <c r="BGX1254" s="4"/>
      <c r="BGY1254" s="4"/>
      <c r="BGZ1254" s="4"/>
      <c r="BHA1254" s="4"/>
      <c r="BHB1254" s="4"/>
      <c r="BHC1254" s="4"/>
      <c r="BHD1254" s="4"/>
      <c r="BHE1254" s="4"/>
      <c r="BHF1254" s="4"/>
      <c r="BHG1254" s="4"/>
      <c r="BHH1254" s="4"/>
      <c r="BHI1254" s="4"/>
      <c r="BHJ1254" s="4"/>
      <c r="BHK1254" s="4"/>
      <c r="BHL1254" s="4"/>
      <c r="BHM1254" s="4"/>
      <c r="BHN1254" s="4"/>
      <c r="BHO1254" s="4"/>
      <c r="BHP1254" s="4"/>
      <c r="BHQ1254" s="4"/>
      <c r="BHR1254" s="4"/>
      <c r="BHS1254" s="4"/>
      <c r="BHT1254" s="4"/>
      <c r="BHU1254" s="4"/>
      <c r="BHV1254" s="4"/>
      <c r="BHW1254" s="4"/>
      <c r="BHX1254" s="4"/>
      <c r="BHY1254" s="4"/>
      <c r="BHZ1254" s="4"/>
      <c r="BIA1254" s="4"/>
      <c r="BIB1254" s="4"/>
      <c r="BIC1254" s="4"/>
      <c r="BID1254" s="4"/>
      <c r="BIE1254" s="4"/>
      <c r="BIF1254" s="4"/>
      <c r="BIG1254" s="4"/>
      <c r="BIH1254" s="4"/>
      <c r="BII1254" s="4"/>
      <c r="BIJ1254" s="4"/>
      <c r="BIK1254" s="4"/>
      <c r="BIL1254" s="4"/>
      <c r="BIM1254" s="4"/>
      <c r="BIN1254" s="4"/>
      <c r="BIO1254" s="4"/>
      <c r="BIP1254" s="4"/>
      <c r="BIQ1254" s="4"/>
      <c r="BIR1254" s="4"/>
      <c r="BIS1254" s="4"/>
      <c r="BIT1254" s="4"/>
      <c r="BIU1254" s="4"/>
      <c r="BIV1254" s="4"/>
      <c r="BIW1254" s="4"/>
      <c r="BIX1254" s="4"/>
      <c r="BIY1254" s="4"/>
      <c r="BIZ1254" s="4"/>
      <c r="BJA1254" s="4"/>
      <c r="BJB1254" s="4"/>
      <c r="BJC1254" s="4"/>
      <c r="BJD1254" s="4"/>
      <c r="BJE1254" s="4"/>
      <c r="BJF1254" s="4"/>
      <c r="BJG1254" s="4"/>
      <c r="BJH1254" s="4"/>
      <c r="BJI1254" s="4"/>
      <c r="BJJ1254" s="4"/>
      <c r="BJK1254" s="4"/>
      <c r="BJL1254" s="4"/>
      <c r="BJM1254" s="4"/>
      <c r="BJN1254" s="4"/>
      <c r="BJO1254" s="4"/>
      <c r="BJP1254" s="4"/>
      <c r="BJQ1254" s="4"/>
      <c r="BJR1254" s="4"/>
      <c r="BJS1254" s="4"/>
      <c r="BJT1254" s="4"/>
      <c r="BJU1254" s="4"/>
      <c r="BJV1254" s="4"/>
      <c r="BJW1254" s="4"/>
      <c r="BJX1254" s="4"/>
      <c r="BJY1254" s="4"/>
      <c r="BJZ1254" s="4"/>
      <c r="BKA1254" s="4"/>
      <c r="BKB1254" s="4"/>
      <c r="BKC1254" s="4"/>
      <c r="BKD1254" s="4"/>
      <c r="BKE1254" s="4"/>
      <c r="BKF1254" s="4"/>
      <c r="BKG1254" s="4"/>
      <c r="BKH1254" s="4"/>
      <c r="BKI1254" s="4"/>
      <c r="BKJ1254" s="4"/>
      <c r="BKK1254" s="4"/>
      <c r="BKL1254" s="4"/>
      <c r="BKM1254" s="4"/>
      <c r="BKN1254" s="4"/>
      <c r="BKO1254" s="4"/>
      <c r="BKP1254" s="4"/>
      <c r="BKQ1254" s="4"/>
      <c r="BKR1254" s="4"/>
      <c r="BKS1254" s="4"/>
      <c r="BKT1254" s="4"/>
      <c r="BKU1254" s="4"/>
      <c r="BKV1254" s="4"/>
      <c r="BKW1254" s="4"/>
      <c r="BKX1254" s="4"/>
      <c r="BKY1254" s="4"/>
      <c r="BKZ1254" s="4"/>
      <c r="BLA1254" s="4"/>
      <c r="BLB1254" s="4"/>
      <c r="BLC1254" s="4"/>
      <c r="BLD1254" s="4"/>
      <c r="BLE1254" s="4"/>
      <c r="BLF1254" s="4"/>
      <c r="BLG1254" s="4"/>
      <c r="BLH1254" s="4"/>
      <c r="BLI1254" s="4"/>
      <c r="BLJ1254" s="4"/>
      <c r="BLK1254" s="4"/>
      <c r="BLL1254" s="4"/>
      <c r="BLM1254" s="4"/>
      <c r="BLN1254" s="4"/>
      <c r="BLO1254" s="4"/>
      <c r="BLP1254" s="4"/>
      <c r="BLQ1254" s="4"/>
      <c r="BLR1254" s="4"/>
      <c r="BLS1254" s="4"/>
      <c r="BLT1254" s="4"/>
      <c r="BLU1254" s="4"/>
      <c r="BLV1254" s="4"/>
      <c r="BLW1254" s="4"/>
      <c r="BLX1254" s="4"/>
      <c r="BLY1254" s="4"/>
      <c r="BLZ1254" s="4"/>
      <c r="BMA1254" s="4"/>
      <c r="BMB1254" s="4"/>
      <c r="BMC1254" s="4"/>
      <c r="BMD1254" s="4"/>
      <c r="BME1254" s="4"/>
      <c r="BMF1254" s="4"/>
      <c r="BMG1254" s="4"/>
      <c r="BMH1254" s="4"/>
      <c r="BMI1254" s="4"/>
      <c r="BMJ1254" s="4"/>
      <c r="BMK1254" s="4"/>
      <c r="BML1254" s="4"/>
      <c r="BMM1254" s="4"/>
      <c r="BMN1254" s="4"/>
      <c r="BMO1254" s="4"/>
      <c r="BMP1254" s="4"/>
      <c r="BMQ1254" s="4"/>
      <c r="BMR1254" s="4"/>
      <c r="BMS1254" s="4"/>
      <c r="BMT1254" s="4"/>
      <c r="BMU1254" s="4"/>
      <c r="BMV1254" s="4"/>
      <c r="BMW1254" s="4"/>
      <c r="BMX1254" s="4"/>
      <c r="BMY1254" s="4"/>
      <c r="BMZ1254" s="4"/>
      <c r="BNA1254" s="4"/>
      <c r="BNB1254" s="4"/>
      <c r="BNC1254" s="4"/>
      <c r="BND1254" s="4"/>
      <c r="BNE1254" s="4"/>
      <c r="BNF1254" s="4"/>
      <c r="BNG1254" s="4"/>
      <c r="BNH1254" s="4"/>
      <c r="BNI1254" s="4"/>
      <c r="BNJ1254" s="4"/>
      <c r="BNK1254" s="4"/>
      <c r="BNL1254" s="4"/>
      <c r="BNM1254" s="4"/>
      <c r="BNN1254" s="4"/>
      <c r="BNO1254" s="4"/>
      <c r="BNP1254" s="4"/>
      <c r="BNQ1254" s="4"/>
      <c r="BNR1254" s="4"/>
      <c r="BNS1254" s="4"/>
      <c r="BNT1254" s="4"/>
      <c r="BNU1254" s="4"/>
      <c r="BNV1254" s="4"/>
      <c r="BNW1254" s="4"/>
      <c r="BNX1254" s="4"/>
      <c r="BNY1254" s="4"/>
      <c r="BNZ1254" s="4"/>
      <c r="BOA1254" s="4"/>
      <c r="BOB1254" s="4"/>
      <c r="BOC1254" s="4"/>
      <c r="BOD1254" s="4"/>
      <c r="BOE1254" s="4"/>
      <c r="BOF1254" s="4"/>
      <c r="BOG1254" s="4"/>
      <c r="BOH1254" s="4"/>
      <c r="BOI1254" s="4"/>
      <c r="BOJ1254" s="4"/>
      <c r="BOK1254" s="4"/>
      <c r="BOL1254" s="4"/>
      <c r="BOM1254" s="4"/>
      <c r="BON1254" s="4"/>
      <c r="BOO1254" s="4"/>
      <c r="BOP1254" s="4"/>
      <c r="BOQ1254" s="4"/>
      <c r="BOR1254" s="4"/>
      <c r="BOS1254" s="4"/>
      <c r="BOT1254" s="4"/>
      <c r="BOU1254" s="4"/>
      <c r="BOV1254" s="4"/>
      <c r="BOW1254" s="4"/>
      <c r="BOX1254" s="4"/>
      <c r="BOY1254" s="4"/>
      <c r="BOZ1254" s="4"/>
      <c r="BPA1254" s="4"/>
      <c r="BPB1254" s="4"/>
      <c r="BPC1254" s="4"/>
      <c r="BPD1254" s="4"/>
      <c r="BPE1254" s="4"/>
      <c r="BPF1254" s="4"/>
      <c r="BPG1254" s="4"/>
      <c r="BPH1254" s="4"/>
      <c r="BPI1254" s="4"/>
      <c r="BPJ1254" s="4"/>
      <c r="BPK1254" s="4"/>
      <c r="BPL1254" s="4"/>
      <c r="BPM1254" s="4"/>
      <c r="BPN1254" s="4"/>
      <c r="BPO1254" s="4"/>
      <c r="BPP1254" s="4"/>
      <c r="BPQ1254" s="4"/>
      <c r="BPR1254" s="4"/>
      <c r="BPS1254" s="4"/>
      <c r="BPT1254" s="4"/>
      <c r="BPU1254" s="4"/>
      <c r="BPV1254" s="4"/>
      <c r="BPW1254" s="4"/>
      <c r="BPX1254" s="4"/>
      <c r="BPY1254" s="4"/>
      <c r="BPZ1254" s="4"/>
      <c r="BQA1254" s="4"/>
      <c r="BQB1254" s="4"/>
      <c r="BQC1254" s="4"/>
      <c r="BQD1254" s="4"/>
      <c r="BQE1254" s="4"/>
      <c r="BQF1254" s="4"/>
      <c r="BQG1254" s="4"/>
      <c r="BQH1254" s="4"/>
      <c r="BQI1254" s="4"/>
      <c r="BQJ1254" s="4"/>
      <c r="BQK1254" s="4"/>
      <c r="BQL1254" s="4"/>
      <c r="BQM1254" s="4"/>
      <c r="BQN1254" s="4"/>
      <c r="BQO1254" s="4"/>
      <c r="BQP1254" s="4"/>
      <c r="BQQ1254" s="4"/>
      <c r="BQR1254" s="4"/>
      <c r="BQS1254" s="4"/>
      <c r="BQT1254" s="4"/>
      <c r="BQU1254" s="4"/>
      <c r="BQV1254" s="4"/>
      <c r="BQW1254" s="4"/>
      <c r="BQX1254" s="4"/>
      <c r="BQY1254" s="4"/>
      <c r="BQZ1254" s="4"/>
      <c r="BRA1254" s="4"/>
      <c r="BRB1254" s="4"/>
      <c r="BRC1254" s="4"/>
      <c r="BRD1254" s="4"/>
      <c r="BRE1254" s="4"/>
      <c r="BRF1254" s="4"/>
      <c r="BRG1254" s="4"/>
      <c r="BRH1254" s="4"/>
      <c r="BRI1254" s="4"/>
      <c r="BRJ1254" s="4"/>
      <c r="BRK1254" s="4"/>
      <c r="BRL1254" s="4"/>
      <c r="BRM1254" s="4"/>
      <c r="BRN1254" s="4"/>
      <c r="BRO1254" s="4"/>
      <c r="BRP1254" s="4"/>
      <c r="BRQ1254" s="4"/>
      <c r="BRR1254" s="4"/>
      <c r="BRS1254" s="4"/>
      <c r="BRT1254" s="4"/>
      <c r="BRU1254" s="4"/>
      <c r="BRV1254" s="4"/>
      <c r="BRW1254" s="4"/>
      <c r="BRX1254" s="4"/>
      <c r="BRY1254" s="4"/>
      <c r="BRZ1254" s="4"/>
      <c r="BSA1254" s="4"/>
      <c r="BSB1254" s="4"/>
      <c r="BSC1254" s="4"/>
      <c r="BSD1254" s="4"/>
      <c r="BSE1254" s="4"/>
      <c r="BSF1254" s="4"/>
      <c r="BSG1254" s="4"/>
      <c r="BSH1254" s="4"/>
      <c r="BSI1254" s="4"/>
      <c r="BSJ1254" s="4"/>
      <c r="BSK1254" s="4"/>
      <c r="BSL1254" s="4"/>
      <c r="BSM1254" s="4"/>
      <c r="BSN1254" s="4"/>
      <c r="BSO1254" s="4"/>
      <c r="BSP1254" s="4"/>
      <c r="BSQ1254" s="4"/>
      <c r="BSR1254" s="4"/>
      <c r="BSS1254" s="4"/>
      <c r="BST1254" s="4"/>
      <c r="BSU1254" s="4"/>
      <c r="BSV1254" s="4"/>
      <c r="BSW1254" s="4"/>
      <c r="BSX1254" s="4"/>
      <c r="BSY1254" s="4"/>
      <c r="BSZ1254" s="4"/>
      <c r="BTA1254" s="4"/>
      <c r="BTB1254" s="4"/>
      <c r="BTC1254" s="4"/>
      <c r="BTD1254" s="4"/>
      <c r="BTE1254" s="4"/>
      <c r="BTF1254" s="4"/>
      <c r="BTG1254" s="4"/>
      <c r="BTH1254" s="4"/>
      <c r="BTI1254" s="4"/>
      <c r="BTJ1254" s="4"/>
      <c r="BTK1254" s="4"/>
      <c r="BTL1254" s="4"/>
      <c r="BTM1254" s="4"/>
      <c r="BTN1254" s="4"/>
      <c r="BTO1254" s="4"/>
      <c r="BTP1254" s="4"/>
      <c r="BTQ1254" s="4"/>
      <c r="BTR1254" s="4"/>
      <c r="BTS1254" s="4"/>
      <c r="BTT1254" s="4"/>
      <c r="BTU1254" s="4"/>
      <c r="BTV1254" s="4"/>
      <c r="BTW1254" s="4"/>
      <c r="BTX1254" s="4"/>
      <c r="BTY1254" s="4"/>
      <c r="BTZ1254" s="4"/>
      <c r="BUA1254" s="4"/>
      <c r="BUB1254" s="4"/>
      <c r="BUC1254" s="4"/>
      <c r="BUD1254" s="4"/>
      <c r="BUE1254" s="4"/>
      <c r="BUF1254" s="4"/>
      <c r="BUG1254" s="4"/>
      <c r="BUH1254" s="4"/>
      <c r="BUI1254" s="4"/>
      <c r="BUJ1254" s="4"/>
      <c r="BUK1254" s="4"/>
      <c r="BUL1254" s="4"/>
      <c r="BUM1254" s="4"/>
      <c r="BUN1254" s="4"/>
      <c r="BUO1254" s="4"/>
      <c r="BUP1254" s="4"/>
      <c r="BUQ1254" s="4"/>
      <c r="BUR1254" s="4"/>
      <c r="BUS1254" s="4"/>
      <c r="BUT1254" s="4"/>
      <c r="BUU1254" s="4"/>
      <c r="BUV1254" s="4"/>
      <c r="BUW1254" s="4"/>
      <c r="BUX1254" s="4"/>
      <c r="BUY1254" s="4"/>
      <c r="BUZ1254" s="4"/>
      <c r="BVA1254" s="4"/>
      <c r="BVB1254" s="4"/>
      <c r="BVC1254" s="4"/>
      <c r="BVD1254" s="4"/>
      <c r="BVE1254" s="4"/>
      <c r="BVF1254" s="4"/>
      <c r="BVG1254" s="4"/>
      <c r="BVH1254" s="4"/>
      <c r="BVI1254" s="4"/>
      <c r="BVJ1254" s="4"/>
      <c r="BVK1254" s="4"/>
      <c r="BVL1254" s="4"/>
      <c r="BVM1254" s="4"/>
      <c r="BVN1254" s="4"/>
      <c r="BVO1254" s="4"/>
      <c r="BVP1254" s="4"/>
      <c r="BVQ1254" s="4"/>
      <c r="BVR1254" s="4"/>
      <c r="BVS1254" s="4"/>
      <c r="BVT1254" s="4"/>
      <c r="BVU1254" s="4"/>
      <c r="BVV1254" s="4"/>
      <c r="BVW1254" s="4"/>
      <c r="BVX1254" s="4"/>
      <c r="BVY1254" s="4"/>
      <c r="BVZ1254" s="4"/>
      <c r="BWA1254" s="4"/>
      <c r="BWB1254" s="4"/>
      <c r="BWC1254" s="4"/>
      <c r="BWD1254" s="4"/>
      <c r="BWE1254" s="4"/>
      <c r="BWF1254" s="4"/>
      <c r="BWG1254" s="4"/>
      <c r="BWH1254" s="4"/>
      <c r="BWI1254" s="4"/>
      <c r="BWJ1254" s="4"/>
      <c r="BWK1254" s="4"/>
      <c r="BWL1254" s="4"/>
      <c r="BWM1254" s="4"/>
      <c r="BWN1254" s="4"/>
      <c r="BWO1254" s="4"/>
      <c r="BWP1254" s="4"/>
      <c r="BWQ1254" s="4"/>
      <c r="BWR1254" s="4"/>
      <c r="BWS1254" s="4"/>
      <c r="BWT1254" s="4"/>
      <c r="BWU1254" s="4"/>
      <c r="BWV1254" s="4"/>
      <c r="BWW1254" s="4"/>
      <c r="BWX1254" s="4"/>
      <c r="BWY1254" s="4"/>
      <c r="BWZ1254" s="4"/>
      <c r="BXA1254" s="4"/>
      <c r="BXB1254" s="4"/>
      <c r="BXC1254" s="4"/>
      <c r="BXD1254" s="4"/>
      <c r="BXE1254" s="4"/>
      <c r="BXF1254" s="4"/>
      <c r="BXG1254" s="4"/>
      <c r="BXH1254" s="4"/>
      <c r="BXI1254" s="4"/>
      <c r="BXJ1254" s="4"/>
      <c r="BXK1254" s="4"/>
      <c r="BXL1254" s="4"/>
      <c r="BXM1254" s="4"/>
      <c r="BXN1254" s="4"/>
      <c r="BXO1254" s="4"/>
      <c r="BXP1254" s="4"/>
      <c r="BXQ1254" s="4"/>
      <c r="BXR1254" s="4"/>
      <c r="BXS1254" s="4"/>
      <c r="BXT1254" s="4"/>
      <c r="BXU1254" s="4"/>
      <c r="BXV1254" s="4"/>
      <c r="BXW1254" s="4"/>
      <c r="BXX1254" s="4"/>
      <c r="BXY1254" s="4"/>
      <c r="BXZ1254" s="4"/>
      <c r="BYA1254" s="4"/>
      <c r="BYB1254" s="4"/>
      <c r="BYC1254" s="4"/>
      <c r="BYD1254" s="4"/>
      <c r="BYE1254" s="4"/>
      <c r="BYF1254" s="4"/>
      <c r="BYG1254" s="4"/>
      <c r="BYH1254" s="4"/>
      <c r="BYI1254" s="4"/>
      <c r="BYJ1254" s="4"/>
      <c r="BYK1254" s="4"/>
      <c r="BYL1254" s="4"/>
      <c r="BYM1254" s="4"/>
      <c r="BYN1254" s="4"/>
      <c r="BYO1254" s="4"/>
      <c r="BYP1254" s="4"/>
      <c r="BYQ1254" s="4"/>
      <c r="BYR1254" s="4"/>
      <c r="BYS1254" s="4"/>
      <c r="BYT1254" s="4"/>
      <c r="BYU1254" s="4"/>
      <c r="BYV1254" s="4"/>
      <c r="BYW1254" s="4"/>
      <c r="BYX1254" s="4"/>
      <c r="BYY1254" s="4"/>
      <c r="BYZ1254" s="4"/>
      <c r="BZA1254" s="4"/>
      <c r="BZB1254" s="4"/>
      <c r="BZC1254" s="4"/>
      <c r="BZD1254" s="4"/>
      <c r="BZE1254" s="4"/>
      <c r="BZF1254" s="4"/>
      <c r="BZG1254" s="4"/>
      <c r="BZH1254" s="4"/>
      <c r="BZI1254" s="4"/>
      <c r="BZJ1254" s="4"/>
      <c r="BZK1254" s="4"/>
      <c r="BZL1254" s="4"/>
      <c r="BZM1254" s="4"/>
      <c r="BZN1254" s="4"/>
      <c r="BZO1254" s="4"/>
      <c r="BZP1254" s="4"/>
      <c r="BZQ1254" s="4"/>
      <c r="BZR1254" s="4"/>
      <c r="BZS1254" s="4"/>
      <c r="BZT1254" s="4"/>
      <c r="BZU1254" s="4"/>
      <c r="BZV1254" s="4"/>
      <c r="BZW1254" s="4"/>
      <c r="BZX1254" s="4"/>
      <c r="BZY1254" s="4"/>
      <c r="BZZ1254" s="4"/>
      <c r="CAA1254" s="4"/>
      <c r="CAB1254" s="4"/>
      <c r="CAC1254" s="4"/>
      <c r="CAD1254" s="4"/>
      <c r="CAE1254" s="4"/>
      <c r="CAF1254" s="4"/>
      <c r="CAG1254" s="4"/>
      <c r="CAH1254" s="4"/>
      <c r="CAI1254" s="4"/>
      <c r="CAJ1254" s="4"/>
      <c r="CAK1254" s="4"/>
      <c r="CAL1254" s="4"/>
      <c r="CAM1254" s="4"/>
      <c r="CAN1254" s="4"/>
      <c r="CAO1254" s="4"/>
      <c r="CAP1254" s="4"/>
      <c r="CAQ1254" s="4"/>
      <c r="CAR1254" s="4"/>
      <c r="CAS1254" s="4"/>
      <c r="CAT1254" s="4"/>
      <c r="CAU1254" s="4"/>
      <c r="CAV1254" s="4"/>
      <c r="CAW1254" s="4"/>
      <c r="CAX1254" s="4"/>
      <c r="CAY1254" s="4"/>
      <c r="CAZ1254" s="4"/>
      <c r="CBA1254" s="4"/>
      <c r="CBB1254" s="4"/>
      <c r="CBC1254" s="4"/>
      <c r="CBD1254" s="4"/>
      <c r="CBE1254" s="4"/>
      <c r="CBF1254" s="4"/>
      <c r="CBG1254" s="4"/>
      <c r="CBH1254" s="4"/>
      <c r="CBI1254" s="4"/>
      <c r="CBJ1254" s="4"/>
      <c r="CBK1254" s="4"/>
      <c r="CBL1254" s="4"/>
      <c r="CBM1254" s="4"/>
      <c r="CBN1254" s="4"/>
      <c r="CBO1254" s="4"/>
      <c r="CBP1254" s="4"/>
      <c r="CBQ1254" s="4"/>
      <c r="CBR1254" s="4"/>
      <c r="CBS1254" s="4"/>
      <c r="CBT1254" s="4"/>
      <c r="CBU1254" s="4"/>
      <c r="CBV1254" s="4"/>
      <c r="CBW1254" s="4"/>
      <c r="CBX1254" s="4"/>
      <c r="CBY1254" s="4"/>
      <c r="CBZ1254" s="4"/>
      <c r="CCA1254" s="4"/>
      <c r="CCB1254" s="4"/>
      <c r="CCC1254" s="4"/>
      <c r="CCD1254" s="4"/>
      <c r="CCE1254" s="4"/>
      <c r="CCF1254" s="4"/>
      <c r="CCG1254" s="4"/>
      <c r="CCH1254" s="4"/>
      <c r="CCI1254" s="4"/>
      <c r="CCJ1254" s="4"/>
      <c r="CCK1254" s="4"/>
      <c r="CCL1254" s="4"/>
      <c r="CCM1254" s="4"/>
      <c r="CCN1254" s="4"/>
      <c r="CCO1254" s="4"/>
      <c r="CCP1254" s="4"/>
      <c r="CCQ1254" s="4"/>
      <c r="CCR1254" s="4"/>
      <c r="CCS1254" s="4"/>
      <c r="CCT1254" s="4"/>
      <c r="CCU1254" s="4"/>
      <c r="CCV1254" s="4"/>
      <c r="CCW1254" s="4"/>
      <c r="CCX1254" s="4"/>
      <c r="CCY1254" s="4"/>
      <c r="CCZ1254" s="4"/>
      <c r="CDA1254" s="4"/>
      <c r="CDB1254" s="4"/>
      <c r="CDC1254" s="4"/>
      <c r="CDD1254" s="4"/>
      <c r="CDE1254" s="4"/>
      <c r="CDF1254" s="4"/>
      <c r="CDG1254" s="4"/>
      <c r="CDH1254" s="4"/>
      <c r="CDI1254" s="4"/>
      <c r="CDJ1254" s="4"/>
      <c r="CDK1254" s="4"/>
      <c r="CDL1254" s="4"/>
      <c r="CDM1254" s="4"/>
      <c r="CDN1254" s="4"/>
      <c r="CDO1254" s="4"/>
      <c r="CDP1254" s="4"/>
      <c r="CDQ1254" s="4"/>
      <c r="CDR1254" s="4"/>
      <c r="CDS1254" s="4"/>
      <c r="CDT1254" s="4"/>
      <c r="CDU1254" s="4"/>
      <c r="CDV1254" s="4"/>
      <c r="CDW1254" s="4"/>
      <c r="CDX1254" s="4"/>
      <c r="CDY1254" s="4"/>
      <c r="CDZ1254" s="4"/>
      <c r="CEA1254" s="4"/>
      <c r="CEB1254" s="4"/>
      <c r="CEC1254" s="4"/>
      <c r="CED1254" s="4"/>
      <c r="CEE1254" s="4"/>
      <c r="CEF1254" s="4"/>
      <c r="CEG1254" s="4"/>
      <c r="CEH1254" s="4"/>
      <c r="CEI1254" s="4"/>
      <c r="CEJ1254" s="4"/>
      <c r="CEK1254" s="4"/>
      <c r="CEL1254" s="4"/>
      <c r="CEM1254" s="4"/>
      <c r="CEN1254" s="4"/>
      <c r="CEO1254" s="4"/>
      <c r="CEP1254" s="4"/>
      <c r="CEQ1254" s="4"/>
      <c r="CER1254" s="4"/>
      <c r="CES1254" s="4"/>
      <c r="CET1254" s="4"/>
      <c r="CEU1254" s="4"/>
      <c r="CEV1254" s="4"/>
      <c r="CEW1254" s="4"/>
      <c r="CEX1254" s="4"/>
      <c r="CEY1254" s="4"/>
      <c r="CEZ1254" s="4"/>
      <c r="CFA1254" s="4"/>
      <c r="CFB1254" s="4"/>
      <c r="CFC1254" s="4"/>
      <c r="CFD1254" s="4"/>
      <c r="CFE1254" s="4"/>
      <c r="CFF1254" s="4"/>
      <c r="CFG1254" s="4"/>
      <c r="CFH1254" s="4"/>
      <c r="CFI1254" s="4"/>
      <c r="CFJ1254" s="4"/>
      <c r="CFK1254" s="4"/>
      <c r="CFL1254" s="4"/>
      <c r="CFM1254" s="4"/>
      <c r="CFN1254" s="4"/>
      <c r="CFO1254" s="4"/>
      <c r="CFP1254" s="4"/>
      <c r="CFQ1254" s="4"/>
      <c r="CFR1254" s="4"/>
      <c r="CFS1254" s="4"/>
      <c r="CFT1254" s="4"/>
      <c r="CFU1254" s="4"/>
      <c r="CFV1254" s="4"/>
      <c r="CFW1254" s="4"/>
      <c r="CFX1254" s="4"/>
      <c r="CFY1254" s="4"/>
      <c r="CFZ1254" s="4"/>
      <c r="CGA1254" s="4"/>
      <c r="CGB1254" s="4"/>
      <c r="CGC1254" s="4"/>
      <c r="CGD1254" s="4"/>
      <c r="CGE1254" s="4"/>
      <c r="CGF1254" s="4"/>
      <c r="CGG1254" s="4"/>
      <c r="CGH1254" s="4"/>
      <c r="CGI1254" s="4"/>
      <c r="CGJ1254" s="4"/>
      <c r="CGK1254" s="4"/>
      <c r="CGL1254" s="4"/>
      <c r="CGM1254" s="4"/>
      <c r="CGN1254" s="4"/>
      <c r="CGO1254" s="4"/>
      <c r="CGP1254" s="4"/>
      <c r="CGQ1254" s="4"/>
      <c r="CGR1254" s="4"/>
      <c r="CGS1254" s="4"/>
      <c r="CGT1254" s="4"/>
      <c r="CGU1254" s="4"/>
      <c r="CGV1254" s="4"/>
      <c r="CGW1254" s="4"/>
      <c r="CGX1254" s="4"/>
      <c r="CGY1254" s="4"/>
      <c r="CGZ1254" s="4"/>
      <c r="CHA1254" s="4"/>
      <c r="CHB1254" s="4"/>
      <c r="CHC1254" s="4"/>
      <c r="CHD1254" s="4"/>
      <c r="CHE1254" s="4"/>
      <c r="CHF1254" s="4"/>
      <c r="CHG1254" s="4"/>
      <c r="CHH1254" s="4"/>
      <c r="CHI1254" s="4"/>
      <c r="CHJ1254" s="4"/>
      <c r="CHK1254" s="4"/>
      <c r="CHL1254" s="4"/>
      <c r="CHM1254" s="4"/>
      <c r="CHN1254" s="4"/>
      <c r="CHO1254" s="4"/>
      <c r="CHP1254" s="4"/>
      <c r="CHQ1254" s="4"/>
      <c r="CHR1254" s="4"/>
      <c r="CHS1254" s="4"/>
      <c r="CHT1254" s="4"/>
      <c r="CHU1254" s="4"/>
      <c r="CHV1254" s="4"/>
      <c r="CHW1254" s="4"/>
      <c r="CHX1254" s="4"/>
      <c r="CHY1254" s="4"/>
      <c r="CHZ1254" s="4"/>
      <c r="CIA1254" s="4"/>
      <c r="CIB1254" s="4"/>
      <c r="CIC1254" s="4"/>
      <c r="CID1254" s="4"/>
      <c r="CIE1254" s="4"/>
      <c r="CIF1254" s="4"/>
      <c r="CIG1254" s="4"/>
      <c r="CIH1254" s="4"/>
      <c r="CII1254" s="4"/>
      <c r="CIJ1254" s="4"/>
      <c r="CIK1254" s="4"/>
      <c r="CIL1254" s="4"/>
      <c r="CIM1254" s="4"/>
      <c r="CIN1254" s="4"/>
      <c r="CIO1254" s="4"/>
      <c r="CIP1254" s="4"/>
      <c r="CIQ1254" s="4"/>
      <c r="CIR1254" s="4"/>
      <c r="CIS1254" s="4"/>
      <c r="CIT1254" s="4"/>
      <c r="CIU1254" s="4"/>
      <c r="CIV1254" s="4"/>
      <c r="CIW1254" s="4"/>
      <c r="CIX1254" s="4"/>
      <c r="CIY1254" s="4"/>
      <c r="CIZ1254" s="4"/>
      <c r="CJA1254" s="4"/>
      <c r="CJB1254" s="4"/>
      <c r="CJC1254" s="4"/>
      <c r="CJD1254" s="4"/>
      <c r="CJE1254" s="4"/>
      <c r="CJF1254" s="4"/>
      <c r="CJG1254" s="4"/>
      <c r="CJH1254" s="4"/>
      <c r="CJI1254" s="4"/>
      <c r="CJJ1254" s="4"/>
      <c r="CJK1254" s="4"/>
      <c r="CJL1254" s="4"/>
      <c r="CJM1254" s="4"/>
      <c r="CJN1254" s="4"/>
      <c r="CJO1254" s="4"/>
      <c r="CJP1254" s="4"/>
      <c r="CJQ1254" s="4"/>
      <c r="CJR1254" s="4"/>
      <c r="CJS1254" s="4"/>
      <c r="CJT1254" s="4"/>
      <c r="CJU1254" s="4"/>
      <c r="CJV1254" s="4"/>
      <c r="CJW1254" s="4"/>
      <c r="CJX1254" s="4"/>
      <c r="CJY1254" s="4"/>
      <c r="CJZ1254" s="4"/>
      <c r="CKA1254" s="4"/>
      <c r="CKB1254" s="4"/>
      <c r="CKC1254" s="4"/>
      <c r="CKD1254" s="4"/>
      <c r="CKE1254" s="4"/>
      <c r="CKF1254" s="4"/>
      <c r="CKG1254" s="4"/>
      <c r="CKH1254" s="4"/>
      <c r="CKI1254" s="4"/>
      <c r="CKJ1254" s="4"/>
      <c r="CKK1254" s="4"/>
      <c r="CKL1254" s="4"/>
      <c r="CKM1254" s="4"/>
      <c r="CKN1254" s="4"/>
      <c r="CKO1254" s="4"/>
      <c r="CKP1254" s="4"/>
      <c r="CKQ1254" s="4"/>
      <c r="CKR1254" s="4"/>
      <c r="CKS1254" s="4"/>
      <c r="CKT1254" s="4"/>
      <c r="CKU1254" s="4"/>
      <c r="CKV1254" s="4"/>
      <c r="CKW1254" s="4"/>
      <c r="CKX1254" s="4"/>
      <c r="CKY1254" s="4"/>
      <c r="CKZ1254" s="4"/>
      <c r="CLA1254" s="4"/>
      <c r="CLB1254" s="4"/>
      <c r="CLC1254" s="4"/>
      <c r="CLD1254" s="4"/>
      <c r="CLE1254" s="4"/>
      <c r="CLF1254" s="4"/>
      <c r="CLG1254" s="4"/>
      <c r="CLH1254" s="4"/>
      <c r="CLI1254" s="4"/>
      <c r="CLJ1254" s="4"/>
      <c r="CLK1254" s="4"/>
      <c r="CLL1254" s="4"/>
      <c r="CLM1254" s="4"/>
      <c r="CLN1254" s="4"/>
      <c r="CLO1254" s="4"/>
      <c r="CLP1254" s="4"/>
      <c r="CLQ1254" s="4"/>
      <c r="CLR1254" s="4"/>
      <c r="CLS1254" s="4"/>
      <c r="CLT1254" s="4"/>
      <c r="CLU1254" s="4"/>
      <c r="CLV1254" s="4"/>
      <c r="CLW1254" s="4"/>
      <c r="CLX1254" s="4"/>
      <c r="CLY1254" s="4"/>
      <c r="CLZ1254" s="4"/>
      <c r="CMA1254" s="4"/>
      <c r="CMB1254" s="4"/>
      <c r="CMC1254" s="4"/>
      <c r="CMD1254" s="4"/>
      <c r="CME1254" s="4"/>
      <c r="CMF1254" s="4"/>
      <c r="CMG1254" s="4"/>
      <c r="CMH1254" s="4"/>
      <c r="CMI1254" s="4"/>
      <c r="CMJ1254" s="4"/>
      <c r="CMK1254" s="4"/>
      <c r="CML1254" s="4"/>
      <c r="CMM1254" s="4"/>
      <c r="CMN1254" s="4"/>
      <c r="CMO1254" s="4"/>
      <c r="CMP1254" s="4"/>
      <c r="CMQ1254" s="4"/>
      <c r="CMR1254" s="4"/>
      <c r="CMS1254" s="4"/>
      <c r="CMT1254" s="4"/>
      <c r="CMU1254" s="4"/>
      <c r="CMV1254" s="4"/>
      <c r="CMW1254" s="4"/>
      <c r="CMX1254" s="4"/>
      <c r="CMY1254" s="4"/>
      <c r="CMZ1254" s="4"/>
      <c r="CNA1254" s="4"/>
      <c r="CNB1254" s="4"/>
      <c r="CNC1254" s="4"/>
      <c r="CND1254" s="4"/>
      <c r="CNE1254" s="4"/>
      <c r="CNF1254" s="4"/>
      <c r="CNG1254" s="4"/>
      <c r="CNH1254" s="4"/>
      <c r="CNI1254" s="4"/>
      <c r="CNJ1254" s="4"/>
      <c r="CNK1254" s="4"/>
      <c r="CNL1254" s="4"/>
      <c r="CNM1254" s="4"/>
      <c r="CNN1254" s="4"/>
      <c r="CNO1254" s="4"/>
      <c r="CNP1254" s="4"/>
      <c r="CNQ1254" s="4"/>
      <c r="CNR1254" s="4"/>
      <c r="CNS1254" s="4"/>
      <c r="CNT1254" s="4"/>
      <c r="CNU1254" s="4"/>
      <c r="CNV1254" s="4"/>
      <c r="CNW1254" s="4"/>
      <c r="CNX1254" s="4"/>
      <c r="CNY1254" s="4"/>
      <c r="CNZ1254" s="4"/>
      <c r="COA1254" s="4"/>
      <c r="COB1254" s="4"/>
      <c r="COC1254" s="4"/>
      <c r="COD1254" s="4"/>
      <c r="COE1254" s="4"/>
      <c r="COF1254" s="4"/>
      <c r="COG1254" s="4"/>
      <c r="COH1254" s="4"/>
      <c r="COI1254" s="4"/>
      <c r="COJ1254" s="4"/>
      <c r="COK1254" s="4"/>
      <c r="COL1254" s="4"/>
      <c r="COM1254" s="4"/>
      <c r="CON1254" s="4"/>
      <c r="COO1254" s="4"/>
      <c r="COP1254" s="4"/>
      <c r="COQ1254" s="4"/>
      <c r="COR1254" s="4"/>
      <c r="COS1254" s="4"/>
      <c r="COT1254" s="4"/>
      <c r="COU1254" s="4"/>
      <c r="COV1254" s="4"/>
      <c r="COW1254" s="4"/>
      <c r="COX1254" s="4"/>
      <c r="COY1254" s="4"/>
      <c r="COZ1254" s="4"/>
      <c r="CPA1254" s="4"/>
      <c r="CPB1254" s="4"/>
      <c r="CPC1254" s="4"/>
      <c r="CPD1254" s="4"/>
      <c r="CPE1254" s="4"/>
      <c r="CPF1254" s="4"/>
      <c r="CPG1254" s="4"/>
      <c r="CPH1254" s="4"/>
      <c r="CPI1254" s="4"/>
      <c r="CPJ1254" s="4"/>
      <c r="CPK1254" s="4"/>
      <c r="CPL1254" s="4"/>
      <c r="CPM1254" s="4"/>
      <c r="CPN1254" s="4"/>
      <c r="CPO1254" s="4"/>
      <c r="CPP1254" s="4"/>
      <c r="CPQ1254" s="4"/>
      <c r="CPR1254" s="4"/>
      <c r="CPS1254" s="4"/>
      <c r="CPT1254" s="4"/>
      <c r="CPU1254" s="4"/>
      <c r="CPV1254" s="4"/>
      <c r="CPW1254" s="4"/>
      <c r="CPX1254" s="4"/>
      <c r="CPY1254" s="4"/>
      <c r="CPZ1254" s="4"/>
      <c r="CQA1254" s="4"/>
      <c r="CQB1254" s="4"/>
      <c r="CQC1254" s="4"/>
      <c r="CQD1254" s="4"/>
      <c r="CQE1254" s="4"/>
      <c r="CQF1254" s="4"/>
      <c r="CQG1254" s="4"/>
      <c r="CQH1254" s="4"/>
      <c r="CQI1254" s="4"/>
      <c r="CQJ1254" s="4"/>
      <c r="CQK1254" s="4"/>
      <c r="CQL1254" s="4"/>
      <c r="CQM1254" s="4"/>
      <c r="CQN1254" s="4"/>
      <c r="CQO1254" s="4"/>
      <c r="CQP1254" s="4"/>
      <c r="CQQ1254" s="4"/>
      <c r="CQR1254" s="4"/>
      <c r="CQS1254" s="4"/>
      <c r="CQT1254" s="4"/>
      <c r="CQU1254" s="4"/>
      <c r="CQV1254" s="4"/>
      <c r="CQW1254" s="4"/>
      <c r="CQX1254" s="4"/>
      <c r="CQY1254" s="4"/>
      <c r="CQZ1254" s="4"/>
      <c r="CRA1254" s="4"/>
      <c r="CRB1254" s="4"/>
      <c r="CRC1254" s="4"/>
      <c r="CRD1254" s="4"/>
      <c r="CRE1254" s="4"/>
      <c r="CRF1254" s="4"/>
      <c r="CRG1254" s="4"/>
      <c r="CRH1254" s="4"/>
      <c r="CRI1254" s="4"/>
      <c r="CRJ1254" s="4"/>
      <c r="CRK1254" s="4"/>
      <c r="CRL1254" s="4"/>
      <c r="CRM1254" s="4"/>
      <c r="CRN1254" s="4"/>
      <c r="CRO1254" s="4"/>
      <c r="CRP1254" s="4"/>
      <c r="CRQ1254" s="4"/>
      <c r="CRR1254" s="4"/>
      <c r="CRS1254" s="4"/>
      <c r="CRT1254" s="4"/>
      <c r="CRU1254" s="4"/>
      <c r="CRV1254" s="4"/>
      <c r="CRW1254" s="4"/>
      <c r="CRX1254" s="4"/>
      <c r="CRY1254" s="4"/>
      <c r="CRZ1254" s="4"/>
      <c r="CSA1254" s="4"/>
      <c r="CSB1254" s="4"/>
      <c r="CSC1254" s="4"/>
      <c r="CSD1254" s="4"/>
      <c r="CSE1254" s="4"/>
      <c r="CSF1254" s="4"/>
      <c r="CSG1254" s="4"/>
      <c r="CSH1254" s="4"/>
      <c r="CSI1254" s="4"/>
      <c r="CSJ1254" s="4"/>
      <c r="CSK1254" s="4"/>
      <c r="CSL1254" s="4"/>
      <c r="CSM1254" s="4"/>
      <c r="CSN1254" s="4"/>
      <c r="CSO1254" s="4"/>
      <c r="CSP1254" s="4"/>
      <c r="CSQ1254" s="4"/>
      <c r="CSR1254" s="4"/>
      <c r="CSS1254" s="4"/>
      <c r="CST1254" s="4"/>
      <c r="CSU1254" s="4"/>
      <c r="CSV1254" s="4"/>
      <c r="CSW1254" s="4"/>
      <c r="CSX1254" s="4"/>
      <c r="CSY1254" s="4"/>
      <c r="CSZ1254" s="4"/>
      <c r="CTA1254" s="4"/>
      <c r="CTB1254" s="4"/>
      <c r="CTC1254" s="4"/>
      <c r="CTD1254" s="4"/>
      <c r="CTE1254" s="4"/>
      <c r="CTF1254" s="4"/>
      <c r="CTG1254" s="4"/>
      <c r="CTH1254" s="4"/>
      <c r="CTI1254" s="4"/>
      <c r="CTJ1254" s="4"/>
      <c r="CTK1254" s="4"/>
      <c r="CTL1254" s="4"/>
      <c r="CTM1254" s="4"/>
      <c r="CTN1254" s="4"/>
      <c r="CTO1254" s="4"/>
      <c r="CTP1254" s="4"/>
      <c r="CTQ1254" s="4"/>
      <c r="CTR1254" s="4"/>
      <c r="CTS1254" s="4"/>
      <c r="CTT1254" s="4"/>
      <c r="CTU1254" s="4"/>
      <c r="CTV1254" s="4"/>
      <c r="CTW1254" s="4"/>
      <c r="CTX1254" s="4"/>
      <c r="CTY1254" s="4"/>
      <c r="CTZ1254" s="4"/>
      <c r="CUA1254" s="4"/>
      <c r="CUB1254" s="4"/>
      <c r="CUC1254" s="4"/>
      <c r="CUD1254" s="4"/>
      <c r="CUE1254" s="4"/>
      <c r="CUF1254" s="4"/>
      <c r="CUG1254" s="4"/>
      <c r="CUH1254" s="4"/>
      <c r="CUI1254" s="4"/>
      <c r="CUJ1254" s="4"/>
      <c r="CUK1254" s="4"/>
      <c r="CUL1254" s="4"/>
      <c r="CUM1254" s="4"/>
      <c r="CUN1254" s="4"/>
      <c r="CUO1254" s="4"/>
      <c r="CUP1254" s="4"/>
      <c r="CUQ1254" s="4"/>
      <c r="CUR1254" s="4"/>
      <c r="CUS1254" s="4"/>
      <c r="CUT1254" s="4"/>
      <c r="CUU1254" s="4"/>
      <c r="CUV1254" s="4"/>
      <c r="CUW1254" s="4"/>
      <c r="CUX1254" s="4"/>
      <c r="CUY1254" s="4"/>
      <c r="CUZ1254" s="4"/>
      <c r="CVA1254" s="4"/>
      <c r="CVB1254" s="4"/>
      <c r="CVC1254" s="4"/>
      <c r="CVD1254" s="4"/>
      <c r="CVE1254" s="4"/>
      <c r="CVF1254" s="4"/>
      <c r="CVG1254" s="4"/>
      <c r="CVH1254" s="4"/>
      <c r="CVI1254" s="4"/>
      <c r="CVJ1254" s="4"/>
      <c r="CVK1254" s="4"/>
      <c r="CVL1254" s="4"/>
      <c r="CVM1254" s="4"/>
      <c r="CVN1254" s="4"/>
      <c r="CVO1254" s="4"/>
      <c r="CVP1254" s="4"/>
      <c r="CVQ1254" s="4"/>
      <c r="CVR1254" s="4"/>
      <c r="CVS1254" s="4"/>
      <c r="CVT1254" s="4"/>
      <c r="CVU1254" s="4"/>
      <c r="CVV1254" s="4"/>
      <c r="CVW1254" s="4"/>
      <c r="CVX1254" s="4"/>
      <c r="CVY1254" s="4"/>
      <c r="CVZ1254" s="4"/>
      <c r="CWA1254" s="4"/>
      <c r="CWB1254" s="4"/>
      <c r="CWC1254" s="4"/>
      <c r="CWD1254" s="4"/>
      <c r="CWE1254" s="4"/>
      <c r="CWF1254" s="4"/>
      <c r="CWG1254" s="4"/>
      <c r="CWH1254" s="4"/>
      <c r="CWI1254" s="4"/>
      <c r="CWJ1254" s="4"/>
      <c r="CWK1254" s="4"/>
      <c r="CWL1254" s="4"/>
      <c r="CWM1254" s="4"/>
      <c r="CWN1254" s="4"/>
      <c r="CWO1254" s="4"/>
      <c r="CWP1254" s="4"/>
      <c r="CWQ1254" s="4"/>
      <c r="CWR1254" s="4"/>
      <c r="CWS1254" s="4"/>
      <c r="CWT1254" s="4"/>
      <c r="CWU1254" s="4"/>
      <c r="CWV1254" s="4"/>
      <c r="CWW1254" s="4"/>
      <c r="CWX1254" s="4"/>
      <c r="CWY1254" s="4"/>
      <c r="CWZ1254" s="4"/>
      <c r="CXA1254" s="4"/>
      <c r="CXB1254" s="4"/>
      <c r="CXC1254" s="4"/>
      <c r="CXD1254" s="4"/>
      <c r="CXE1254" s="4"/>
      <c r="CXF1254" s="4"/>
      <c r="CXG1254" s="4"/>
      <c r="CXH1254" s="4"/>
      <c r="CXI1254" s="4"/>
      <c r="CXJ1254" s="4"/>
      <c r="CXK1254" s="4"/>
      <c r="CXL1254" s="4"/>
      <c r="CXM1254" s="4"/>
      <c r="CXN1254" s="4"/>
      <c r="CXO1254" s="4"/>
      <c r="CXP1254" s="4"/>
      <c r="CXQ1254" s="4"/>
      <c r="CXR1254" s="4"/>
      <c r="CXS1254" s="4"/>
      <c r="CXT1254" s="4"/>
      <c r="CXU1254" s="4"/>
      <c r="CXV1254" s="4"/>
      <c r="CXW1254" s="4"/>
      <c r="CXX1254" s="4"/>
      <c r="CXY1254" s="4"/>
      <c r="CXZ1254" s="4"/>
      <c r="CYA1254" s="4"/>
      <c r="CYB1254" s="4"/>
      <c r="CYC1254" s="4"/>
      <c r="CYD1254" s="4"/>
      <c r="CYE1254" s="4"/>
      <c r="CYF1254" s="4"/>
      <c r="CYG1254" s="4"/>
      <c r="CYH1254" s="4"/>
      <c r="CYI1254" s="4"/>
      <c r="CYJ1254" s="4"/>
      <c r="CYK1254" s="4"/>
      <c r="CYL1254" s="4"/>
      <c r="CYM1254" s="4"/>
      <c r="CYN1254" s="4"/>
      <c r="CYO1254" s="4"/>
      <c r="CYP1254" s="4"/>
      <c r="CYQ1254" s="4"/>
      <c r="CYR1254" s="4"/>
      <c r="CYS1254" s="4"/>
      <c r="CYT1254" s="4"/>
      <c r="CYU1254" s="4"/>
      <c r="CYV1254" s="4"/>
      <c r="CYW1254" s="4"/>
      <c r="CYX1254" s="4"/>
      <c r="CYY1254" s="4"/>
      <c r="CYZ1254" s="4"/>
      <c r="CZA1254" s="4"/>
      <c r="CZB1254" s="4"/>
      <c r="CZC1254" s="4"/>
      <c r="CZD1254" s="4"/>
      <c r="CZE1254" s="4"/>
      <c r="CZF1254" s="4"/>
      <c r="CZG1254" s="4"/>
      <c r="CZH1254" s="4"/>
      <c r="CZI1254" s="4"/>
      <c r="CZJ1254" s="4"/>
      <c r="CZK1254" s="4"/>
      <c r="CZL1254" s="4"/>
      <c r="CZM1254" s="4"/>
      <c r="CZN1254" s="4"/>
      <c r="CZO1254" s="4"/>
      <c r="CZP1254" s="4"/>
      <c r="CZQ1254" s="4"/>
      <c r="CZR1254" s="4"/>
      <c r="CZS1254" s="4"/>
      <c r="CZT1254" s="4"/>
      <c r="CZU1254" s="4"/>
      <c r="CZV1254" s="4"/>
      <c r="CZW1254" s="4"/>
      <c r="CZX1254" s="4"/>
      <c r="CZY1254" s="4"/>
      <c r="CZZ1254" s="4"/>
      <c r="DAA1254" s="4"/>
      <c r="DAB1254" s="4"/>
      <c r="DAC1254" s="4"/>
      <c r="DAD1254" s="4"/>
      <c r="DAE1254" s="4"/>
      <c r="DAF1254" s="4"/>
      <c r="DAG1254" s="4"/>
      <c r="DAH1254" s="4"/>
      <c r="DAI1254" s="4"/>
      <c r="DAJ1254" s="4"/>
      <c r="DAK1254" s="4"/>
      <c r="DAL1254" s="4"/>
      <c r="DAM1254" s="4"/>
      <c r="DAN1254" s="4"/>
      <c r="DAO1254" s="4"/>
      <c r="DAP1254" s="4"/>
      <c r="DAQ1254" s="4"/>
      <c r="DAR1254" s="4"/>
      <c r="DAS1254" s="4"/>
      <c r="DAT1254" s="4"/>
      <c r="DAU1254" s="4"/>
      <c r="DAV1254" s="4"/>
      <c r="DAW1254" s="4"/>
      <c r="DAX1254" s="4"/>
      <c r="DAY1254" s="4"/>
      <c r="DAZ1254" s="4"/>
      <c r="DBA1254" s="4"/>
      <c r="DBB1254" s="4"/>
      <c r="DBC1254" s="4"/>
      <c r="DBD1254" s="4"/>
      <c r="DBE1254" s="4"/>
      <c r="DBF1254" s="4"/>
      <c r="DBG1254" s="4"/>
      <c r="DBH1254" s="4"/>
      <c r="DBI1254" s="4"/>
      <c r="DBJ1254" s="4"/>
      <c r="DBK1254" s="4"/>
      <c r="DBL1254" s="4"/>
      <c r="DBM1254" s="4"/>
      <c r="DBN1254" s="4"/>
      <c r="DBO1254" s="4"/>
      <c r="DBP1254" s="4"/>
      <c r="DBQ1254" s="4"/>
      <c r="DBR1254" s="4"/>
      <c r="DBS1254" s="4"/>
      <c r="DBT1254" s="4"/>
      <c r="DBU1254" s="4"/>
      <c r="DBV1254" s="4"/>
      <c r="DBW1254" s="4"/>
      <c r="DBX1254" s="4"/>
      <c r="DBY1254" s="4"/>
      <c r="DBZ1254" s="4"/>
      <c r="DCA1254" s="4"/>
      <c r="DCB1254" s="4"/>
      <c r="DCC1254" s="4"/>
      <c r="DCD1254" s="4"/>
      <c r="DCE1254" s="4"/>
      <c r="DCF1254" s="4"/>
      <c r="DCG1254" s="4"/>
      <c r="DCH1254" s="4"/>
      <c r="DCI1254" s="4"/>
      <c r="DCJ1254" s="4"/>
      <c r="DCK1254" s="4"/>
      <c r="DCL1254" s="4"/>
      <c r="DCM1254" s="4"/>
      <c r="DCN1254" s="4"/>
      <c r="DCO1254" s="4"/>
      <c r="DCP1254" s="4"/>
      <c r="DCQ1254" s="4"/>
      <c r="DCR1254" s="4"/>
      <c r="DCS1254" s="4"/>
      <c r="DCT1254" s="4"/>
      <c r="DCU1254" s="4"/>
      <c r="DCV1254" s="4"/>
      <c r="DCW1254" s="4"/>
      <c r="DCX1254" s="4"/>
      <c r="DCY1254" s="4"/>
      <c r="DCZ1254" s="4"/>
      <c r="DDA1254" s="4"/>
      <c r="DDB1254" s="4"/>
      <c r="DDC1254" s="4"/>
      <c r="DDD1254" s="4"/>
      <c r="DDE1254" s="4"/>
      <c r="DDF1254" s="4"/>
      <c r="DDG1254" s="4"/>
      <c r="DDH1254" s="4"/>
      <c r="DDI1254" s="4"/>
      <c r="DDJ1254" s="4"/>
      <c r="DDK1254" s="4"/>
      <c r="DDL1254" s="4"/>
      <c r="DDM1254" s="4"/>
      <c r="DDN1254" s="4"/>
      <c r="DDO1254" s="4"/>
      <c r="DDP1254" s="4"/>
      <c r="DDQ1254" s="4"/>
      <c r="DDR1254" s="4"/>
      <c r="DDS1254" s="4"/>
      <c r="DDT1254" s="4"/>
      <c r="DDU1254" s="4"/>
      <c r="DDV1254" s="4"/>
      <c r="DDW1254" s="4"/>
      <c r="DDX1254" s="4"/>
      <c r="DDY1254" s="4"/>
      <c r="DDZ1254" s="4"/>
      <c r="DEA1254" s="4"/>
      <c r="DEB1254" s="4"/>
      <c r="DEC1254" s="4"/>
      <c r="DED1254" s="4"/>
      <c r="DEE1254" s="4"/>
      <c r="DEF1254" s="4"/>
      <c r="DEG1254" s="4"/>
      <c r="DEH1254" s="4"/>
      <c r="DEI1254" s="4"/>
      <c r="DEJ1254" s="4"/>
      <c r="DEK1254" s="4"/>
      <c r="DEL1254" s="4"/>
      <c r="DEM1254" s="4"/>
      <c r="DEN1254" s="4"/>
      <c r="DEO1254" s="4"/>
      <c r="DEP1254" s="4"/>
      <c r="DEQ1254" s="4"/>
      <c r="DER1254" s="4"/>
      <c r="DES1254" s="4"/>
      <c r="DET1254" s="4"/>
      <c r="DEU1254" s="4"/>
      <c r="DEV1254" s="4"/>
      <c r="DEW1254" s="4"/>
      <c r="DEX1254" s="4"/>
      <c r="DEY1254" s="4"/>
      <c r="DEZ1254" s="4"/>
      <c r="DFA1254" s="4"/>
      <c r="DFB1254" s="4"/>
      <c r="DFC1254" s="4"/>
      <c r="DFD1254" s="4"/>
      <c r="DFE1254" s="4"/>
      <c r="DFF1254" s="4"/>
      <c r="DFG1254" s="4"/>
      <c r="DFH1254" s="4"/>
      <c r="DFI1254" s="4"/>
      <c r="DFJ1254" s="4"/>
      <c r="DFK1254" s="4"/>
      <c r="DFL1254" s="4"/>
      <c r="DFM1254" s="4"/>
      <c r="DFN1254" s="4"/>
      <c r="DFO1254" s="4"/>
      <c r="DFP1254" s="4"/>
      <c r="DFQ1254" s="4"/>
      <c r="DFR1254" s="4"/>
      <c r="DFS1254" s="4"/>
      <c r="DFT1254" s="4"/>
      <c r="DFU1254" s="4"/>
      <c r="DFV1254" s="4"/>
      <c r="DFW1254" s="4"/>
      <c r="DFX1254" s="4"/>
      <c r="DFY1254" s="4"/>
      <c r="DFZ1254" s="4"/>
      <c r="DGA1254" s="4"/>
      <c r="DGB1254" s="4"/>
      <c r="DGC1254" s="4"/>
      <c r="DGD1254" s="4"/>
      <c r="DGE1254" s="4"/>
      <c r="DGF1254" s="4"/>
      <c r="DGG1254" s="4"/>
      <c r="DGH1254" s="4"/>
      <c r="DGI1254" s="4"/>
      <c r="DGJ1254" s="4"/>
      <c r="DGK1254" s="4"/>
      <c r="DGL1254" s="4"/>
      <c r="DGM1254" s="4"/>
      <c r="DGN1254" s="4"/>
      <c r="DGO1254" s="4"/>
      <c r="DGP1254" s="4"/>
      <c r="DGQ1254" s="4"/>
      <c r="DGR1254" s="4"/>
      <c r="DGS1254" s="4"/>
      <c r="DGT1254" s="4"/>
      <c r="DGU1254" s="4"/>
      <c r="DGV1254" s="4"/>
      <c r="DGW1254" s="4"/>
      <c r="DGX1254" s="4"/>
      <c r="DGY1254" s="4"/>
      <c r="DGZ1254" s="4"/>
      <c r="DHA1254" s="4"/>
      <c r="DHB1254" s="4"/>
      <c r="DHC1254" s="4"/>
      <c r="DHD1254" s="4"/>
      <c r="DHE1254" s="4"/>
      <c r="DHF1254" s="4"/>
      <c r="DHG1254" s="4"/>
      <c r="DHH1254" s="4"/>
      <c r="DHI1254" s="4"/>
      <c r="DHJ1254" s="4"/>
      <c r="DHK1254" s="4"/>
      <c r="DHL1254" s="4"/>
      <c r="DHM1254" s="4"/>
      <c r="DHN1254" s="4"/>
      <c r="DHO1254" s="4"/>
      <c r="DHP1254" s="4"/>
      <c r="DHQ1254" s="4"/>
      <c r="DHR1254" s="4"/>
      <c r="DHS1254" s="4"/>
      <c r="DHT1254" s="4"/>
      <c r="DHU1254" s="4"/>
      <c r="DHV1254" s="4"/>
      <c r="DHW1254" s="4"/>
      <c r="DHX1254" s="4"/>
      <c r="DHY1254" s="4"/>
      <c r="DHZ1254" s="4"/>
      <c r="DIA1254" s="4"/>
      <c r="DIB1254" s="4"/>
      <c r="DIC1254" s="4"/>
      <c r="DID1254" s="4"/>
      <c r="DIE1254" s="4"/>
      <c r="DIF1254" s="4"/>
      <c r="DIG1254" s="4"/>
      <c r="DIH1254" s="4"/>
      <c r="DII1254" s="4"/>
      <c r="DIJ1254" s="4"/>
      <c r="DIK1254" s="4"/>
      <c r="DIL1254" s="4"/>
      <c r="DIM1254" s="4"/>
      <c r="DIN1254" s="4"/>
      <c r="DIO1254" s="4"/>
      <c r="DIP1254" s="4"/>
      <c r="DIQ1254" s="4"/>
      <c r="DIR1254" s="4"/>
      <c r="DIS1254" s="4"/>
      <c r="DIT1254" s="4"/>
      <c r="DIU1254" s="4"/>
      <c r="DIV1254" s="4"/>
      <c r="DIW1254" s="4"/>
      <c r="DIX1254" s="4"/>
      <c r="DIY1254" s="4"/>
      <c r="DIZ1254" s="4"/>
      <c r="DJA1254" s="4"/>
      <c r="DJB1254" s="4"/>
      <c r="DJC1254" s="4"/>
      <c r="DJD1254" s="4"/>
      <c r="DJE1254" s="4"/>
      <c r="DJF1254" s="4"/>
      <c r="DJG1254" s="4"/>
      <c r="DJH1254" s="4"/>
      <c r="DJI1254" s="4"/>
      <c r="DJJ1254" s="4"/>
      <c r="DJK1254" s="4"/>
      <c r="DJL1254" s="4"/>
      <c r="DJM1254" s="4"/>
      <c r="DJN1254" s="4"/>
      <c r="DJO1254" s="4"/>
      <c r="DJP1254" s="4"/>
      <c r="DJQ1254" s="4"/>
      <c r="DJR1254" s="4"/>
      <c r="DJS1254" s="4"/>
      <c r="DJT1254" s="4"/>
      <c r="DJU1254" s="4"/>
      <c r="DJV1254" s="4"/>
      <c r="DJW1254" s="4"/>
      <c r="DJX1254" s="4"/>
      <c r="DJY1254" s="4"/>
      <c r="DJZ1254" s="4"/>
      <c r="DKA1254" s="4"/>
      <c r="DKB1254" s="4"/>
      <c r="DKC1254" s="4"/>
      <c r="DKD1254" s="4"/>
      <c r="DKE1254" s="4"/>
      <c r="DKF1254" s="4"/>
      <c r="DKG1254" s="4"/>
      <c r="DKH1254" s="4"/>
      <c r="DKI1254" s="4"/>
      <c r="DKJ1254" s="4"/>
      <c r="DKK1254" s="4"/>
      <c r="DKL1254" s="4"/>
      <c r="DKM1254" s="4"/>
      <c r="DKN1254" s="4"/>
      <c r="DKO1254" s="4"/>
      <c r="DKP1254" s="4"/>
      <c r="DKQ1254" s="4"/>
      <c r="DKR1254" s="4"/>
      <c r="DKS1254" s="4"/>
      <c r="DKT1254" s="4"/>
      <c r="DKU1254" s="4"/>
      <c r="DKV1254" s="4"/>
      <c r="DKW1254" s="4"/>
      <c r="DKX1254" s="4"/>
      <c r="DKY1254" s="4"/>
      <c r="DKZ1254" s="4"/>
      <c r="DLA1254" s="4"/>
      <c r="DLB1254" s="4"/>
      <c r="DLC1254" s="4"/>
      <c r="DLD1254" s="4"/>
      <c r="DLE1254" s="4"/>
      <c r="DLF1254" s="4"/>
      <c r="DLG1254" s="4"/>
      <c r="DLH1254" s="4"/>
      <c r="DLI1254" s="4"/>
      <c r="DLJ1254" s="4"/>
      <c r="DLK1254" s="4"/>
      <c r="DLL1254" s="4"/>
      <c r="DLM1254" s="4"/>
      <c r="DLN1254" s="4"/>
      <c r="DLO1254" s="4"/>
      <c r="DLP1254" s="4"/>
      <c r="DLQ1254" s="4"/>
      <c r="DLR1254" s="4"/>
      <c r="DLS1254" s="4"/>
      <c r="DLT1254" s="4"/>
      <c r="DLU1254" s="4"/>
      <c r="DLV1254" s="4"/>
      <c r="DLW1254" s="4"/>
      <c r="DLX1254" s="4"/>
      <c r="DLY1254" s="4"/>
      <c r="DLZ1254" s="4"/>
      <c r="DMA1254" s="4"/>
      <c r="DMB1254" s="4"/>
      <c r="DMC1254" s="4"/>
      <c r="DMD1254" s="4"/>
      <c r="DME1254" s="4"/>
      <c r="DMF1254" s="4"/>
      <c r="DMG1254" s="4"/>
      <c r="DMH1254" s="4"/>
      <c r="DMI1254" s="4"/>
      <c r="DMJ1254" s="4"/>
      <c r="DMK1254" s="4"/>
      <c r="DML1254" s="4"/>
      <c r="DMM1254" s="4"/>
      <c r="DMN1254" s="4"/>
      <c r="DMO1254" s="4"/>
      <c r="DMP1254" s="4"/>
      <c r="DMQ1254" s="4"/>
      <c r="DMR1254" s="4"/>
      <c r="DMS1254" s="4"/>
      <c r="DMT1254" s="4"/>
      <c r="DMU1254" s="4"/>
      <c r="DMV1254" s="4"/>
      <c r="DMW1254" s="4"/>
      <c r="DMX1254" s="4"/>
      <c r="DMY1254" s="4"/>
      <c r="DMZ1254" s="4"/>
      <c r="DNA1254" s="4"/>
      <c r="DNB1254" s="4"/>
      <c r="DNC1254" s="4"/>
      <c r="DND1254" s="4"/>
      <c r="DNE1254" s="4"/>
      <c r="DNF1254" s="4"/>
      <c r="DNG1254" s="4"/>
      <c r="DNH1254" s="4"/>
      <c r="DNI1254" s="4"/>
      <c r="DNJ1254" s="4"/>
      <c r="DNK1254" s="4"/>
      <c r="DNL1254" s="4"/>
      <c r="DNM1254" s="4"/>
      <c r="DNN1254" s="4"/>
      <c r="DNO1254" s="4"/>
      <c r="DNP1254" s="4"/>
      <c r="DNQ1254" s="4"/>
      <c r="DNR1254" s="4"/>
      <c r="DNS1254" s="4"/>
      <c r="DNT1254" s="4"/>
      <c r="DNU1254" s="4"/>
      <c r="DNV1254" s="4"/>
      <c r="DNW1254" s="4"/>
      <c r="DNX1254" s="4"/>
      <c r="DNY1254" s="4"/>
      <c r="DNZ1254" s="4"/>
      <c r="DOA1254" s="4"/>
      <c r="DOB1254" s="4"/>
      <c r="DOC1254" s="4"/>
      <c r="DOD1254" s="4"/>
      <c r="DOE1254" s="4"/>
      <c r="DOF1254" s="4"/>
      <c r="DOG1254" s="4"/>
      <c r="DOH1254" s="4"/>
      <c r="DOI1254" s="4"/>
      <c r="DOJ1254" s="4"/>
      <c r="DOK1254" s="4"/>
      <c r="DOL1254" s="4"/>
      <c r="DOM1254" s="4"/>
      <c r="DON1254" s="4"/>
      <c r="DOO1254" s="4"/>
      <c r="DOP1254" s="4"/>
      <c r="DOQ1254" s="4"/>
      <c r="DOR1254" s="4"/>
      <c r="DOS1254" s="4"/>
      <c r="DOT1254" s="4"/>
      <c r="DOU1254" s="4"/>
      <c r="DOV1254" s="4"/>
      <c r="DOW1254" s="4"/>
      <c r="DOX1254" s="4"/>
      <c r="DOY1254" s="4"/>
      <c r="DOZ1254" s="4"/>
      <c r="DPA1254" s="4"/>
      <c r="DPB1254" s="4"/>
      <c r="DPC1254" s="4"/>
      <c r="DPD1254" s="4"/>
      <c r="DPE1254" s="4"/>
      <c r="DPF1254" s="4"/>
      <c r="DPG1254" s="4"/>
      <c r="DPH1254" s="4"/>
      <c r="DPI1254" s="4"/>
      <c r="DPJ1254" s="4"/>
      <c r="DPK1254" s="4"/>
      <c r="DPL1254" s="4"/>
      <c r="DPM1254" s="4"/>
      <c r="DPN1254" s="4"/>
      <c r="DPO1254" s="4"/>
      <c r="DPP1254" s="4"/>
      <c r="DPQ1254" s="4"/>
      <c r="DPR1254" s="4"/>
      <c r="DPS1254" s="4"/>
      <c r="DPT1254" s="4"/>
      <c r="DPU1254" s="4"/>
      <c r="DPV1254" s="4"/>
      <c r="DPW1254" s="4"/>
      <c r="DPX1254" s="4"/>
      <c r="DPY1254" s="4"/>
      <c r="DPZ1254" s="4"/>
      <c r="DQA1254" s="4"/>
      <c r="DQB1254" s="4"/>
      <c r="DQC1254" s="4"/>
      <c r="DQD1254" s="4"/>
      <c r="DQE1254" s="4"/>
      <c r="DQF1254" s="4"/>
      <c r="DQG1254" s="4"/>
      <c r="DQH1254" s="4"/>
      <c r="DQI1254" s="4"/>
      <c r="DQJ1254" s="4"/>
      <c r="DQK1254" s="4"/>
      <c r="DQL1254" s="4"/>
      <c r="DQM1254" s="4"/>
      <c r="DQN1254" s="4"/>
      <c r="DQO1254" s="4"/>
      <c r="DQP1254" s="4"/>
      <c r="DQQ1254" s="4"/>
      <c r="DQR1254" s="4"/>
      <c r="DQS1254" s="4"/>
      <c r="DQT1254" s="4"/>
      <c r="DQU1254" s="4"/>
      <c r="DQV1254" s="4"/>
      <c r="DQW1254" s="4"/>
      <c r="DQX1254" s="4"/>
      <c r="DQY1254" s="4"/>
      <c r="DQZ1254" s="4"/>
      <c r="DRA1254" s="4"/>
      <c r="DRB1254" s="4"/>
      <c r="DRC1254" s="4"/>
      <c r="DRD1254" s="4"/>
      <c r="DRE1254" s="4"/>
      <c r="DRF1254" s="4"/>
      <c r="DRG1254" s="4"/>
      <c r="DRH1254" s="4"/>
      <c r="DRI1254" s="4"/>
      <c r="DRJ1254" s="4"/>
      <c r="DRK1254" s="4"/>
      <c r="DRL1254" s="4"/>
      <c r="DRM1254" s="4"/>
      <c r="DRN1254" s="4"/>
      <c r="DRO1254" s="4"/>
      <c r="DRP1254" s="4"/>
      <c r="DRQ1254" s="4"/>
      <c r="DRR1254" s="4"/>
      <c r="DRS1254" s="4"/>
      <c r="DRT1254" s="4"/>
      <c r="DRU1254" s="4"/>
      <c r="DRV1254" s="4"/>
      <c r="DRW1254" s="4"/>
      <c r="DRX1254" s="4"/>
      <c r="DRY1254" s="4"/>
      <c r="DRZ1254" s="4"/>
      <c r="DSA1254" s="4"/>
      <c r="DSB1254" s="4"/>
      <c r="DSC1254" s="4"/>
      <c r="DSD1254" s="4"/>
      <c r="DSE1254" s="4"/>
      <c r="DSF1254" s="4"/>
      <c r="DSG1254" s="4"/>
      <c r="DSH1254" s="4"/>
      <c r="DSI1254" s="4"/>
      <c r="DSJ1254" s="4"/>
      <c r="DSK1254" s="4"/>
      <c r="DSL1254" s="4"/>
      <c r="DSM1254" s="4"/>
      <c r="DSN1254" s="4"/>
      <c r="DSO1254" s="4"/>
      <c r="DSP1254" s="4"/>
      <c r="DSQ1254" s="4"/>
      <c r="DSR1254" s="4"/>
      <c r="DSS1254" s="4"/>
      <c r="DST1254" s="4"/>
      <c r="DSU1254" s="4"/>
      <c r="DSV1254" s="4"/>
      <c r="DSW1254" s="4"/>
      <c r="DSX1254" s="4"/>
      <c r="DSY1254" s="4"/>
      <c r="DSZ1254" s="4"/>
      <c r="DTA1254" s="4"/>
      <c r="DTB1254" s="4"/>
      <c r="DTC1254" s="4"/>
      <c r="DTD1254" s="4"/>
      <c r="DTE1254" s="4"/>
      <c r="DTF1254" s="4"/>
      <c r="DTG1254" s="4"/>
      <c r="DTH1254" s="4"/>
      <c r="DTI1254" s="4"/>
      <c r="DTJ1254" s="4"/>
      <c r="DTK1254" s="4"/>
      <c r="DTL1254" s="4"/>
      <c r="DTM1254" s="4"/>
      <c r="DTN1254" s="4"/>
      <c r="DTO1254" s="4"/>
      <c r="DTP1254" s="4"/>
      <c r="DTQ1254" s="4"/>
      <c r="DTR1254" s="4"/>
      <c r="DTS1254" s="4"/>
      <c r="DTT1254" s="4"/>
      <c r="DTU1254" s="4"/>
      <c r="DTV1254" s="4"/>
      <c r="DTW1254" s="4"/>
      <c r="DTX1254" s="4"/>
      <c r="DTY1254" s="4"/>
      <c r="DTZ1254" s="4"/>
      <c r="DUA1254" s="4"/>
      <c r="DUB1254" s="4"/>
      <c r="DUC1254" s="4"/>
      <c r="DUD1254" s="4"/>
      <c r="DUE1254" s="4"/>
      <c r="DUF1254" s="4"/>
      <c r="DUG1254" s="4"/>
      <c r="DUH1254" s="4"/>
      <c r="DUI1254" s="4"/>
      <c r="DUJ1254" s="4"/>
      <c r="DUK1254" s="4"/>
      <c r="DUL1254" s="4"/>
      <c r="DUM1254" s="4"/>
      <c r="DUN1254" s="4"/>
      <c r="DUO1254" s="4"/>
      <c r="DUP1254" s="4"/>
      <c r="DUQ1254" s="4"/>
      <c r="DUR1254" s="4"/>
      <c r="DUS1254" s="4"/>
      <c r="DUT1254" s="4"/>
      <c r="DUU1254" s="4"/>
      <c r="DUV1254" s="4"/>
      <c r="DUW1254" s="4"/>
      <c r="DUX1254" s="4"/>
      <c r="DUY1254" s="4"/>
      <c r="DUZ1254" s="4"/>
      <c r="DVA1254" s="4"/>
      <c r="DVB1254" s="4"/>
      <c r="DVC1254" s="4"/>
      <c r="DVD1254" s="4"/>
      <c r="DVE1254" s="4"/>
      <c r="DVF1254" s="4"/>
      <c r="DVG1254" s="4"/>
      <c r="DVH1254" s="4"/>
      <c r="DVI1254" s="4"/>
      <c r="DVJ1254" s="4"/>
      <c r="DVK1254" s="4"/>
      <c r="DVL1254" s="4"/>
      <c r="DVM1254" s="4"/>
      <c r="DVN1254" s="4"/>
      <c r="DVO1254" s="4"/>
      <c r="DVP1254" s="4"/>
      <c r="DVQ1254" s="4"/>
      <c r="DVR1254" s="4"/>
      <c r="DVS1254" s="4"/>
      <c r="DVT1254" s="4"/>
      <c r="DVU1254" s="4"/>
      <c r="DVV1254" s="4"/>
      <c r="DVW1254" s="4"/>
      <c r="DVX1254" s="4"/>
      <c r="DVY1254" s="4"/>
      <c r="DVZ1254" s="4"/>
      <c r="DWA1254" s="4"/>
      <c r="DWB1254" s="4"/>
      <c r="DWC1254" s="4"/>
      <c r="DWD1254" s="4"/>
      <c r="DWE1254" s="4"/>
      <c r="DWF1254" s="4"/>
      <c r="DWG1254" s="4"/>
      <c r="DWH1254" s="4"/>
      <c r="DWI1254" s="4"/>
      <c r="DWJ1254" s="4"/>
      <c r="DWK1254" s="4"/>
      <c r="DWL1254" s="4"/>
      <c r="DWM1254" s="4"/>
      <c r="DWN1254" s="4"/>
      <c r="DWO1254" s="4"/>
      <c r="DWP1254" s="4"/>
      <c r="DWQ1254" s="4"/>
      <c r="DWR1254" s="4"/>
      <c r="DWS1254" s="4"/>
      <c r="DWT1254" s="4"/>
      <c r="DWU1254" s="4"/>
      <c r="DWV1254" s="4"/>
      <c r="DWW1254" s="4"/>
      <c r="DWX1254" s="4"/>
      <c r="DWY1254" s="4"/>
      <c r="DWZ1254" s="4"/>
      <c r="DXA1254" s="4"/>
      <c r="DXB1254" s="4"/>
      <c r="DXC1254" s="4"/>
      <c r="DXD1254" s="4"/>
      <c r="DXE1254" s="4"/>
      <c r="DXF1254" s="4"/>
      <c r="DXG1254" s="4"/>
      <c r="DXH1254" s="4"/>
      <c r="DXI1254" s="4"/>
      <c r="DXJ1254" s="4"/>
      <c r="DXK1254" s="4"/>
      <c r="DXL1254" s="4"/>
      <c r="DXM1254" s="4"/>
      <c r="DXN1254" s="4"/>
      <c r="DXO1254" s="4"/>
      <c r="DXP1254" s="4"/>
      <c r="DXQ1254" s="4"/>
      <c r="DXR1254" s="4"/>
      <c r="DXS1254" s="4"/>
      <c r="DXT1254" s="4"/>
      <c r="DXU1254" s="4"/>
      <c r="DXV1254" s="4"/>
      <c r="DXW1254" s="4"/>
      <c r="DXX1254" s="4"/>
      <c r="DXY1254" s="4"/>
      <c r="DXZ1254" s="4"/>
      <c r="DYA1254" s="4"/>
      <c r="DYB1254" s="4"/>
      <c r="DYC1254" s="4"/>
      <c r="DYD1254" s="4"/>
      <c r="DYE1254" s="4"/>
      <c r="DYF1254" s="4"/>
      <c r="DYG1254" s="4"/>
      <c r="DYH1254" s="4"/>
      <c r="DYI1254" s="4"/>
      <c r="DYJ1254" s="4"/>
      <c r="DYK1254" s="4"/>
      <c r="DYL1254" s="4"/>
      <c r="DYM1254" s="4"/>
      <c r="DYN1254" s="4"/>
      <c r="DYO1254" s="4"/>
      <c r="DYP1254" s="4"/>
      <c r="DYQ1254" s="4"/>
      <c r="DYR1254" s="4"/>
      <c r="DYS1254" s="4"/>
      <c r="DYT1254" s="4"/>
      <c r="DYU1254" s="4"/>
      <c r="DYV1254" s="4"/>
      <c r="DYW1254" s="4"/>
      <c r="DYX1254" s="4"/>
      <c r="DYY1254" s="4"/>
      <c r="DYZ1254" s="4"/>
      <c r="DZA1254" s="4"/>
      <c r="DZB1254" s="4"/>
      <c r="DZC1254" s="4"/>
      <c r="DZD1254" s="4"/>
      <c r="DZE1254" s="4"/>
      <c r="DZF1254" s="4"/>
      <c r="DZG1254" s="4"/>
      <c r="DZH1254" s="4"/>
      <c r="DZI1254" s="4"/>
      <c r="DZJ1254" s="4"/>
      <c r="DZK1254" s="4"/>
      <c r="DZL1254" s="4"/>
      <c r="DZM1254" s="4"/>
      <c r="DZN1254" s="4"/>
      <c r="DZO1254" s="4"/>
      <c r="DZP1254" s="4"/>
      <c r="DZQ1254" s="4"/>
      <c r="DZR1254" s="4"/>
      <c r="DZS1254" s="4"/>
      <c r="DZT1254" s="4"/>
      <c r="DZU1254" s="4"/>
      <c r="DZV1254" s="4"/>
      <c r="DZW1254" s="4"/>
      <c r="DZX1254" s="4"/>
      <c r="DZY1254" s="4"/>
      <c r="DZZ1254" s="4"/>
      <c r="EAA1254" s="4"/>
      <c r="EAB1254" s="4"/>
      <c r="EAC1254" s="4"/>
      <c r="EAD1254" s="4"/>
      <c r="EAE1254" s="4"/>
      <c r="EAF1254" s="4"/>
      <c r="EAG1254" s="4"/>
      <c r="EAH1254" s="4"/>
      <c r="EAI1254" s="4"/>
      <c r="EAJ1254" s="4"/>
      <c r="EAK1254" s="4"/>
      <c r="EAL1254" s="4"/>
      <c r="EAM1254" s="4"/>
      <c r="EAN1254" s="4"/>
      <c r="EAO1254" s="4"/>
      <c r="EAP1254" s="4"/>
      <c r="EAQ1254" s="4"/>
      <c r="EAR1254" s="4"/>
      <c r="EAS1254" s="4"/>
      <c r="EAT1254" s="4"/>
      <c r="EAU1254" s="4"/>
      <c r="EAV1254" s="4"/>
      <c r="EAW1254" s="4"/>
      <c r="EAX1254" s="4"/>
      <c r="EAY1254" s="4"/>
      <c r="EAZ1254" s="4"/>
      <c r="EBA1254" s="4"/>
      <c r="EBB1254" s="4"/>
      <c r="EBC1254" s="4"/>
      <c r="EBD1254" s="4"/>
      <c r="EBE1254" s="4"/>
      <c r="EBF1254" s="4"/>
      <c r="EBG1254" s="4"/>
      <c r="EBH1254" s="4"/>
      <c r="EBI1254" s="4"/>
      <c r="EBJ1254" s="4"/>
      <c r="EBK1254" s="4"/>
      <c r="EBL1254" s="4"/>
      <c r="EBM1254" s="4"/>
      <c r="EBN1254" s="4"/>
      <c r="EBO1254" s="4"/>
      <c r="EBP1254" s="4"/>
      <c r="EBQ1254" s="4"/>
      <c r="EBR1254" s="4"/>
      <c r="EBS1254" s="4"/>
      <c r="EBT1254" s="4"/>
      <c r="EBU1254" s="4"/>
      <c r="EBV1254" s="4"/>
      <c r="EBW1254" s="4"/>
      <c r="EBX1254" s="4"/>
      <c r="EBY1254" s="4"/>
      <c r="EBZ1254" s="4"/>
      <c r="ECA1254" s="4"/>
      <c r="ECB1254" s="4"/>
      <c r="ECC1254" s="4"/>
      <c r="ECD1254" s="4"/>
      <c r="ECE1254" s="4"/>
      <c r="ECF1254" s="4"/>
      <c r="ECG1254" s="4"/>
      <c r="ECH1254" s="4"/>
      <c r="ECI1254" s="4"/>
      <c r="ECJ1254" s="4"/>
      <c r="ECK1254" s="4"/>
      <c r="ECL1254" s="4"/>
      <c r="ECM1254" s="4"/>
      <c r="ECN1254" s="4"/>
      <c r="ECO1254" s="4"/>
      <c r="ECP1254" s="4"/>
      <c r="ECQ1254" s="4"/>
      <c r="ECR1254" s="4"/>
      <c r="ECS1254" s="4"/>
      <c r="ECT1254" s="4"/>
      <c r="ECU1254" s="4"/>
      <c r="ECV1254" s="4"/>
      <c r="ECW1254" s="4"/>
      <c r="ECX1254" s="4"/>
      <c r="ECY1254" s="4"/>
      <c r="ECZ1254" s="4"/>
      <c r="EDA1254" s="4"/>
      <c r="EDB1254" s="4"/>
      <c r="EDC1254" s="4"/>
      <c r="EDD1254" s="4"/>
      <c r="EDE1254" s="4"/>
      <c r="EDF1254" s="4"/>
      <c r="EDG1254" s="4"/>
      <c r="EDH1254" s="4"/>
      <c r="EDI1254" s="4"/>
      <c r="EDJ1254" s="4"/>
      <c r="EDK1254" s="4"/>
      <c r="EDL1254" s="4"/>
      <c r="EDM1254" s="4"/>
      <c r="EDN1254" s="4"/>
      <c r="EDO1254" s="4"/>
      <c r="EDP1254" s="4"/>
      <c r="EDQ1254" s="4"/>
      <c r="EDR1254" s="4"/>
      <c r="EDS1254" s="4"/>
      <c r="EDT1254" s="4"/>
      <c r="EDU1254" s="4"/>
      <c r="EDV1254" s="4"/>
      <c r="EDW1254" s="4"/>
      <c r="EDX1254" s="4"/>
      <c r="EDY1254" s="4"/>
      <c r="EDZ1254" s="4"/>
      <c r="EEA1254" s="4"/>
      <c r="EEB1254" s="4"/>
      <c r="EEC1254" s="4"/>
      <c r="EED1254" s="4"/>
      <c r="EEE1254" s="4"/>
      <c r="EEF1254" s="4"/>
      <c r="EEG1254" s="4"/>
      <c r="EEH1254" s="4"/>
      <c r="EEI1254" s="4"/>
      <c r="EEJ1254" s="4"/>
      <c r="EEK1254" s="4"/>
      <c r="EEL1254" s="4"/>
      <c r="EEM1254" s="4"/>
      <c r="EEN1254" s="4"/>
      <c r="EEO1254" s="4"/>
      <c r="EEP1254" s="4"/>
      <c r="EEQ1254" s="4"/>
      <c r="EER1254" s="4"/>
      <c r="EES1254" s="4"/>
      <c r="EET1254" s="4"/>
      <c r="EEU1254" s="4"/>
      <c r="EEV1254" s="4"/>
      <c r="EEW1254" s="4"/>
      <c r="EEX1254" s="4"/>
      <c r="EEY1254" s="4"/>
      <c r="EEZ1254" s="4"/>
      <c r="EFA1254" s="4"/>
      <c r="EFB1254" s="4"/>
      <c r="EFC1254" s="4"/>
      <c r="EFD1254" s="4"/>
      <c r="EFE1254" s="4"/>
      <c r="EFF1254" s="4"/>
      <c r="EFG1254" s="4"/>
      <c r="EFH1254" s="4"/>
      <c r="EFI1254" s="4"/>
      <c r="EFJ1254" s="4"/>
      <c r="EFK1254" s="4"/>
      <c r="EFL1254" s="4"/>
      <c r="EFM1254" s="4"/>
      <c r="EFN1254" s="4"/>
      <c r="EFO1254" s="4"/>
      <c r="EFP1254" s="4"/>
      <c r="EFQ1254" s="4"/>
      <c r="EFR1254" s="4"/>
      <c r="EFS1254" s="4"/>
      <c r="EFT1254" s="4"/>
      <c r="EFU1254" s="4"/>
      <c r="EFV1254" s="4"/>
      <c r="EFW1254" s="4"/>
      <c r="EFX1254" s="4"/>
      <c r="EFY1254" s="4"/>
      <c r="EFZ1254" s="4"/>
      <c r="EGA1254" s="4"/>
      <c r="EGB1254" s="4"/>
      <c r="EGC1254" s="4"/>
      <c r="EGD1254" s="4"/>
      <c r="EGE1254" s="4"/>
      <c r="EGF1254" s="4"/>
      <c r="EGG1254" s="4"/>
      <c r="EGH1254" s="4"/>
      <c r="EGI1254" s="4"/>
      <c r="EGJ1254" s="4"/>
      <c r="EGK1254" s="4"/>
      <c r="EGL1254" s="4"/>
      <c r="EGM1254" s="4"/>
      <c r="EGN1254" s="4"/>
      <c r="EGO1254" s="4"/>
      <c r="EGP1254" s="4"/>
      <c r="EGQ1254" s="4"/>
      <c r="EGR1254" s="4"/>
      <c r="EGS1254" s="4"/>
      <c r="EGT1254" s="4"/>
      <c r="EGU1254" s="4"/>
      <c r="EGV1254" s="4"/>
      <c r="EGW1254" s="4"/>
      <c r="EGX1254" s="4"/>
      <c r="EGY1254" s="4"/>
      <c r="EGZ1254" s="4"/>
      <c r="EHA1254" s="4"/>
      <c r="EHB1254" s="4"/>
      <c r="EHC1254" s="4"/>
      <c r="EHD1254" s="4"/>
      <c r="EHE1254" s="4"/>
      <c r="EHF1254" s="4"/>
      <c r="EHG1254" s="4"/>
      <c r="EHH1254" s="4"/>
      <c r="EHI1254" s="4"/>
      <c r="EHJ1254" s="4"/>
      <c r="EHK1254" s="4"/>
      <c r="EHL1254" s="4"/>
      <c r="EHM1254" s="4"/>
      <c r="EHN1254" s="4"/>
      <c r="EHO1254" s="4"/>
      <c r="EHP1254" s="4"/>
      <c r="EHQ1254" s="4"/>
      <c r="EHR1254" s="4"/>
      <c r="EHS1254" s="4"/>
      <c r="EHT1254" s="4"/>
      <c r="EHU1254" s="4"/>
      <c r="EHV1254" s="4"/>
      <c r="EHW1254" s="4"/>
      <c r="EHX1254" s="4"/>
      <c r="EHY1254" s="4"/>
      <c r="EHZ1254" s="4"/>
      <c r="EIA1254" s="4"/>
      <c r="EIB1254" s="4"/>
      <c r="EIC1254" s="4"/>
      <c r="EID1254" s="4"/>
      <c r="EIE1254" s="4"/>
      <c r="EIF1254" s="4"/>
      <c r="EIG1254" s="4"/>
      <c r="EIH1254" s="4"/>
      <c r="EII1254" s="4"/>
      <c r="EIJ1254" s="4"/>
      <c r="EIK1254" s="4"/>
      <c r="EIL1254" s="4"/>
      <c r="EIM1254" s="4"/>
      <c r="EIN1254" s="4"/>
      <c r="EIO1254" s="4"/>
      <c r="EIP1254" s="4"/>
      <c r="EIQ1254" s="4"/>
      <c r="EIR1254" s="4"/>
      <c r="EIS1254" s="4"/>
      <c r="EIT1254" s="4"/>
      <c r="EIU1254" s="4"/>
      <c r="EIV1254" s="4"/>
      <c r="EIW1254" s="4"/>
      <c r="EIX1254" s="4"/>
      <c r="EIY1254" s="4"/>
      <c r="EIZ1254" s="4"/>
      <c r="EJA1254" s="4"/>
      <c r="EJB1254" s="4"/>
      <c r="EJC1254" s="4"/>
      <c r="EJD1254" s="4"/>
      <c r="EJE1254" s="4"/>
      <c r="EJF1254" s="4"/>
      <c r="EJG1254" s="4"/>
      <c r="EJH1254" s="4"/>
      <c r="EJI1254" s="4"/>
      <c r="EJJ1254" s="4"/>
      <c r="EJK1254" s="4"/>
      <c r="EJL1254" s="4"/>
      <c r="EJM1254" s="4"/>
      <c r="EJN1254" s="4"/>
      <c r="EJO1254" s="4"/>
      <c r="EJP1254" s="4"/>
      <c r="EJQ1254" s="4"/>
      <c r="EJR1254" s="4"/>
      <c r="EJS1254" s="4"/>
      <c r="EJT1254" s="4"/>
      <c r="EJU1254" s="4"/>
      <c r="EJV1254" s="4"/>
      <c r="EJW1254" s="4"/>
      <c r="EJX1254" s="4"/>
      <c r="EJY1254" s="4"/>
      <c r="EJZ1254" s="4"/>
      <c r="EKA1254" s="4"/>
      <c r="EKB1254" s="4"/>
      <c r="EKC1254" s="4"/>
      <c r="EKD1254" s="4"/>
      <c r="EKE1254" s="4"/>
      <c r="EKF1254" s="4"/>
      <c r="EKG1254" s="4"/>
      <c r="EKH1254" s="4"/>
      <c r="EKI1254" s="4"/>
      <c r="EKJ1254" s="4"/>
      <c r="EKK1254" s="4"/>
      <c r="EKL1254" s="4"/>
      <c r="EKM1254" s="4"/>
      <c r="EKN1254" s="4"/>
      <c r="EKO1254" s="4"/>
      <c r="EKP1254" s="4"/>
      <c r="EKQ1254" s="4"/>
      <c r="EKR1254" s="4"/>
      <c r="EKS1254" s="4"/>
      <c r="EKT1254" s="4"/>
      <c r="EKU1254" s="4"/>
      <c r="EKV1254" s="4"/>
      <c r="EKW1254" s="4"/>
      <c r="EKX1254" s="4"/>
      <c r="EKY1254" s="4"/>
      <c r="EKZ1254" s="4"/>
      <c r="ELA1254" s="4"/>
      <c r="ELB1254" s="4"/>
      <c r="ELC1254" s="4"/>
      <c r="ELD1254" s="4"/>
      <c r="ELE1254" s="4"/>
      <c r="ELF1254" s="4"/>
      <c r="ELG1254" s="4"/>
      <c r="ELH1254" s="4"/>
      <c r="ELI1254" s="4"/>
      <c r="ELJ1254" s="4"/>
      <c r="ELK1254" s="4"/>
      <c r="ELL1254" s="4"/>
      <c r="ELM1254" s="4"/>
      <c r="ELN1254" s="4"/>
      <c r="ELO1254" s="4"/>
      <c r="ELP1254" s="4"/>
      <c r="ELQ1254" s="4"/>
      <c r="ELR1254" s="4"/>
      <c r="ELS1254" s="4"/>
      <c r="ELT1254" s="4"/>
      <c r="ELU1254" s="4"/>
      <c r="ELV1254" s="4"/>
      <c r="ELW1254" s="4"/>
      <c r="ELX1254" s="4"/>
      <c r="ELY1254" s="4"/>
      <c r="ELZ1254" s="4"/>
      <c r="EMA1254" s="4"/>
      <c r="EMB1254" s="4"/>
      <c r="EMC1254" s="4"/>
      <c r="EMD1254" s="4"/>
      <c r="EME1254" s="4"/>
      <c r="EMF1254" s="4"/>
      <c r="EMG1254" s="4"/>
      <c r="EMH1254" s="4"/>
      <c r="EMI1254" s="4"/>
      <c r="EMJ1254" s="4"/>
      <c r="EMK1254" s="4"/>
      <c r="EML1254" s="4"/>
      <c r="EMM1254" s="4"/>
      <c r="EMN1254" s="4"/>
      <c r="EMO1254" s="4"/>
      <c r="EMP1254" s="4"/>
      <c r="EMQ1254" s="4"/>
      <c r="EMR1254" s="4"/>
      <c r="EMS1254" s="4"/>
      <c r="EMT1254" s="4"/>
      <c r="EMU1254" s="4"/>
      <c r="EMV1254" s="4"/>
      <c r="EMW1254" s="4"/>
      <c r="EMX1254" s="4"/>
      <c r="EMY1254" s="4"/>
      <c r="EMZ1254" s="4"/>
      <c r="ENA1254" s="4"/>
      <c r="ENB1254" s="4"/>
      <c r="ENC1254" s="4"/>
      <c r="END1254" s="4"/>
      <c r="ENE1254" s="4"/>
      <c r="ENF1254" s="4"/>
      <c r="ENG1254" s="4"/>
      <c r="ENH1254" s="4"/>
      <c r="ENI1254" s="4"/>
      <c r="ENJ1254" s="4"/>
      <c r="ENK1254" s="4"/>
      <c r="ENL1254" s="4"/>
      <c r="ENM1254" s="4"/>
      <c r="ENN1254" s="4"/>
      <c r="ENO1254" s="4"/>
      <c r="ENP1254" s="4"/>
      <c r="ENQ1254" s="4"/>
      <c r="ENR1254" s="4"/>
      <c r="ENS1254" s="4"/>
      <c r="ENT1254" s="4"/>
      <c r="ENU1254" s="4"/>
      <c r="ENV1254" s="4"/>
      <c r="ENW1254" s="4"/>
      <c r="ENX1254" s="4"/>
      <c r="ENY1254" s="4"/>
      <c r="ENZ1254" s="4"/>
      <c r="EOA1254" s="4"/>
      <c r="EOB1254" s="4"/>
      <c r="EOC1254" s="4"/>
      <c r="EOD1254" s="4"/>
      <c r="EOE1254" s="4"/>
      <c r="EOF1254" s="4"/>
      <c r="EOG1254" s="4"/>
      <c r="EOH1254" s="4"/>
      <c r="EOI1254" s="4"/>
      <c r="EOJ1254" s="4"/>
      <c r="EOK1254" s="4"/>
      <c r="EOL1254" s="4"/>
      <c r="EOM1254" s="4"/>
      <c r="EON1254" s="4"/>
      <c r="EOO1254" s="4"/>
      <c r="EOP1254" s="4"/>
      <c r="EOQ1254" s="4"/>
      <c r="EOR1254" s="4"/>
      <c r="EOS1254" s="4"/>
      <c r="EOT1254" s="4"/>
      <c r="EOU1254" s="4"/>
      <c r="EOV1254" s="4"/>
      <c r="EOW1254" s="4"/>
      <c r="EOX1254" s="4"/>
      <c r="EOY1254" s="4"/>
      <c r="EOZ1254" s="4"/>
      <c r="EPA1254" s="4"/>
      <c r="EPB1254" s="4"/>
      <c r="EPC1254" s="4"/>
      <c r="EPD1254" s="4"/>
      <c r="EPE1254" s="4"/>
      <c r="EPF1254" s="4"/>
      <c r="EPG1254" s="4"/>
      <c r="EPH1254" s="4"/>
      <c r="EPI1254" s="4"/>
      <c r="EPJ1254" s="4"/>
      <c r="EPK1254" s="4"/>
      <c r="EPL1254" s="4"/>
      <c r="EPM1254" s="4"/>
      <c r="EPN1254" s="4"/>
      <c r="EPO1254" s="4"/>
      <c r="EPP1254" s="4"/>
      <c r="EPQ1254" s="4"/>
      <c r="EPR1254" s="4"/>
      <c r="EPS1254" s="4"/>
      <c r="EPT1254" s="4"/>
      <c r="EPU1254" s="4"/>
      <c r="EPV1254" s="4"/>
      <c r="EPW1254" s="4"/>
      <c r="EPX1254" s="4"/>
      <c r="EPY1254" s="4"/>
      <c r="EPZ1254" s="4"/>
      <c r="EQA1254" s="4"/>
      <c r="EQB1254" s="4"/>
      <c r="EQC1254" s="4"/>
      <c r="EQD1254" s="4"/>
      <c r="EQE1254" s="4"/>
      <c r="EQF1254" s="4"/>
      <c r="EQG1254" s="4"/>
      <c r="EQH1254" s="4"/>
      <c r="EQI1254" s="4"/>
      <c r="EQJ1254" s="4"/>
      <c r="EQK1254" s="4"/>
      <c r="EQL1254" s="4"/>
      <c r="EQM1254" s="4"/>
      <c r="EQN1254" s="4"/>
      <c r="EQO1254" s="4"/>
      <c r="EQP1254" s="4"/>
      <c r="EQQ1254" s="4"/>
      <c r="EQR1254" s="4"/>
      <c r="EQS1254" s="4"/>
      <c r="EQT1254" s="4"/>
      <c r="EQU1254" s="4"/>
      <c r="EQV1254" s="4"/>
      <c r="EQW1254" s="4"/>
      <c r="EQX1254" s="4"/>
      <c r="EQY1254" s="4"/>
      <c r="EQZ1254" s="4"/>
      <c r="ERA1254" s="4"/>
      <c r="ERB1254" s="4"/>
      <c r="ERC1254" s="4"/>
      <c r="ERD1254" s="4"/>
      <c r="ERE1254" s="4"/>
      <c r="ERF1254" s="4"/>
      <c r="ERG1254" s="4"/>
      <c r="ERH1254" s="4"/>
      <c r="ERI1254" s="4"/>
      <c r="ERJ1254" s="4"/>
      <c r="ERK1254" s="4"/>
      <c r="ERL1254" s="4"/>
      <c r="ERM1254" s="4"/>
      <c r="ERN1254" s="4"/>
      <c r="ERO1254" s="4"/>
      <c r="ERP1254" s="4"/>
      <c r="ERQ1254" s="4"/>
      <c r="ERR1254" s="4"/>
      <c r="ERS1254" s="4"/>
      <c r="ERT1254" s="4"/>
      <c r="ERU1254" s="4"/>
      <c r="ERV1254" s="4"/>
      <c r="ERW1254" s="4"/>
      <c r="ERX1254" s="4"/>
      <c r="ERY1254" s="4"/>
      <c r="ERZ1254" s="4"/>
      <c r="ESA1254" s="4"/>
      <c r="ESB1254" s="4"/>
      <c r="ESC1254" s="4"/>
      <c r="ESD1254" s="4"/>
      <c r="ESE1254" s="4"/>
      <c r="ESF1254" s="4"/>
      <c r="ESG1254" s="4"/>
      <c r="ESH1254" s="4"/>
      <c r="ESI1254" s="4"/>
      <c r="ESJ1254" s="4"/>
      <c r="ESK1254" s="4"/>
      <c r="ESL1254" s="4"/>
      <c r="ESM1254" s="4"/>
      <c r="ESN1254" s="4"/>
      <c r="ESO1254" s="4"/>
      <c r="ESP1254" s="4"/>
      <c r="ESQ1254" s="4"/>
      <c r="ESR1254" s="4"/>
      <c r="ESS1254" s="4"/>
      <c r="EST1254" s="4"/>
      <c r="ESU1254" s="4"/>
      <c r="ESV1254" s="4"/>
      <c r="ESW1254" s="4"/>
      <c r="ESX1254" s="4"/>
      <c r="ESY1254" s="4"/>
      <c r="ESZ1254" s="4"/>
      <c r="ETA1254" s="4"/>
      <c r="ETB1254" s="4"/>
      <c r="ETC1254" s="4"/>
      <c r="ETD1254" s="4"/>
      <c r="ETE1254" s="4"/>
      <c r="ETF1254" s="4"/>
      <c r="ETG1254" s="4"/>
      <c r="ETH1254" s="4"/>
      <c r="ETI1254" s="4"/>
      <c r="ETJ1254" s="4"/>
      <c r="ETK1254" s="4"/>
      <c r="ETL1254" s="4"/>
      <c r="ETM1254" s="4"/>
      <c r="ETN1254" s="4"/>
      <c r="ETO1254" s="4"/>
      <c r="ETP1254" s="4"/>
      <c r="ETQ1254" s="4"/>
      <c r="ETR1254" s="4"/>
      <c r="ETS1254" s="4"/>
      <c r="ETT1254" s="4"/>
      <c r="ETU1254" s="4"/>
      <c r="ETV1254" s="4"/>
      <c r="ETW1254" s="4"/>
      <c r="ETX1254" s="4"/>
      <c r="ETY1254" s="4"/>
      <c r="ETZ1254" s="4"/>
      <c r="EUA1254" s="4"/>
      <c r="EUB1254" s="4"/>
      <c r="EUC1254" s="4"/>
      <c r="EUD1254" s="4"/>
      <c r="EUE1254" s="4"/>
      <c r="EUF1254" s="4"/>
      <c r="EUG1254" s="4"/>
      <c r="EUH1254" s="4"/>
      <c r="EUI1254" s="4"/>
      <c r="EUJ1254" s="4"/>
      <c r="EUK1254" s="4"/>
      <c r="EUL1254" s="4"/>
      <c r="EUM1254" s="4"/>
      <c r="EUN1254" s="4"/>
      <c r="EUO1254" s="4"/>
      <c r="EUP1254" s="4"/>
      <c r="EUQ1254" s="4"/>
      <c r="EUR1254" s="4"/>
      <c r="EUS1254" s="4"/>
      <c r="EUT1254" s="4"/>
      <c r="EUU1254" s="4"/>
      <c r="EUV1254" s="4"/>
      <c r="EUW1254" s="4"/>
      <c r="EUX1254" s="4"/>
      <c r="EUY1254" s="4"/>
      <c r="EUZ1254" s="4"/>
      <c r="EVA1254" s="4"/>
      <c r="EVB1254" s="4"/>
      <c r="EVC1254" s="4"/>
      <c r="EVD1254" s="4"/>
      <c r="EVE1254" s="4"/>
      <c r="EVF1254" s="4"/>
      <c r="EVG1254" s="4"/>
      <c r="EVH1254" s="4"/>
      <c r="EVI1254" s="4"/>
      <c r="EVJ1254" s="4"/>
      <c r="EVK1254" s="4"/>
      <c r="EVL1254" s="4"/>
      <c r="EVM1254" s="4"/>
      <c r="EVN1254" s="4"/>
      <c r="EVO1254" s="4"/>
      <c r="EVP1254" s="4"/>
      <c r="EVQ1254" s="4"/>
      <c r="EVR1254" s="4"/>
      <c r="EVS1254" s="4"/>
      <c r="EVT1254" s="4"/>
      <c r="EVU1254" s="4"/>
      <c r="EVV1254" s="4"/>
      <c r="EVW1254" s="4"/>
      <c r="EVX1254" s="4"/>
      <c r="EVY1254" s="4"/>
      <c r="EVZ1254" s="4"/>
      <c r="EWA1254" s="4"/>
      <c r="EWB1254" s="4"/>
      <c r="EWC1254" s="4"/>
      <c r="EWD1254" s="4"/>
      <c r="EWE1254" s="4"/>
      <c r="EWF1254" s="4"/>
      <c r="EWG1254" s="4"/>
      <c r="EWH1254" s="4"/>
      <c r="EWI1254" s="4"/>
      <c r="EWJ1254" s="4"/>
      <c r="EWK1254" s="4"/>
      <c r="EWL1254" s="4"/>
      <c r="EWM1254" s="4"/>
      <c r="EWN1254" s="4"/>
      <c r="EWO1254" s="4"/>
      <c r="EWP1254" s="4"/>
      <c r="EWQ1254" s="4"/>
      <c r="EWR1254" s="4"/>
      <c r="EWS1254" s="4"/>
      <c r="EWT1254" s="4"/>
      <c r="EWU1254" s="4"/>
      <c r="EWV1254" s="4"/>
      <c r="EWW1254" s="4"/>
      <c r="EWX1254" s="4"/>
      <c r="EWY1254" s="4"/>
      <c r="EWZ1254" s="4"/>
      <c r="EXA1254" s="4"/>
      <c r="EXB1254" s="4"/>
      <c r="EXC1254" s="4"/>
      <c r="EXD1254" s="4"/>
      <c r="EXE1254" s="4"/>
      <c r="EXF1254" s="4"/>
      <c r="EXG1254" s="4"/>
      <c r="EXH1254" s="4"/>
      <c r="EXI1254" s="4"/>
      <c r="EXJ1254" s="4"/>
      <c r="EXK1254" s="4"/>
      <c r="EXL1254" s="4"/>
      <c r="EXM1254" s="4"/>
      <c r="EXN1254" s="4"/>
      <c r="EXO1254" s="4"/>
      <c r="EXP1254" s="4"/>
      <c r="EXQ1254" s="4"/>
      <c r="EXR1254" s="4"/>
      <c r="EXS1254" s="4"/>
      <c r="EXT1254" s="4"/>
      <c r="EXU1254" s="4"/>
      <c r="EXV1254" s="4"/>
      <c r="EXW1254" s="4"/>
      <c r="EXX1254" s="4"/>
      <c r="EXY1254" s="4"/>
      <c r="EXZ1254" s="4"/>
      <c r="EYA1254" s="4"/>
      <c r="EYB1254" s="4"/>
      <c r="EYC1254" s="4"/>
      <c r="EYD1254" s="4"/>
      <c r="EYE1254" s="4"/>
      <c r="EYF1254" s="4"/>
      <c r="EYG1254" s="4"/>
      <c r="EYH1254" s="4"/>
      <c r="EYI1254" s="4"/>
      <c r="EYJ1254" s="4"/>
      <c r="EYK1254" s="4"/>
      <c r="EYL1254" s="4"/>
      <c r="EYM1254" s="4"/>
      <c r="EYN1254" s="4"/>
      <c r="EYO1254" s="4"/>
      <c r="EYP1254" s="4"/>
      <c r="EYQ1254" s="4"/>
      <c r="EYR1254" s="4"/>
      <c r="EYS1254" s="4"/>
      <c r="EYT1254" s="4"/>
      <c r="EYU1254" s="4"/>
      <c r="EYV1254" s="4"/>
      <c r="EYW1254" s="4"/>
      <c r="EYX1254" s="4"/>
      <c r="EYY1254" s="4"/>
      <c r="EYZ1254" s="4"/>
      <c r="EZA1254" s="4"/>
      <c r="EZB1254" s="4"/>
      <c r="EZC1254" s="4"/>
      <c r="EZD1254" s="4"/>
      <c r="EZE1254" s="4"/>
      <c r="EZF1254" s="4"/>
      <c r="EZG1254" s="4"/>
      <c r="EZH1254" s="4"/>
      <c r="EZI1254" s="4"/>
      <c r="EZJ1254" s="4"/>
      <c r="EZK1254" s="4"/>
      <c r="EZL1254" s="4"/>
      <c r="EZM1254" s="4"/>
      <c r="EZN1254" s="4"/>
      <c r="EZO1254" s="4"/>
      <c r="EZP1254" s="4"/>
      <c r="EZQ1254" s="4"/>
      <c r="EZR1254" s="4"/>
      <c r="EZS1254" s="4"/>
      <c r="EZT1254" s="4"/>
      <c r="EZU1254" s="4"/>
      <c r="EZV1254" s="4"/>
      <c r="EZW1254" s="4"/>
      <c r="EZX1254" s="4"/>
      <c r="EZY1254" s="4"/>
      <c r="EZZ1254" s="4"/>
      <c r="FAA1254" s="4"/>
      <c r="FAB1254" s="4"/>
      <c r="FAC1254" s="4"/>
      <c r="FAD1254" s="4"/>
      <c r="FAE1254" s="4"/>
      <c r="FAF1254" s="4"/>
      <c r="FAG1254" s="4"/>
      <c r="FAH1254" s="4"/>
      <c r="FAI1254" s="4"/>
      <c r="FAJ1254" s="4"/>
      <c r="FAK1254" s="4"/>
      <c r="FAL1254" s="4"/>
      <c r="FAM1254" s="4"/>
      <c r="FAN1254" s="4"/>
      <c r="FAO1254" s="4"/>
      <c r="FAP1254" s="4"/>
      <c r="FAQ1254" s="4"/>
      <c r="FAR1254" s="4"/>
      <c r="FAS1254" s="4"/>
      <c r="FAT1254" s="4"/>
      <c r="FAU1254" s="4"/>
      <c r="FAV1254" s="4"/>
      <c r="FAW1254" s="4"/>
      <c r="FAX1254" s="4"/>
      <c r="FAY1254" s="4"/>
      <c r="FAZ1254" s="4"/>
      <c r="FBA1254" s="4"/>
      <c r="FBB1254" s="4"/>
      <c r="FBC1254" s="4"/>
      <c r="FBD1254" s="4"/>
      <c r="FBE1254" s="4"/>
      <c r="FBF1254" s="4"/>
      <c r="FBG1254" s="4"/>
      <c r="FBH1254" s="4"/>
      <c r="FBI1254" s="4"/>
      <c r="FBJ1254" s="4"/>
      <c r="FBK1254" s="4"/>
      <c r="FBL1254" s="4"/>
      <c r="FBM1254" s="4"/>
      <c r="FBN1254" s="4"/>
      <c r="FBO1254" s="4"/>
      <c r="FBP1254" s="4"/>
      <c r="FBQ1254" s="4"/>
      <c r="FBR1254" s="4"/>
      <c r="FBS1254" s="4"/>
      <c r="FBT1254" s="4"/>
      <c r="FBU1254" s="4"/>
      <c r="FBV1254" s="4"/>
      <c r="FBW1254" s="4"/>
      <c r="FBX1254" s="4"/>
      <c r="FBY1254" s="4"/>
      <c r="FBZ1254" s="4"/>
      <c r="FCA1254" s="4"/>
      <c r="FCB1254" s="4"/>
      <c r="FCC1254" s="4"/>
      <c r="FCD1254" s="4"/>
      <c r="FCE1254" s="4"/>
      <c r="FCF1254" s="4"/>
      <c r="FCG1254" s="4"/>
      <c r="FCH1254" s="4"/>
      <c r="FCI1254" s="4"/>
      <c r="FCJ1254" s="4"/>
      <c r="FCK1254" s="4"/>
      <c r="FCL1254" s="4"/>
      <c r="FCM1254" s="4"/>
      <c r="FCN1254" s="4"/>
      <c r="FCO1254" s="4"/>
      <c r="FCP1254" s="4"/>
      <c r="FCQ1254" s="4"/>
      <c r="FCR1254" s="4"/>
      <c r="FCS1254" s="4"/>
      <c r="FCT1254" s="4"/>
      <c r="FCU1254" s="4"/>
      <c r="FCV1254" s="4"/>
      <c r="FCW1254" s="4"/>
      <c r="FCX1254" s="4"/>
      <c r="FCY1254" s="4"/>
      <c r="FCZ1254" s="4"/>
      <c r="FDA1254" s="4"/>
      <c r="FDB1254" s="4"/>
      <c r="FDC1254" s="4"/>
      <c r="FDD1254" s="4"/>
      <c r="FDE1254" s="4"/>
      <c r="FDF1254" s="4"/>
      <c r="FDG1254" s="4"/>
      <c r="FDH1254" s="4"/>
      <c r="FDI1254" s="4"/>
      <c r="FDJ1254" s="4"/>
      <c r="FDK1254" s="4"/>
      <c r="FDL1254" s="4"/>
      <c r="FDM1254" s="4"/>
      <c r="FDN1254" s="4"/>
      <c r="FDO1254" s="4"/>
      <c r="FDP1254" s="4"/>
      <c r="FDQ1254" s="4"/>
      <c r="FDR1254" s="4"/>
      <c r="FDS1254" s="4"/>
      <c r="FDT1254" s="4"/>
      <c r="FDU1254" s="4"/>
      <c r="FDV1254" s="4"/>
      <c r="FDW1254" s="4"/>
      <c r="FDX1254" s="4"/>
      <c r="FDY1254" s="4"/>
      <c r="FDZ1254" s="4"/>
      <c r="FEA1254" s="4"/>
      <c r="FEB1254" s="4"/>
      <c r="FEC1254" s="4"/>
      <c r="FED1254" s="4"/>
      <c r="FEE1254" s="4"/>
      <c r="FEF1254" s="4"/>
      <c r="FEG1254" s="4"/>
      <c r="FEH1254" s="4"/>
      <c r="FEI1254" s="4"/>
      <c r="FEJ1254" s="4"/>
      <c r="FEK1254" s="4"/>
      <c r="FEL1254" s="4"/>
      <c r="FEM1254" s="4"/>
      <c r="FEN1254" s="4"/>
      <c r="FEO1254" s="4"/>
      <c r="FEP1254" s="4"/>
      <c r="FEQ1254" s="4"/>
      <c r="FER1254" s="4"/>
      <c r="FES1254" s="4"/>
      <c r="FET1254" s="4"/>
      <c r="FEU1254" s="4"/>
      <c r="FEV1254" s="4"/>
      <c r="FEW1254" s="4"/>
      <c r="FEX1254" s="4"/>
      <c r="FEY1254" s="4"/>
      <c r="FEZ1254" s="4"/>
      <c r="FFA1254" s="4"/>
      <c r="FFB1254" s="4"/>
      <c r="FFC1254" s="4"/>
      <c r="FFD1254" s="4"/>
      <c r="FFE1254" s="4"/>
      <c r="FFF1254" s="4"/>
      <c r="FFG1254" s="4"/>
      <c r="FFH1254" s="4"/>
      <c r="FFI1254" s="4"/>
      <c r="FFJ1254" s="4"/>
      <c r="FFK1254" s="4"/>
      <c r="FFL1254" s="4"/>
      <c r="FFM1254" s="4"/>
      <c r="FFN1254" s="4"/>
      <c r="FFO1254" s="4"/>
      <c r="FFP1254" s="4"/>
      <c r="FFQ1254" s="4"/>
      <c r="FFR1254" s="4"/>
      <c r="FFS1254" s="4"/>
      <c r="FFT1254" s="4"/>
      <c r="FFU1254" s="4"/>
      <c r="FFV1254" s="4"/>
      <c r="FFW1254" s="4"/>
      <c r="FFX1254" s="4"/>
      <c r="FFY1254" s="4"/>
      <c r="FFZ1254" s="4"/>
      <c r="FGA1254" s="4"/>
      <c r="FGB1254" s="4"/>
      <c r="FGC1254" s="4"/>
      <c r="FGD1254" s="4"/>
      <c r="FGE1254" s="4"/>
      <c r="FGF1254" s="4"/>
      <c r="FGG1254" s="4"/>
      <c r="FGH1254" s="4"/>
      <c r="FGI1254" s="4"/>
      <c r="FGJ1254" s="4"/>
      <c r="FGK1254" s="4"/>
      <c r="FGL1254" s="4"/>
      <c r="FGM1254" s="4"/>
      <c r="FGN1254" s="4"/>
      <c r="FGO1254" s="4"/>
      <c r="FGP1254" s="4"/>
      <c r="FGQ1254" s="4"/>
      <c r="FGR1254" s="4"/>
      <c r="FGS1254" s="4"/>
      <c r="FGT1254" s="4"/>
      <c r="FGU1254" s="4"/>
      <c r="FGV1254" s="4"/>
      <c r="FGW1254" s="4"/>
      <c r="FGX1254" s="4"/>
      <c r="FGY1254" s="4"/>
      <c r="FGZ1254" s="4"/>
      <c r="FHA1254" s="4"/>
      <c r="FHB1254" s="4"/>
      <c r="FHC1254" s="4"/>
      <c r="FHD1254" s="4"/>
      <c r="FHE1254" s="4"/>
      <c r="FHF1254" s="4"/>
      <c r="FHG1254" s="4"/>
      <c r="FHH1254" s="4"/>
      <c r="FHI1254" s="4"/>
      <c r="FHJ1254" s="4"/>
      <c r="FHK1254" s="4"/>
      <c r="FHL1254" s="4"/>
      <c r="FHM1254" s="4"/>
      <c r="FHN1254" s="4"/>
      <c r="FHO1254" s="4"/>
      <c r="FHP1254" s="4"/>
      <c r="FHQ1254" s="4"/>
      <c r="FHR1254" s="4"/>
      <c r="FHS1254" s="4"/>
      <c r="FHT1254" s="4"/>
      <c r="FHU1254" s="4"/>
      <c r="FHV1254" s="4"/>
      <c r="FHW1254" s="4"/>
      <c r="FHX1254" s="4"/>
      <c r="FHY1254" s="4"/>
      <c r="FHZ1254" s="4"/>
      <c r="FIA1254" s="4"/>
      <c r="FIB1254" s="4"/>
      <c r="FIC1254" s="4"/>
      <c r="FID1254" s="4"/>
      <c r="FIE1254" s="4"/>
      <c r="FIF1254" s="4"/>
      <c r="FIG1254" s="4"/>
      <c r="FIH1254" s="4"/>
      <c r="FII1254" s="4"/>
      <c r="FIJ1254" s="4"/>
      <c r="FIK1254" s="4"/>
      <c r="FIL1254" s="4"/>
      <c r="FIM1254" s="4"/>
      <c r="FIN1254" s="4"/>
      <c r="FIO1254" s="4"/>
      <c r="FIP1254" s="4"/>
      <c r="FIQ1254" s="4"/>
      <c r="FIR1254" s="4"/>
      <c r="FIS1254" s="4"/>
      <c r="FIT1254" s="4"/>
      <c r="FIU1254" s="4"/>
      <c r="FIV1254" s="4"/>
      <c r="FIW1254" s="4"/>
      <c r="FIX1254" s="4"/>
      <c r="FIY1254" s="4"/>
      <c r="FIZ1254" s="4"/>
      <c r="FJA1254" s="4"/>
      <c r="FJB1254" s="4"/>
      <c r="FJC1254" s="4"/>
      <c r="FJD1254" s="4"/>
      <c r="FJE1254" s="4"/>
      <c r="FJF1254" s="4"/>
      <c r="FJG1254" s="4"/>
      <c r="FJH1254" s="4"/>
      <c r="FJI1254" s="4"/>
      <c r="FJJ1254" s="4"/>
      <c r="FJK1254" s="4"/>
      <c r="FJL1254" s="4"/>
      <c r="FJM1254" s="4"/>
      <c r="FJN1254" s="4"/>
      <c r="FJO1254" s="4"/>
      <c r="FJP1254" s="4"/>
      <c r="FJQ1254" s="4"/>
      <c r="FJR1254" s="4"/>
      <c r="FJS1254" s="4"/>
      <c r="FJT1254" s="4"/>
      <c r="FJU1254" s="4"/>
      <c r="FJV1254" s="4"/>
      <c r="FJW1254" s="4"/>
      <c r="FJX1254" s="4"/>
      <c r="FJY1254" s="4"/>
      <c r="FJZ1254" s="4"/>
      <c r="FKA1254" s="4"/>
      <c r="FKB1254" s="4"/>
      <c r="FKC1254" s="4"/>
      <c r="FKD1254" s="4"/>
      <c r="FKE1254" s="4"/>
      <c r="FKF1254" s="4"/>
      <c r="FKG1254" s="4"/>
      <c r="FKH1254" s="4"/>
      <c r="FKI1254" s="4"/>
      <c r="FKJ1254" s="4"/>
      <c r="FKK1254" s="4"/>
      <c r="FKL1254" s="4"/>
      <c r="FKM1254" s="4"/>
      <c r="FKN1254" s="4"/>
      <c r="FKO1254" s="4"/>
      <c r="FKP1254" s="4"/>
      <c r="FKQ1254" s="4"/>
      <c r="FKR1254" s="4"/>
      <c r="FKS1254" s="4"/>
      <c r="FKT1254" s="4"/>
      <c r="FKU1254" s="4"/>
      <c r="FKV1254" s="4"/>
      <c r="FKW1254" s="4"/>
      <c r="FKX1254" s="4"/>
      <c r="FKY1254" s="4"/>
      <c r="FKZ1254" s="4"/>
      <c r="FLA1254" s="4"/>
      <c r="FLB1254" s="4"/>
      <c r="FLC1254" s="4"/>
      <c r="FLD1254" s="4"/>
      <c r="FLE1254" s="4"/>
      <c r="FLF1254" s="4"/>
      <c r="FLG1254" s="4"/>
      <c r="FLH1254" s="4"/>
      <c r="FLI1254" s="4"/>
      <c r="FLJ1254" s="4"/>
      <c r="FLK1254" s="4"/>
      <c r="FLL1254" s="4"/>
      <c r="FLM1254" s="4"/>
      <c r="FLN1254" s="4"/>
      <c r="FLO1254" s="4"/>
      <c r="FLP1254" s="4"/>
      <c r="FLQ1254" s="4"/>
      <c r="FLR1254" s="4"/>
      <c r="FLS1254" s="4"/>
      <c r="FLT1254" s="4"/>
      <c r="FLU1254" s="4"/>
      <c r="FLV1254" s="4"/>
      <c r="FLW1254" s="4"/>
      <c r="FLX1254" s="4"/>
      <c r="FLY1254" s="4"/>
      <c r="FLZ1254" s="4"/>
      <c r="FMA1254" s="4"/>
      <c r="FMB1254" s="4"/>
      <c r="FMC1254" s="4"/>
      <c r="FMD1254" s="4"/>
      <c r="FME1254" s="4"/>
      <c r="FMF1254" s="4"/>
      <c r="FMG1254" s="4"/>
      <c r="FMH1254" s="4"/>
      <c r="FMI1254" s="4"/>
      <c r="FMJ1254" s="4"/>
      <c r="FMK1254" s="4"/>
      <c r="FML1254" s="4"/>
      <c r="FMM1254" s="4"/>
      <c r="FMN1254" s="4"/>
      <c r="FMO1254" s="4"/>
      <c r="FMP1254" s="4"/>
      <c r="FMQ1254" s="4"/>
      <c r="FMR1254" s="4"/>
      <c r="FMS1254" s="4"/>
      <c r="FMT1254" s="4"/>
      <c r="FMU1254" s="4"/>
      <c r="FMV1254" s="4"/>
      <c r="FMW1254" s="4"/>
      <c r="FMX1254" s="4"/>
      <c r="FMY1254" s="4"/>
      <c r="FMZ1254" s="4"/>
      <c r="FNA1254" s="4"/>
      <c r="FNB1254" s="4"/>
      <c r="FNC1254" s="4"/>
      <c r="FND1254" s="4"/>
      <c r="FNE1254" s="4"/>
      <c r="FNF1254" s="4"/>
      <c r="FNG1254" s="4"/>
      <c r="FNH1254" s="4"/>
      <c r="FNI1254" s="4"/>
      <c r="FNJ1254" s="4"/>
      <c r="FNK1254" s="4"/>
      <c r="FNL1254" s="4"/>
      <c r="FNM1254" s="4"/>
      <c r="FNN1254" s="4"/>
      <c r="FNO1254" s="4"/>
      <c r="FNP1254" s="4"/>
      <c r="FNQ1254" s="4"/>
      <c r="FNR1254" s="4"/>
      <c r="FNS1254" s="4"/>
      <c r="FNT1254" s="4"/>
      <c r="FNU1254" s="4"/>
      <c r="FNV1254" s="4"/>
      <c r="FNW1254" s="4"/>
      <c r="FNX1254" s="4"/>
      <c r="FNY1254" s="4"/>
      <c r="FNZ1254" s="4"/>
      <c r="FOA1254" s="4"/>
      <c r="FOB1254" s="4"/>
      <c r="FOC1254" s="4"/>
      <c r="FOD1254" s="4"/>
      <c r="FOE1254" s="4"/>
      <c r="FOF1254" s="4"/>
      <c r="FOG1254" s="4"/>
      <c r="FOH1254" s="4"/>
      <c r="FOI1254" s="4"/>
      <c r="FOJ1254" s="4"/>
      <c r="FOK1254" s="4"/>
      <c r="FOL1254" s="4"/>
      <c r="FOM1254" s="4"/>
      <c r="FON1254" s="4"/>
      <c r="FOO1254" s="4"/>
      <c r="FOP1254" s="4"/>
      <c r="FOQ1254" s="4"/>
      <c r="FOR1254" s="4"/>
      <c r="FOS1254" s="4"/>
      <c r="FOT1254" s="4"/>
      <c r="FOU1254" s="4"/>
      <c r="FOV1254" s="4"/>
      <c r="FOW1254" s="4"/>
      <c r="FOX1254" s="4"/>
      <c r="FOY1254" s="4"/>
      <c r="FOZ1254" s="4"/>
      <c r="FPA1254" s="4"/>
      <c r="FPB1254" s="4"/>
      <c r="FPC1254" s="4"/>
      <c r="FPD1254" s="4"/>
      <c r="FPE1254" s="4"/>
      <c r="FPF1254" s="4"/>
      <c r="FPG1254" s="4"/>
      <c r="FPH1254" s="4"/>
      <c r="FPI1254" s="4"/>
      <c r="FPJ1254" s="4"/>
      <c r="FPK1254" s="4"/>
      <c r="FPL1254" s="4"/>
      <c r="FPM1254" s="4"/>
      <c r="FPN1254" s="4"/>
      <c r="FPO1254" s="4"/>
      <c r="FPP1254" s="4"/>
      <c r="FPQ1254" s="4"/>
      <c r="FPR1254" s="4"/>
      <c r="FPS1254" s="4"/>
      <c r="FPT1254" s="4"/>
      <c r="FPU1254" s="4"/>
      <c r="FPV1254" s="4"/>
      <c r="FPW1254" s="4"/>
      <c r="FPX1254" s="4"/>
      <c r="FPY1254" s="4"/>
      <c r="FPZ1254" s="4"/>
      <c r="FQA1254" s="4"/>
      <c r="FQB1254" s="4"/>
      <c r="FQC1254" s="4"/>
      <c r="FQD1254" s="4"/>
      <c r="FQE1254" s="4"/>
      <c r="FQF1254" s="4"/>
      <c r="FQG1254" s="4"/>
      <c r="FQH1254" s="4"/>
      <c r="FQI1254" s="4"/>
      <c r="FQJ1254" s="4"/>
      <c r="FQK1254" s="4"/>
      <c r="FQL1254" s="4"/>
      <c r="FQM1254" s="4"/>
      <c r="FQN1254" s="4"/>
      <c r="FQO1254" s="4"/>
      <c r="FQP1254" s="4"/>
      <c r="FQQ1254" s="4"/>
      <c r="FQR1254" s="4"/>
      <c r="FQS1254" s="4"/>
      <c r="FQT1254" s="4"/>
      <c r="FQU1254" s="4"/>
      <c r="FQV1254" s="4"/>
      <c r="FQW1254" s="4"/>
      <c r="FQX1254" s="4"/>
      <c r="FQY1254" s="4"/>
      <c r="FQZ1254" s="4"/>
      <c r="FRA1254" s="4"/>
      <c r="FRB1254" s="4"/>
      <c r="FRC1254" s="4"/>
      <c r="FRD1254" s="4"/>
      <c r="FRE1254" s="4"/>
      <c r="FRF1254" s="4"/>
      <c r="FRG1254" s="4"/>
      <c r="FRH1254" s="4"/>
      <c r="FRI1254" s="4"/>
      <c r="FRJ1254" s="4"/>
      <c r="FRK1254" s="4"/>
      <c r="FRL1254" s="4"/>
      <c r="FRM1254" s="4"/>
      <c r="FRN1254" s="4"/>
      <c r="FRO1254" s="4"/>
      <c r="FRP1254" s="4"/>
      <c r="FRQ1254" s="4"/>
      <c r="FRR1254" s="4"/>
      <c r="FRS1254" s="4"/>
      <c r="FRT1254" s="4"/>
      <c r="FRU1254" s="4"/>
      <c r="FRV1254" s="4"/>
      <c r="FRW1254" s="4"/>
      <c r="FRX1254" s="4"/>
      <c r="FRY1254" s="4"/>
      <c r="FRZ1254" s="4"/>
      <c r="FSA1254" s="4"/>
      <c r="FSB1254" s="4"/>
      <c r="FSC1254" s="4"/>
      <c r="FSD1254" s="4"/>
      <c r="FSE1254" s="4"/>
      <c r="FSF1254" s="4"/>
      <c r="FSG1254" s="4"/>
      <c r="FSH1254" s="4"/>
      <c r="FSI1254" s="4"/>
      <c r="FSJ1254" s="4"/>
      <c r="FSK1254" s="4"/>
      <c r="FSL1254" s="4"/>
      <c r="FSM1254" s="4"/>
      <c r="FSN1254" s="4"/>
      <c r="FSO1254" s="4"/>
      <c r="FSP1254" s="4"/>
      <c r="FSQ1254" s="4"/>
      <c r="FSR1254" s="4"/>
      <c r="FSS1254" s="4"/>
      <c r="FST1254" s="4"/>
      <c r="FSU1254" s="4"/>
      <c r="FSV1254" s="4"/>
      <c r="FSW1254" s="4"/>
      <c r="FSX1254" s="4"/>
      <c r="FSY1254" s="4"/>
      <c r="FSZ1254" s="4"/>
      <c r="FTA1254" s="4"/>
      <c r="FTB1254" s="4"/>
      <c r="FTC1254" s="4"/>
      <c r="FTD1254" s="4"/>
      <c r="FTE1254" s="4"/>
      <c r="FTF1254" s="4"/>
      <c r="FTG1254" s="4"/>
      <c r="FTH1254" s="4"/>
      <c r="FTI1254" s="4"/>
      <c r="FTJ1254" s="4"/>
      <c r="FTK1254" s="4"/>
      <c r="FTL1254" s="4"/>
      <c r="FTM1254" s="4"/>
      <c r="FTN1254" s="4"/>
      <c r="FTO1254" s="4"/>
      <c r="FTP1254" s="4"/>
      <c r="FTQ1254" s="4"/>
      <c r="FTR1254" s="4"/>
      <c r="FTS1254" s="4"/>
      <c r="FTT1254" s="4"/>
      <c r="FTU1254" s="4"/>
      <c r="FTV1254" s="4"/>
      <c r="FTW1254" s="4"/>
      <c r="FTX1254" s="4"/>
      <c r="FTY1254" s="4"/>
      <c r="FTZ1254" s="4"/>
      <c r="FUA1254" s="4"/>
      <c r="FUB1254" s="4"/>
      <c r="FUC1254" s="4"/>
      <c r="FUD1254" s="4"/>
      <c r="FUE1254" s="4"/>
      <c r="FUF1254" s="4"/>
      <c r="FUG1254" s="4"/>
      <c r="FUH1254" s="4"/>
      <c r="FUI1254" s="4"/>
      <c r="FUJ1254" s="4"/>
      <c r="FUK1254" s="4"/>
      <c r="FUL1254" s="4"/>
      <c r="FUM1254" s="4"/>
      <c r="FUN1254" s="4"/>
      <c r="FUO1254" s="4"/>
      <c r="FUP1254" s="4"/>
      <c r="FUQ1254" s="4"/>
      <c r="FUR1254" s="4"/>
      <c r="FUS1254" s="4"/>
      <c r="FUT1254" s="4"/>
      <c r="FUU1254" s="4"/>
      <c r="FUV1254" s="4"/>
      <c r="FUW1254" s="4"/>
      <c r="FUX1254" s="4"/>
      <c r="FUY1254" s="4"/>
      <c r="FUZ1254" s="4"/>
      <c r="FVA1254" s="4"/>
      <c r="FVB1254" s="4"/>
      <c r="FVC1254" s="4"/>
      <c r="FVD1254" s="4"/>
      <c r="FVE1254" s="4"/>
      <c r="FVF1254" s="4"/>
      <c r="FVG1254" s="4"/>
      <c r="FVH1254" s="4"/>
      <c r="FVI1254" s="4"/>
      <c r="FVJ1254" s="4"/>
      <c r="FVK1254" s="4"/>
      <c r="FVL1254" s="4"/>
      <c r="FVM1254" s="4"/>
      <c r="FVN1254" s="4"/>
      <c r="FVO1254" s="4"/>
      <c r="FVP1254" s="4"/>
      <c r="FVQ1254" s="4"/>
      <c r="FVR1254" s="4"/>
      <c r="FVS1254" s="4"/>
      <c r="FVT1254" s="4"/>
      <c r="FVU1254" s="4"/>
      <c r="FVV1254" s="4"/>
      <c r="FVW1254" s="4"/>
      <c r="FVX1254" s="4"/>
      <c r="FVY1254" s="4"/>
      <c r="FVZ1254" s="4"/>
      <c r="FWA1254" s="4"/>
      <c r="FWB1254" s="4"/>
      <c r="FWC1254" s="4"/>
      <c r="FWD1254" s="4"/>
      <c r="FWE1254" s="4"/>
      <c r="FWF1254" s="4"/>
      <c r="FWG1254" s="4"/>
      <c r="FWH1254" s="4"/>
      <c r="FWI1254" s="4"/>
      <c r="FWJ1254" s="4"/>
      <c r="FWK1254" s="4"/>
      <c r="FWL1254" s="4"/>
      <c r="FWM1254" s="4"/>
      <c r="FWN1254" s="4"/>
      <c r="FWO1254" s="4"/>
      <c r="FWP1254" s="4"/>
      <c r="FWQ1254" s="4"/>
      <c r="FWR1254" s="4"/>
      <c r="FWS1254" s="4"/>
      <c r="FWT1254" s="4"/>
      <c r="FWU1254" s="4"/>
      <c r="FWV1254" s="4"/>
      <c r="FWW1254" s="4"/>
      <c r="FWX1254" s="4"/>
      <c r="FWY1254" s="4"/>
      <c r="FWZ1254" s="4"/>
      <c r="FXA1254" s="4"/>
      <c r="FXB1254" s="4"/>
      <c r="FXC1254" s="4"/>
      <c r="FXD1254" s="4"/>
      <c r="FXE1254" s="4"/>
      <c r="FXF1254" s="4"/>
      <c r="FXG1254" s="4"/>
      <c r="FXH1254" s="4"/>
      <c r="FXI1254" s="4"/>
      <c r="FXJ1254" s="4"/>
      <c r="FXK1254" s="4"/>
      <c r="FXL1254" s="4"/>
      <c r="FXM1254" s="4"/>
      <c r="FXN1254" s="4"/>
      <c r="FXO1254" s="4"/>
      <c r="FXP1254" s="4"/>
      <c r="FXQ1254" s="4"/>
      <c r="FXR1254" s="4"/>
      <c r="FXS1254" s="4"/>
      <c r="FXT1254" s="4"/>
      <c r="FXU1254" s="4"/>
      <c r="FXV1254" s="4"/>
      <c r="FXW1254" s="4"/>
      <c r="FXX1254" s="4"/>
      <c r="FXY1254" s="4"/>
      <c r="FXZ1254" s="4"/>
      <c r="FYA1254" s="4"/>
      <c r="FYB1254" s="4"/>
      <c r="FYC1254" s="4"/>
      <c r="FYD1254" s="4"/>
      <c r="FYE1254" s="4"/>
      <c r="FYF1254" s="4"/>
      <c r="FYG1254" s="4"/>
      <c r="FYH1254" s="4"/>
      <c r="FYI1254" s="4"/>
      <c r="FYJ1254" s="4"/>
      <c r="FYK1254" s="4"/>
      <c r="FYL1254" s="4"/>
      <c r="FYM1254" s="4"/>
      <c r="FYN1254" s="4"/>
      <c r="FYO1254" s="4"/>
      <c r="FYP1254" s="4"/>
      <c r="FYQ1254" s="4"/>
      <c r="FYR1254" s="4"/>
      <c r="FYS1254" s="4"/>
      <c r="FYT1254" s="4"/>
      <c r="FYU1254" s="4"/>
      <c r="FYV1254" s="4"/>
      <c r="FYW1254" s="4"/>
      <c r="FYX1254" s="4"/>
      <c r="FYY1254" s="4"/>
      <c r="FYZ1254" s="4"/>
      <c r="FZA1254" s="4"/>
      <c r="FZB1254" s="4"/>
      <c r="FZC1254" s="4"/>
      <c r="FZD1254" s="4"/>
      <c r="FZE1254" s="4"/>
      <c r="FZF1254" s="4"/>
      <c r="FZG1254" s="4"/>
      <c r="FZH1254" s="4"/>
      <c r="FZI1254" s="4"/>
      <c r="FZJ1254" s="4"/>
      <c r="FZK1254" s="4"/>
      <c r="FZL1254" s="4"/>
      <c r="FZM1254" s="4"/>
      <c r="FZN1254" s="4"/>
      <c r="FZO1254" s="4"/>
      <c r="FZP1254" s="4"/>
      <c r="FZQ1254" s="4"/>
      <c r="FZR1254" s="4"/>
      <c r="FZS1254" s="4"/>
      <c r="FZT1254" s="4"/>
      <c r="FZU1254" s="4"/>
      <c r="FZV1254" s="4"/>
      <c r="FZW1254" s="4"/>
      <c r="FZX1254" s="4"/>
      <c r="FZY1254" s="4"/>
      <c r="FZZ1254" s="4"/>
      <c r="GAA1254" s="4"/>
      <c r="GAB1254" s="4"/>
      <c r="GAC1254" s="4"/>
      <c r="GAD1254" s="4"/>
      <c r="GAE1254" s="4"/>
      <c r="GAF1254" s="4"/>
      <c r="GAG1254" s="4"/>
      <c r="GAH1254" s="4"/>
      <c r="GAI1254" s="4"/>
      <c r="GAJ1254" s="4"/>
      <c r="GAK1254" s="4"/>
      <c r="GAL1254" s="4"/>
      <c r="GAM1254" s="4"/>
      <c r="GAN1254" s="4"/>
      <c r="GAO1254" s="4"/>
      <c r="GAP1254" s="4"/>
      <c r="GAQ1254" s="4"/>
      <c r="GAR1254" s="4"/>
      <c r="GAS1254" s="4"/>
      <c r="GAT1254" s="4"/>
      <c r="GAU1254" s="4"/>
      <c r="GAV1254" s="4"/>
      <c r="GAW1254" s="4"/>
      <c r="GAX1254" s="4"/>
      <c r="GAY1254" s="4"/>
      <c r="GAZ1254" s="4"/>
      <c r="GBA1254" s="4"/>
      <c r="GBB1254" s="4"/>
      <c r="GBC1254" s="4"/>
      <c r="GBD1254" s="4"/>
      <c r="GBE1254" s="4"/>
      <c r="GBF1254" s="4"/>
      <c r="GBG1254" s="4"/>
      <c r="GBH1254" s="4"/>
      <c r="GBI1254" s="4"/>
      <c r="GBJ1254" s="4"/>
      <c r="GBK1254" s="4"/>
      <c r="GBL1254" s="4"/>
      <c r="GBM1254" s="4"/>
      <c r="GBN1254" s="4"/>
      <c r="GBO1254" s="4"/>
      <c r="GBP1254" s="4"/>
      <c r="GBQ1254" s="4"/>
      <c r="GBR1254" s="4"/>
      <c r="GBS1254" s="4"/>
      <c r="GBT1254" s="4"/>
      <c r="GBU1254" s="4"/>
      <c r="GBV1254" s="4"/>
      <c r="GBW1254" s="4"/>
      <c r="GBX1254" s="4"/>
      <c r="GBY1254" s="4"/>
      <c r="GBZ1254" s="4"/>
      <c r="GCA1254" s="4"/>
      <c r="GCB1254" s="4"/>
      <c r="GCC1254" s="4"/>
      <c r="GCD1254" s="4"/>
      <c r="GCE1254" s="4"/>
      <c r="GCF1254" s="4"/>
      <c r="GCG1254" s="4"/>
      <c r="GCH1254" s="4"/>
      <c r="GCI1254" s="4"/>
      <c r="GCJ1254" s="4"/>
      <c r="GCK1254" s="4"/>
      <c r="GCL1254" s="4"/>
      <c r="GCM1254" s="4"/>
      <c r="GCN1254" s="4"/>
      <c r="GCO1254" s="4"/>
      <c r="GCP1254" s="4"/>
      <c r="GCQ1254" s="4"/>
      <c r="GCR1254" s="4"/>
      <c r="GCS1254" s="4"/>
      <c r="GCT1254" s="4"/>
      <c r="GCU1254" s="4"/>
      <c r="GCV1254" s="4"/>
      <c r="GCW1254" s="4"/>
      <c r="GCX1254" s="4"/>
      <c r="GCY1254" s="4"/>
      <c r="GCZ1254" s="4"/>
      <c r="GDA1254" s="4"/>
      <c r="GDB1254" s="4"/>
      <c r="GDC1254" s="4"/>
      <c r="GDD1254" s="4"/>
      <c r="GDE1254" s="4"/>
      <c r="GDF1254" s="4"/>
      <c r="GDG1254" s="4"/>
      <c r="GDH1254" s="4"/>
      <c r="GDI1254" s="4"/>
      <c r="GDJ1254" s="4"/>
      <c r="GDK1254" s="4"/>
      <c r="GDL1254" s="4"/>
      <c r="GDM1254" s="4"/>
      <c r="GDN1254" s="4"/>
      <c r="GDO1254" s="4"/>
      <c r="GDP1254" s="4"/>
      <c r="GDQ1254" s="4"/>
      <c r="GDR1254" s="4"/>
      <c r="GDS1254" s="4"/>
      <c r="GDT1254" s="4"/>
      <c r="GDU1254" s="4"/>
      <c r="GDV1254" s="4"/>
      <c r="GDW1254" s="4"/>
      <c r="GDX1254" s="4"/>
      <c r="GDY1254" s="4"/>
      <c r="GDZ1254" s="4"/>
      <c r="GEA1254" s="4"/>
      <c r="GEB1254" s="4"/>
      <c r="GEC1254" s="4"/>
      <c r="GED1254" s="4"/>
      <c r="GEE1254" s="4"/>
      <c r="GEF1254" s="4"/>
      <c r="GEG1254" s="4"/>
      <c r="GEH1254" s="4"/>
      <c r="GEI1254" s="4"/>
      <c r="GEJ1254" s="4"/>
      <c r="GEK1254" s="4"/>
      <c r="GEL1254" s="4"/>
      <c r="GEM1254" s="4"/>
      <c r="GEN1254" s="4"/>
      <c r="GEO1254" s="4"/>
      <c r="GEP1254" s="4"/>
      <c r="GEQ1254" s="4"/>
      <c r="GER1254" s="4"/>
      <c r="GES1254" s="4"/>
      <c r="GET1254" s="4"/>
      <c r="GEU1254" s="4"/>
      <c r="GEV1254" s="4"/>
      <c r="GEW1254" s="4"/>
      <c r="GEX1254" s="4"/>
      <c r="GEY1254" s="4"/>
      <c r="GEZ1254" s="4"/>
      <c r="GFA1254" s="4"/>
      <c r="GFB1254" s="4"/>
      <c r="GFC1254" s="4"/>
      <c r="GFD1254" s="4"/>
      <c r="GFE1254" s="4"/>
      <c r="GFF1254" s="4"/>
      <c r="GFG1254" s="4"/>
      <c r="GFH1254" s="4"/>
      <c r="GFI1254" s="4"/>
      <c r="GFJ1254" s="4"/>
      <c r="GFK1254" s="4"/>
      <c r="GFL1254" s="4"/>
      <c r="GFM1254" s="4"/>
      <c r="GFN1254" s="4"/>
      <c r="GFO1254" s="4"/>
      <c r="GFP1254" s="4"/>
      <c r="GFQ1254" s="4"/>
      <c r="GFR1254" s="4"/>
      <c r="GFS1254" s="4"/>
      <c r="GFT1254" s="4"/>
      <c r="GFU1254" s="4"/>
      <c r="GFV1254" s="4"/>
      <c r="GFW1254" s="4"/>
      <c r="GFX1254" s="4"/>
      <c r="GFY1254" s="4"/>
      <c r="GFZ1254" s="4"/>
      <c r="GGA1254" s="4"/>
      <c r="GGB1254" s="4"/>
      <c r="GGC1254" s="4"/>
      <c r="GGD1254" s="4"/>
      <c r="GGE1254" s="4"/>
      <c r="GGF1254" s="4"/>
      <c r="GGG1254" s="4"/>
      <c r="GGH1254" s="4"/>
      <c r="GGI1254" s="4"/>
      <c r="GGJ1254" s="4"/>
      <c r="GGK1254" s="4"/>
      <c r="GGL1254" s="4"/>
      <c r="GGM1254" s="4"/>
      <c r="GGN1254" s="4"/>
      <c r="GGO1254" s="4"/>
      <c r="GGP1254" s="4"/>
      <c r="GGQ1254" s="4"/>
      <c r="GGR1254" s="4"/>
      <c r="GGS1254" s="4"/>
      <c r="GGT1254" s="4"/>
      <c r="GGU1254" s="4"/>
      <c r="GGV1254" s="4"/>
      <c r="GGW1254" s="4"/>
      <c r="GGX1254" s="4"/>
      <c r="GGY1254" s="4"/>
      <c r="GGZ1254" s="4"/>
      <c r="GHA1254" s="4"/>
      <c r="GHB1254" s="4"/>
      <c r="GHC1254" s="4"/>
      <c r="GHD1254" s="4"/>
      <c r="GHE1254" s="4"/>
      <c r="GHF1254" s="4"/>
      <c r="GHG1254" s="4"/>
      <c r="GHH1254" s="4"/>
      <c r="GHI1254" s="4"/>
      <c r="GHJ1254" s="4"/>
      <c r="GHK1254" s="4"/>
      <c r="GHL1254" s="4"/>
      <c r="GHM1254" s="4"/>
      <c r="GHN1254" s="4"/>
      <c r="GHO1254" s="4"/>
      <c r="GHP1254" s="4"/>
      <c r="GHQ1254" s="4"/>
      <c r="GHR1254" s="4"/>
      <c r="GHS1254" s="4"/>
      <c r="GHT1254" s="4"/>
      <c r="GHU1254" s="4"/>
      <c r="GHV1254" s="4"/>
      <c r="GHW1254" s="4"/>
      <c r="GHX1254" s="4"/>
      <c r="GHY1254" s="4"/>
      <c r="GHZ1254" s="4"/>
      <c r="GIA1254" s="4"/>
      <c r="GIB1254" s="4"/>
      <c r="GIC1254" s="4"/>
      <c r="GID1254" s="4"/>
      <c r="GIE1254" s="4"/>
      <c r="GIF1254" s="4"/>
      <c r="GIG1254" s="4"/>
      <c r="GIH1254" s="4"/>
      <c r="GII1254" s="4"/>
      <c r="GIJ1254" s="4"/>
      <c r="GIK1254" s="4"/>
      <c r="GIL1254" s="4"/>
      <c r="GIM1254" s="4"/>
      <c r="GIN1254" s="4"/>
      <c r="GIO1254" s="4"/>
      <c r="GIP1254" s="4"/>
      <c r="GIQ1254" s="4"/>
      <c r="GIR1254" s="4"/>
      <c r="GIS1254" s="4"/>
      <c r="GIT1254" s="4"/>
      <c r="GIU1254" s="4"/>
      <c r="GIV1254" s="4"/>
      <c r="GIW1254" s="4"/>
      <c r="GIX1254" s="4"/>
      <c r="GIY1254" s="4"/>
      <c r="GIZ1254" s="4"/>
      <c r="GJA1254" s="4"/>
      <c r="GJB1254" s="4"/>
      <c r="GJC1254" s="4"/>
      <c r="GJD1254" s="4"/>
      <c r="GJE1254" s="4"/>
      <c r="GJF1254" s="4"/>
      <c r="GJG1254" s="4"/>
      <c r="GJH1254" s="4"/>
      <c r="GJI1254" s="4"/>
      <c r="GJJ1254" s="4"/>
      <c r="GJK1254" s="4"/>
      <c r="GJL1254" s="4"/>
      <c r="GJM1254" s="4"/>
      <c r="GJN1254" s="4"/>
      <c r="GJO1254" s="4"/>
      <c r="GJP1254" s="4"/>
      <c r="GJQ1254" s="4"/>
      <c r="GJR1254" s="4"/>
      <c r="GJS1254" s="4"/>
      <c r="GJT1254" s="4"/>
      <c r="GJU1254" s="4"/>
      <c r="GJV1254" s="4"/>
      <c r="GJW1254" s="4"/>
      <c r="GJX1254" s="4"/>
      <c r="GJY1254" s="4"/>
      <c r="GJZ1254" s="4"/>
      <c r="GKA1254" s="4"/>
      <c r="GKB1254" s="4"/>
      <c r="GKC1254" s="4"/>
      <c r="GKD1254" s="4"/>
      <c r="GKE1254" s="4"/>
      <c r="GKF1254" s="4"/>
      <c r="GKG1254" s="4"/>
      <c r="GKH1254" s="4"/>
      <c r="GKI1254" s="4"/>
      <c r="GKJ1254" s="4"/>
      <c r="GKK1254" s="4"/>
      <c r="GKL1254" s="4"/>
      <c r="GKM1254" s="4"/>
      <c r="GKN1254" s="4"/>
      <c r="GKO1254" s="4"/>
      <c r="GKP1254" s="4"/>
      <c r="GKQ1254" s="4"/>
      <c r="GKR1254" s="4"/>
      <c r="GKS1254" s="4"/>
      <c r="GKT1254" s="4"/>
      <c r="GKU1254" s="4"/>
      <c r="GKV1254" s="4"/>
      <c r="GKW1254" s="4"/>
      <c r="GKX1254" s="4"/>
      <c r="GKY1254" s="4"/>
      <c r="GKZ1254" s="4"/>
      <c r="GLA1254" s="4"/>
      <c r="GLB1254" s="4"/>
      <c r="GLC1254" s="4"/>
      <c r="GLD1254" s="4"/>
      <c r="GLE1254" s="4"/>
      <c r="GLF1254" s="4"/>
      <c r="GLG1254" s="4"/>
      <c r="GLH1254" s="4"/>
      <c r="GLI1254" s="4"/>
      <c r="GLJ1254" s="4"/>
      <c r="GLK1254" s="4"/>
      <c r="GLL1254" s="4"/>
      <c r="GLM1254" s="4"/>
      <c r="GLN1254" s="4"/>
      <c r="GLO1254" s="4"/>
      <c r="GLP1254" s="4"/>
      <c r="GLQ1254" s="4"/>
      <c r="GLR1254" s="4"/>
      <c r="GLS1254" s="4"/>
      <c r="GLT1254" s="4"/>
      <c r="GLU1254" s="4"/>
      <c r="GLV1254" s="4"/>
      <c r="GLW1254" s="4"/>
      <c r="GLX1254" s="4"/>
      <c r="GLY1254" s="4"/>
      <c r="GLZ1254" s="4"/>
      <c r="GMA1254" s="4"/>
      <c r="GMB1254" s="4"/>
      <c r="GMC1254" s="4"/>
      <c r="GMD1254" s="4"/>
      <c r="GME1254" s="4"/>
      <c r="GMF1254" s="4"/>
      <c r="GMG1254" s="4"/>
      <c r="GMH1254" s="4"/>
      <c r="GMI1254" s="4"/>
      <c r="GMJ1254" s="4"/>
      <c r="GMK1254" s="4"/>
      <c r="GML1254" s="4"/>
      <c r="GMM1254" s="4"/>
      <c r="GMN1254" s="4"/>
      <c r="GMO1254" s="4"/>
      <c r="GMP1254" s="4"/>
      <c r="GMQ1254" s="4"/>
      <c r="GMR1254" s="4"/>
      <c r="GMS1254" s="4"/>
      <c r="GMT1254" s="4"/>
      <c r="GMU1254" s="4"/>
      <c r="GMV1254" s="4"/>
      <c r="GMW1254" s="4"/>
      <c r="GMX1254" s="4"/>
      <c r="GMY1254" s="4"/>
      <c r="GMZ1254" s="4"/>
      <c r="GNA1254" s="4"/>
      <c r="GNB1254" s="4"/>
      <c r="GNC1254" s="4"/>
      <c r="GND1254" s="4"/>
      <c r="GNE1254" s="4"/>
      <c r="GNF1254" s="4"/>
      <c r="GNG1254" s="4"/>
      <c r="GNH1254" s="4"/>
      <c r="GNI1254" s="4"/>
      <c r="GNJ1254" s="4"/>
      <c r="GNK1254" s="4"/>
      <c r="GNL1254" s="4"/>
      <c r="GNM1254" s="4"/>
      <c r="GNN1254" s="4"/>
      <c r="GNO1254" s="4"/>
      <c r="GNP1254" s="4"/>
      <c r="GNQ1254" s="4"/>
      <c r="GNR1254" s="4"/>
      <c r="GNS1254" s="4"/>
      <c r="GNT1254" s="4"/>
      <c r="GNU1254" s="4"/>
      <c r="GNV1254" s="4"/>
      <c r="GNW1254" s="4"/>
      <c r="GNX1254" s="4"/>
      <c r="GNY1254" s="4"/>
      <c r="GNZ1254" s="4"/>
      <c r="GOA1254" s="4"/>
      <c r="GOB1254" s="4"/>
      <c r="GOC1254" s="4"/>
      <c r="GOD1254" s="4"/>
      <c r="GOE1254" s="4"/>
      <c r="GOF1254" s="4"/>
      <c r="GOG1254" s="4"/>
      <c r="GOH1254" s="4"/>
      <c r="GOI1254" s="4"/>
      <c r="GOJ1254" s="4"/>
      <c r="GOK1254" s="4"/>
      <c r="GOL1254" s="4"/>
      <c r="GOM1254" s="4"/>
      <c r="GON1254" s="4"/>
      <c r="GOO1254" s="4"/>
      <c r="GOP1254" s="4"/>
      <c r="GOQ1254" s="4"/>
      <c r="GOR1254" s="4"/>
      <c r="GOS1254" s="4"/>
      <c r="GOT1254" s="4"/>
      <c r="GOU1254" s="4"/>
      <c r="GOV1254" s="4"/>
      <c r="GOW1254" s="4"/>
      <c r="GOX1254" s="4"/>
      <c r="GOY1254" s="4"/>
      <c r="GOZ1254" s="4"/>
      <c r="GPA1254" s="4"/>
      <c r="GPB1254" s="4"/>
      <c r="GPC1254" s="4"/>
      <c r="GPD1254" s="4"/>
      <c r="GPE1254" s="4"/>
      <c r="GPF1254" s="4"/>
      <c r="GPG1254" s="4"/>
      <c r="GPH1254" s="4"/>
      <c r="GPI1254" s="4"/>
      <c r="GPJ1254" s="4"/>
      <c r="GPK1254" s="4"/>
      <c r="GPL1254" s="4"/>
      <c r="GPM1254" s="4"/>
      <c r="GPN1254" s="4"/>
      <c r="GPO1254" s="4"/>
      <c r="GPP1254" s="4"/>
      <c r="GPQ1254" s="4"/>
      <c r="GPR1254" s="4"/>
      <c r="GPS1254" s="4"/>
      <c r="GPT1254" s="4"/>
      <c r="GPU1254" s="4"/>
      <c r="GPV1254" s="4"/>
      <c r="GPW1254" s="4"/>
      <c r="GPX1254" s="4"/>
      <c r="GPY1254" s="4"/>
      <c r="GPZ1254" s="4"/>
      <c r="GQA1254" s="4"/>
      <c r="GQB1254" s="4"/>
      <c r="GQC1254" s="4"/>
      <c r="GQD1254" s="4"/>
      <c r="GQE1254" s="4"/>
      <c r="GQF1254" s="4"/>
      <c r="GQG1254" s="4"/>
      <c r="GQH1254" s="4"/>
      <c r="GQI1254" s="4"/>
      <c r="GQJ1254" s="4"/>
      <c r="GQK1254" s="4"/>
      <c r="GQL1254" s="4"/>
      <c r="GQM1254" s="4"/>
      <c r="GQN1254" s="4"/>
      <c r="GQO1254" s="4"/>
      <c r="GQP1254" s="4"/>
      <c r="GQQ1254" s="4"/>
      <c r="GQR1254" s="4"/>
      <c r="GQS1254" s="4"/>
      <c r="GQT1254" s="4"/>
      <c r="GQU1254" s="4"/>
      <c r="GQV1254" s="4"/>
      <c r="GQW1254" s="4"/>
      <c r="GQX1254" s="4"/>
      <c r="GQY1254" s="4"/>
      <c r="GQZ1254" s="4"/>
      <c r="GRA1254" s="4"/>
      <c r="GRB1254" s="4"/>
      <c r="GRC1254" s="4"/>
      <c r="GRD1254" s="4"/>
      <c r="GRE1254" s="4"/>
      <c r="GRF1254" s="4"/>
      <c r="GRG1254" s="4"/>
      <c r="GRH1254" s="4"/>
      <c r="GRI1254" s="4"/>
      <c r="GRJ1254" s="4"/>
      <c r="GRK1254" s="4"/>
      <c r="GRL1254" s="4"/>
      <c r="GRM1254" s="4"/>
      <c r="GRN1254" s="4"/>
      <c r="GRO1254" s="4"/>
      <c r="GRP1254" s="4"/>
      <c r="GRQ1254" s="4"/>
      <c r="GRR1254" s="4"/>
      <c r="GRS1254" s="4"/>
      <c r="GRT1254" s="4"/>
      <c r="GRU1254" s="4"/>
      <c r="GRV1254" s="4"/>
      <c r="GRW1254" s="4"/>
      <c r="GRX1254" s="4"/>
      <c r="GRY1254" s="4"/>
      <c r="GRZ1254" s="4"/>
      <c r="GSA1254" s="4"/>
      <c r="GSB1254" s="4"/>
      <c r="GSC1254" s="4"/>
      <c r="GSD1254" s="4"/>
      <c r="GSE1254" s="4"/>
      <c r="GSF1254" s="4"/>
      <c r="GSG1254" s="4"/>
      <c r="GSH1254" s="4"/>
      <c r="GSI1254" s="4"/>
      <c r="GSJ1254" s="4"/>
      <c r="GSK1254" s="4"/>
      <c r="GSL1254" s="4"/>
      <c r="GSM1254" s="4"/>
      <c r="GSN1254" s="4"/>
      <c r="GSO1254" s="4"/>
      <c r="GSP1254" s="4"/>
      <c r="GSQ1254" s="4"/>
      <c r="GSR1254" s="4"/>
      <c r="GSS1254" s="4"/>
      <c r="GST1254" s="4"/>
      <c r="GSU1254" s="4"/>
      <c r="GSV1254" s="4"/>
      <c r="GSW1254" s="4"/>
      <c r="GSX1254" s="4"/>
      <c r="GSY1254" s="4"/>
      <c r="GSZ1254" s="4"/>
      <c r="GTA1254" s="4"/>
      <c r="GTB1254" s="4"/>
      <c r="GTC1254" s="4"/>
      <c r="GTD1254" s="4"/>
      <c r="GTE1254" s="4"/>
      <c r="GTF1254" s="4"/>
      <c r="GTG1254" s="4"/>
      <c r="GTH1254" s="4"/>
      <c r="GTI1254" s="4"/>
      <c r="GTJ1254" s="4"/>
      <c r="GTK1254" s="4"/>
      <c r="GTL1254" s="4"/>
      <c r="GTM1254" s="4"/>
      <c r="GTN1254" s="4"/>
      <c r="GTO1254" s="4"/>
      <c r="GTP1254" s="4"/>
      <c r="GTQ1254" s="4"/>
      <c r="GTR1254" s="4"/>
      <c r="GTS1254" s="4"/>
      <c r="GTT1254" s="4"/>
      <c r="GTU1254" s="4"/>
      <c r="GTV1254" s="4"/>
      <c r="GTW1254" s="4"/>
      <c r="GTX1254" s="4"/>
      <c r="GTY1254" s="4"/>
      <c r="GTZ1254" s="4"/>
      <c r="GUA1254" s="4"/>
      <c r="GUB1254" s="4"/>
      <c r="GUC1254" s="4"/>
      <c r="GUD1254" s="4"/>
      <c r="GUE1254" s="4"/>
      <c r="GUF1254" s="4"/>
      <c r="GUG1254" s="4"/>
      <c r="GUH1254" s="4"/>
      <c r="GUI1254" s="4"/>
      <c r="GUJ1254" s="4"/>
      <c r="GUK1254" s="4"/>
      <c r="GUL1254" s="4"/>
      <c r="GUM1254" s="4"/>
      <c r="GUN1254" s="4"/>
      <c r="GUO1254" s="4"/>
      <c r="GUP1254" s="4"/>
      <c r="GUQ1254" s="4"/>
      <c r="GUR1254" s="4"/>
      <c r="GUS1254" s="4"/>
      <c r="GUT1254" s="4"/>
      <c r="GUU1254" s="4"/>
      <c r="GUV1254" s="4"/>
      <c r="GUW1254" s="4"/>
      <c r="GUX1254" s="4"/>
      <c r="GUY1254" s="4"/>
      <c r="GUZ1254" s="4"/>
      <c r="GVA1254" s="4"/>
      <c r="GVB1254" s="4"/>
      <c r="GVC1254" s="4"/>
      <c r="GVD1254" s="4"/>
      <c r="GVE1254" s="4"/>
      <c r="GVF1254" s="4"/>
      <c r="GVG1254" s="4"/>
      <c r="GVH1254" s="4"/>
      <c r="GVI1254" s="4"/>
      <c r="GVJ1254" s="4"/>
      <c r="GVK1254" s="4"/>
      <c r="GVL1254" s="4"/>
      <c r="GVM1254" s="4"/>
      <c r="GVN1254" s="4"/>
      <c r="GVO1254" s="4"/>
      <c r="GVP1254" s="4"/>
      <c r="GVQ1254" s="4"/>
      <c r="GVR1254" s="4"/>
      <c r="GVS1254" s="4"/>
      <c r="GVT1254" s="4"/>
      <c r="GVU1254" s="4"/>
      <c r="GVV1254" s="4"/>
      <c r="GVW1254" s="4"/>
      <c r="GVX1254" s="4"/>
      <c r="GVY1254" s="4"/>
      <c r="GVZ1254" s="4"/>
      <c r="GWA1254" s="4"/>
      <c r="GWB1254" s="4"/>
      <c r="GWC1254" s="4"/>
      <c r="GWD1254" s="4"/>
      <c r="GWE1254" s="4"/>
      <c r="GWF1254" s="4"/>
      <c r="GWG1254" s="4"/>
      <c r="GWH1254" s="4"/>
      <c r="GWI1254" s="4"/>
      <c r="GWJ1254" s="4"/>
      <c r="GWK1254" s="4"/>
      <c r="GWL1254" s="4"/>
      <c r="GWM1254" s="4"/>
      <c r="GWN1254" s="4"/>
      <c r="GWO1254" s="4"/>
      <c r="GWP1254" s="4"/>
      <c r="GWQ1254" s="4"/>
      <c r="GWR1254" s="4"/>
      <c r="GWS1254" s="4"/>
      <c r="GWT1254" s="4"/>
      <c r="GWU1254" s="4"/>
      <c r="GWV1254" s="4"/>
      <c r="GWW1254" s="4"/>
      <c r="GWX1254" s="4"/>
      <c r="GWY1254" s="4"/>
      <c r="GWZ1254" s="4"/>
      <c r="GXA1254" s="4"/>
      <c r="GXB1254" s="4"/>
      <c r="GXC1254" s="4"/>
      <c r="GXD1254" s="4"/>
      <c r="GXE1254" s="4"/>
      <c r="GXF1254" s="4"/>
      <c r="GXG1254" s="4"/>
      <c r="GXH1254" s="4"/>
      <c r="GXI1254" s="4"/>
      <c r="GXJ1254" s="4"/>
      <c r="GXK1254" s="4"/>
      <c r="GXL1254" s="4"/>
      <c r="GXM1254" s="4"/>
      <c r="GXN1254" s="4"/>
      <c r="GXO1254" s="4"/>
      <c r="GXP1254" s="4"/>
      <c r="GXQ1254" s="4"/>
      <c r="GXR1254" s="4"/>
      <c r="GXS1254" s="4"/>
      <c r="GXT1254" s="4"/>
      <c r="GXU1254" s="4"/>
      <c r="GXV1254" s="4"/>
      <c r="GXW1254" s="4"/>
      <c r="GXX1254" s="4"/>
      <c r="GXY1254" s="4"/>
      <c r="GXZ1254" s="4"/>
      <c r="GYA1254" s="4"/>
      <c r="GYB1254" s="4"/>
      <c r="GYC1254" s="4"/>
      <c r="GYD1254" s="4"/>
      <c r="GYE1254" s="4"/>
      <c r="GYF1254" s="4"/>
      <c r="GYG1254" s="4"/>
      <c r="GYH1254" s="4"/>
      <c r="GYI1254" s="4"/>
      <c r="GYJ1254" s="4"/>
      <c r="GYK1254" s="4"/>
      <c r="GYL1254" s="4"/>
      <c r="GYM1254" s="4"/>
      <c r="GYN1254" s="4"/>
      <c r="GYO1254" s="4"/>
      <c r="GYP1254" s="4"/>
      <c r="GYQ1254" s="4"/>
      <c r="GYR1254" s="4"/>
      <c r="GYS1254" s="4"/>
      <c r="GYT1254" s="4"/>
      <c r="GYU1254" s="4"/>
      <c r="GYV1254" s="4"/>
      <c r="GYW1254" s="4"/>
      <c r="GYX1254" s="4"/>
      <c r="GYY1254" s="4"/>
      <c r="GYZ1254" s="4"/>
      <c r="GZA1254" s="4"/>
      <c r="GZB1254" s="4"/>
      <c r="GZC1254" s="4"/>
      <c r="GZD1254" s="4"/>
      <c r="GZE1254" s="4"/>
      <c r="GZF1254" s="4"/>
      <c r="GZG1254" s="4"/>
      <c r="GZH1254" s="4"/>
      <c r="GZI1254" s="4"/>
      <c r="GZJ1254" s="4"/>
      <c r="GZK1254" s="4"/>
      <c r="GZL1254" s="4"/>
      <c r="GZM1254" s="4"/>
      <c r="GZN1254" s="4"/>
      <c r="GZO1254" s="4"/>
      <c r="GZP1254" s="4"/>
      <c r="GZQ1254" s="4"/>
      <c r="GZR1254" s="4"/>
      <c r="GZS1254" s="4"/>
      <c r="GZT1254" s="4"/>
      <c r="GZU1254" s="4"/>
      <c r="GZV1254" s="4"/>
      <c r="GZW1254" s="4"/>
      <c r="GZX1254" s="4"/>
      <c r="GZY1254" s="4"/>
      <c r="GZZ1254" s="4"/>
      <c r="HAA1254" s="4"/>
      <c r="HAB1254" s="4"/>
      <c r="HAC1254" s="4"/>
      <c r="HAD1254" s="4"/>
      <c r="HAE1254" s="4"/>
      <c r="HAF1254" s="4"/>
      <c r="HAG1254" s="4"/>
      <c r="HAH1254" s="4"/>
      <c r="HAI1254" s="4"/>
      <c r="HAJ1254" s="4"/>
      <c r="HAK1254" s="4"/>
      <c r="HAL1254" s="4"/>
      <c r="HAM1254" s="4"/>
      <c r="HAN1254" s="4"/>
      <c r="HAO1254" s="4"/>
      <c r="HAP1254" s="4"/>
      <c r="HAQ1254" s="4"/>
      <c r="HAR1254" s="4"/>
      <c r="HAS1254" s="4"/>
      <c r="HAT1254" s="4"/>
      <c r="HAU1254" s="4"/>
      <c r="HAV1254" s="4"/>
      <c r="HAW1254" s="4"/>
      <c r="HAX1254" s="4"/>
      <c r="HAY1254" s="4"/>
      <c r="HAZ1254" s="4"/>
      <c r="HBA1254" s="4"/>
      <c r="HBB1254" s="4"/>
      <c r="HBC1254" s="4"/>
      <c r="HBD1254" s="4"/>
      <c r="HBE1254" s="4"/>
      <c r="HBF1254" s="4"/>
      <c r="HBG1254" s="4"/>
      <c r="HBH1254" s="4"/>
      <c r="HBI1254" s="4"/>
      <c r="HBJ1254" s="4"/>
      <c r="HBK1254" s="4"/>
      <c r="HBL1254" s="4"/>
      <c r="HBM1254" s="4"/>
      <c r="HBN1254" s="4"/>
      <c r="HBO1254" s="4"/>
      <c r="HBP1254" s="4"/>
      <c r="HBQ1254" s="4"/>
      <c r="HBR1254" s="4"/>
      <c r="HBS1254" s="4"/>
      <c r="HBT1254" s="4"/>
      <c r="HBU1254" s="4"/>
      <c r="HBV1254" s="4"/>
      <c r="HBW1254" s="4"/>
      <c r="HBX1254" s="4"/>
      <c r="HBY1254" s="4"/>
      <c r="HBZ1254" s="4"/>
      <c r="HCA1254" s="4"/>
      <c r="HCB1254" s="4"/>
      <c r="HCC1254" s="4"/>
      <c r="HCD1254" s="4"/>
      <c r="HCE1254" s="4"/>
      <c r="HCF1254" s="4"/>
      <c r="HCG1254" s="4"/>
      <c r="HCH1254" s="4"/>
      <c r="HCI1254" s="4"/>
      <c r="HCJ1254" s="4"/>
      <c r="HCK1254" s="4"/>
      <c r="HCL1254" s="4"/>
      <c r="HCM1254" s="4"/>
      <c r="HCN1254" s="4"/>
      <c r="HCO1254" s="4"/>
      <c r="HCP1254" s="4"/>
      <c r="HCQ1254" s="4"/>
      <c r="HCR1254" s="4"/>
      <c r="HCS1254" s="4"/>
      <c r="HCT1254" s="4"/>
      <c r="HCU1254" s="4"/>
      <c r="HCV1254" s="4"/>
      <c r="HCW1254" s="4"/>
      <c r="HCX1254" s="4"/>
      <c r="HCY1254" s="4"/>
      <c r="HCZ1254" s="4"/>
      <c r="HDA1254" s="4"/>
      <c r="HDB1254" s="4"/>
      <c r="HDC1254" s="4"/>
      <c r="HDD1254" s="4"/>
      <c r="HDE1254" s="4"/>
      <c r="HDF1254" s="4"/>
      <c r="HDG1254" s="4"/>
      <c r="HDH1254" s="4"/>
      <c r="HDI1254" s="4"/>
      <c r="HDJ1254" s="4"/>
      <c r="HDK1254" s="4"/>
      <c r="HDL1254" s="4"/>
      <c r="HDM1254" s="4"/>
      <c r="HDN1254" s="4"/>
      <c r="HDO1254" s="4"/>
      <c r="HDP1254" s="4"/>
      <c r="HDQ1254" s="4"/>
      <c r="HDR1254" s="4"/>
      <c r="HDS1254" s="4"/>
      <c r="HDT1254" s="4"/>
      <c r="HDU1254" s="4"/>
      <c r="HDV1254" s="4"/>
      <c r="HDW1254" s="4"/>
      <c r="HDX1254" s="4"/>
      <c r="HDY1254" s="4"/>
      <c r="HDZ1254" s="4"/>
      <c r="HEA1254" s="4"/>
      <c r="HEB1254" s="4"/>
      <c r="HEC1254" s="4"/>
      <c r="HED1254" s="4"/>
      <c r="HEE1254" s="4"/>
      <c r="HEF1254" s="4"/>
      <c r="HEG1254" s="4"/>
      <c r="HEH1254" s="4"/>
      <c r="HEI1254" s="4"/>
      <c r="HEJ1254" s="4"/>
      <c r="HEK1254" s="4"/>
      <c r="HEL1254" s="4"/>
      <c r="HEM1254" s="4"/>
      <c r="HEN1254" s="4"/>
      <c r="HEO1254" s="4"/>
      <c r="HEP1254" s="4"/>
      <c r="HEQ1254" s="4"/>
      <c r="HER1254" s="4"/>
      <c r="HES1254" s="4"/>
      <c r="HET1254" s="4"/>
      <c r="HEU1254" s="4"/>
      <c r="HEV1254" s="4"/>
      <c r="HEW1254" s="4"/>
      <c r="HEX1254" s="4"/>
      <c r="HEY1254" s="4"/>
      <c r="HEZ1254" s="4"/>
      <c r="HFA1254" s="4"/>
      <c r="HFB1254" s="4"/>
      <c r="HFC1254" s="4"/>
      <c r="HFD1254" s="4"/>
      <c r="HFE1254" s="4"/>
      <c r="HFF1254" s="4"/>
      <c r="HFG1254" s="4"/>
      <c r="HFH1254" s="4"/>
      <c r="HFI1254" s="4"/>
      <c r="HFJ1254" s="4"/>
      <c r="HFK1254" s="4"/>
      <c r="HFL1254" s="4"/>
      <c r="HFM1254" s="4"/>
      <c r="HFN1254" s="4"/>
      <c r="HFO1254" s="4"/>
      <c r="HFP1254" s="4"/>
      <c r="HFQ1254" s="4"/>
      <c r="HFR1254" s="4"/>
      <c r="HFS1254" s="4"/>
      <c r="HFT1254" s="4"/>
      <c r="HFU1254" s="4"/>
      <c r="HFV1254" s="4"/>
      <c r="HFW1254" s="4"/>
      <c r="HFX1254" s="4"/>
      <c r="HFY1254" s="4"/>
      <c r="HFZ1254" s="4"/>
      <c r="HGA1254" s="4"/>
      <c r="HGB1254" s="4"/>
      <c r="HGC1254" s="4"/>
      <c r="HGD1254" s="4"/>
      <c r="HGE1254" s="4"/>
      <c r="HGF1254" s="4"/>
      <c r="HGG1254" s="4"/>
      <c r="HGH1254" s="4"/>
      <c r="HGI1254" s="4"/>
      <c r="HGJ1254" s="4"/>
      <c r="HGK1254" s="4"/>
      <c r="HGL1254" s="4"/>
      <c r="HGM1254" s="4"/>
      <c r="HGN1254" s="4"/>
      <c r="HGO1254" s="4"/>
      <c r="HGP1254" s="4"/>
      <c r="HGQ1254" s="4"/>
      <c r="HGR1254" s="4"/>
      <c r="HGS1254" s="4"/>
      <c r="HGT1254" s="4"/>
      <c r="HGU1254" s="4"/>
      <c r="HGV1254" s="4"/>
      <c r="HGW1254" s="4"/>
      <c r="HGX1254" s="4"/>
      <c r="HGY1254" s="4"/>
      <c r="HGZ1254" s="4"/>
      <c r="HHA1254" s="4"/>
      <c r="HHB1254" s="4"/>
      <c r="HHC1254" s="4"/>
      <c r="HHD1254" s="4"/>
      <c r="HHE1254" s="4"/>
      <c r="HHF1254" s="4"/>
      <c r="HHG1254" s="4"/>
      <c r="HHH1254" s="4"/>
      <c r="HHI1254" s="4"/>
      <c r="HHJ1254" s="4"/>
      <c r="HHK1254" s="4"/>
      <c r="HHL1254" s="4"/>
      <c r="HHM1254" s="4"/>
      <c r="HHN1254" s="4"/>
      <c r="HHO1254" s="4"/>
      <c r="HHP1254" s="4"/>
      <c r="HHQ1254" s="4"/>
      <c r="HHR1254" s="4"/>
      <c r="HHS1254" s="4"/>
      <c r="HHT1254" s="4"/>
      <c r="HHU1254" s="4"/>
      <c r="HHV1254" s="4"/>
      <c r="HHW1254" s="4"/>
      <c r="HHX1254" s="4"/>
      <c r="HHY1254" s="4"/>
      <c r="HHZ1254" s="4"/>
      <c r="HIA1254" s="4"/>
      <c r="HIB1254" s="4"/>
      <c r="HIC1254" s="4"/>
      <c r="HID1254" s="4"/>
      <c r="HIE1254" s="4"/>
      <c r="HIF1254" s="4"/>
      <c r="HIG1254" s="4"/>
      <c r="HIH1254" s="4"/>
      <c r="HII1254" s="4"/>
      <c r="HIJ1254" s="4"/>
      <c r="HIK1254" s="4"/>
      <c r="HIL1254" s="4"/>
      <c r="HIM1254" s="4"/>
      <c r="HIN1254" s="4"/>
      <c r="HIO1254" s="4"/>
      <c r="HIP1254" s="4"/>
      <c r="HIQ1254" s="4"/>
      <c r="HIR1254" s="4"/>
      <c r="HIS1254" s="4"/>
      <c r="HIT1254" s="4"/>
      <c r="HIU1254" s="4"/>
      <c r="HIV1254" s="4"/>
      <c r="HIW1254" s="4"/>
      <c r="HIX1254" s="4"/>
      <c r="HIY1254" s="4"/>
      <c r="HIZ1254" s="4"/>
      <c r="HJA1254" s="4"/>
      <c r="HJB1254" s="4"/>
      <c r="HJC1254" s="4"/>
      <c r="HJD1254" s="4"/>
      <c r="HJE1254" s="4"/>
      <c r="HJF1254" s="4"/>
      <c r="HJG1254" s="4"/>
      <c r="HJH1254" s="4"/>
      <c r="HJI1254" s="4"/>
      <c r="HJJ1254" s="4"/>
      <c r="HJK1254" s="4"/>
      <c r="HJL1254" s="4"/>
      <c r="HJM1254" s="4"/>
      <c r="HJN1254" s="4"/>
      <c r="HJO1254" s="4"/>
      <c r="HJP1254" s="4"/>
      <c r="HJQ1254" s="4"/>
      <c r="HJR1254" s="4"/>
      <c r="HJS1254" s="4"/>
      <c r="HJT1254" s="4"/>
      <c r="HJU1254" s="4"/>
      <c r="HJV1254" s="4"/>
      <c r="HJW1254" s="4"/>
      <c r="HJX1254" s="4"/>
      <c r="HJY1254" s="4"/>
      <c r="HJZ1254" s="4"/>
      <c r="HKA1254" s="4"/>
      <c r="HKB1254" s="4"/>
      <c r="HKC1254" s="4"/>
      <c r="HKD1254" s="4"/>
      <c r="HKE1254" s="4"/>
      <c r="HKF1254" s="4"/>
      <c r="HKG1254" s="4"/>
      <c r="HKH1254" s="4"/>
      <c r="HKI1254" s="4"/>
      <c r="HKJ1254" s="4"/>
      <c r="HKK1254" s="4"/>
      <c r="HKL1254" s="4"/>
      <c r="HKM1254" s="4"/>
      <c r="HKN1254" s="4"/>
      <c r="HKO1254" s="4"/>
      <c r="HKP1254" s="4"/>
      <c r="HKQ1254" s="4"/>
      <c r="HKR1254" s="4"/>
      <c r="HKS1254" s="4"/>
      <c r="HKT1254" s="4"/>
      <c r="HKU1254" s="4"/>
      <c r="HKV1254" s="4"/>
      <c r="HKW1254" s="4"/>
      <c r="HKX1254" s="4"/>
      <c r="HKY1254" s="4"/>
      <c r="HKZ1254" s="4"/>
      <c r="HLA1254" s="4"/>
      <c r="HLB1254" s="4"/>
      <c r="HLC1254" s="4"/>
      <c r="HLD1254" s="4"/>
      <c r="HLE1254" s="4"/>
      <c r="HLF1254" s="4"/>
      <c r="HLG1254" s="4"/>
      <c r="HLH1254" s="4"/>
      <c r="HLI1254" s="4"/>
      <c r="HLJ1254" s="4"/>
      <c r="HLK1254" s="4"/>
      <c r="HLL1254" s="4"/>
      <c r="HLM1254" s="4"/>
      <c r="HLN1254" s="4"/>
      <c r="HLO1254" s="4"/>
      <c r="HLP1254" s="4"/>
      <c r="HLQ1254" s="4"/>
      <c r="HLR1254" s="4"/>
      <c r="HLS1254" s="4"/>
      <c r="HLT1254" s="4"/>
      <c r="HLU1254" s="4"/>
      <c r="HLV1254" s="4"/>
      <c r="HLW1254" s="4"/>
      <c r="HLX1254" s="4"/>
      <c r="HLY1254" s="4"/>
      <c r="HLZ1254" s="4"/>
      <c r="HMA1254" s="4"/>
      <c r="HMB1254" s="4"/>
      <c r="HMC1254" s="4"/>
      <c r="HMD1254" s="4"/>
      <c r="HME1254" s="4"/>
      <c r="HMF1254" s="4"/>
      <c r="HMG1254" s="4"/>
      <c r="HMH1254" s="4"/>
      <c r="HMI1254" s="4"/>
      <c r="HMJ1254" s="4"/>
      <c r="HMK1254" s="4"/>
      <c r="HML1254" s="4"/>
      <c r="HMM1254" s="4"/>
      <c r="HMN1254" s="4"/>
      <c r="HMO1254" s="4"/>
      <c r="HMP1254" s="4"/>
      <c r="HMQ1254" s="4"/>
      <c r="HMR1254" s="4"/>
      <c r="HMS1254" s="4"/>
      <c r="HMT1254" s="4"/>
      <c r="HMU1254" s="4"/>
      <c r="HMV1254" s="4"/>
      <c r="HMW1254" s="4"/>
      <c r="HMX1254" s="4"/>
      <c r="HMY1254" s="4"/>
      <c r="HMZ1254" s="4"/>
      <c r="HNA1254" s="4"/>
      <c r="HNB1254" s="4"/>
      <c r="HNC1254" s="4"/>
      <c r="HND1254" s="4"/>
      <c r="HNE1254" s="4"/>
      <c r="HNF1254" s="4"/>
      <c r="HNG1254" s="4"/>
      <c r="HNH1254" s="4"/>
      <c r="HNI1254" s="4"/>
      <c r="HNJ1254" s="4"/>
      <c r="HNK1254" s="4"/>
      <c r="HNL1254" s="4"/>
      <c r="HNM1254" s="4"/>
      <c r="HNN1254" s="4"/>
      <c r="HNO1254" s="4"/>
      <c r="HNP1254" s="4"/>
      <c r="HNQ1254" s="4"/>
      <c r="HNR1254" s="4"/>
      <c r="HNS1254" s="4"/>
      <c r="HNT1254" s="4"/>
      <c r="HNU1254" s="4"/>
      <c r="HNV1254" s="4"/>
      <c r="HNW1254" s="4"/>
      <c r="HNX1254" s="4"/>
      <c r="HNY1254" s="4"/>
      <c r="HNZ1254" s="4"/>
      <c r="HOA1254" s="4"/>
      <c r="HOB1254" s="4"/>
      <c r="HOC1254" s="4"/>
      <c r="HOD1254" s="4"/>
      <c r="HOE1254" s="4"/>
      <c r="HOF1254" s="4"/>
      <c r="HOG1254" s="4"/>
      <c r="HOH1254" s="4"/>
      <c r="HOI1254" s="4"/>
      <c r="HOJ1254" s="4"/>
      <c r="HOK1254" s="4"/>
      <c r="HOL1254" s="4"/>
      <c r="HOM1254" s="4"/>
      <c r="HON1254" s="4"/>
      <c r="HOO1254" s="4"/>
      <c r="HOP1254" s="4"/>
      <c r="HOQ1254" s="4"/>
      <c r="HOR1254" s="4"/>
      <c r="HOS1254" s="4"/>
      <c r="HOT1254" s="4"/>
      <c r="HOU1254" s="4"/>
      <c r="HOV1254" s="4"/>
      <c r="HOW1254" s="4"/>
      <c r="HOX1254" s="4"/>
      <c r="HOY1254" s="4"/>
      <c r="HOZ1254" s="4"/>
      <c r="HPA1254" s="4"/>
      <c r="HPB1254" s="4"/>
      <c r="HPC1254" s="4"/>
      <c r="HPD1254" s="4"/>
      <c r="HPE1254" s="4"/>
      <c r="HPF1254" s="4"/>
      <c r="HPG1254" s="4"/>
      <c r="HPH1254" s="4"/>
      <c r="HPI1254" s="4"/>
      <c r="HPJ1254" s="4"/>
      <c r="HPK1254" s="4"/>
      <c r="HPL1254" s="4"/>
      <c r="HPM1254" s="4"/>
      <c r="HPN1254" s="4"/>
      <c r="HPO1254" s="4"/>
      <c r="HPP1254" s="4"/>
      <c r="HPQ1254" s="4"/>
      <c r="HPR1254" s="4"/>
      <c r="HPS1254" s="4"/>
      <c r="HPT1254" s="4"/>
      <c r="HPU1254" s="4"/>
      <c r="HPV1254" s="4"/>
      <c r="HPW1254" s="4"/>
      <c r="HPX1254" s="4"/>
      <c r="HPY1254" s="4"/>
      <c r="HPZ1254" s="4"/>
      <c r="HQA1254" s="4"/>
      <c r="HQB1254" s="4"/>
      <c r="HQC1254" s="4"/>
      <c r="HQD1254" s="4"/>
      <c r="HQE1254" s="4"/>
      <c r="HQF1254" s="4"/>
      <c r="HQG1254" s="4"/>
      <c r="HQH1254" s="4"/>
      <c r="HQI1254" s="4"/>
      <c r="HQJ1254" s="4"/>
      <c r="HQK1254" s="4"/>
      <c r="HQL1254" s="4"/>
      <c r="HQM1254" s="4"/>
      <c r="HQN1254" s="4"/>
      <c r="HQO1254" s="4"/>
      <c r="HQP1254" s="4"/>
      <c r="HQQ1254" s="4"/>
      <c r="HQR1254" s="4"/>
      <c r="HQS1254" s="4"/>
      <c r="HQT1254" s="4"/>
      <c r="HQU1254" s="4"/>
      <c r="HQV1254" s="4"/>
      <c r="HQW1254" s="4"/>
      <c r="HQX1254" s="4"/>
      <c r="HQY1254" s="4"/>
      <c r="HQZ1254" s="4"/>
      <c r="HRA1254" s="4"/>
      <c r="HRB1254" s="4"/>
      <c r="HRC1254" s="4"/>
      <c r="HRD1254" s="4"/>
      <c r="HRE1254" s="4"/>
      <c r="HRF1254" s="4"/>
      <c r="HRG1254" s="4"/>
      <c r="HRH1254" s="4"/>
      <c r="HRI1254" s="4"/>
      <c r="HRJ1254" s="4"/>
      <c r="HRK1254" s="4"/>
      <c r="HRL1254" s="4"/>
      <c r="HRM1254" s="4"/>
      <c r="HRN1254" s="4"/>
      <c r="HRO1254" s="4"/>
      <c r="HRP1254" s="4"/>
      <c r="HRQ1254" s="4"/>
      <c r="HRR1254" s="4"/>
      <c r="HRS1254" s="4"/>
      <c r="HRT1254" s="4"/>
      <c r="HRU1254" s="4"/>
      <c r="HRV1254" s="4"/>
      <c r="HRW1254" s="4"/>
      <c r="HRX1254" s="4"/>
      <c r="HRY1254" s="4"/>
      <c r="HRZ1254" s="4"/>
      <c r="HSA1254" s="4"/>
      <c r="HSB1254" s="4"/>
      <c r="HSC1254" s="4"/>
      <c r="HSD1254" s="4"/>
      <c r="HSE1254" s="4"/>
      <c r="HSF1254" s="4"/>
      <c r="HSG1254" s="4"/>
      <c r="HSH1254" s="4"/>
      <c r="HSI1254" s="4"/>
      <c r="HSJ1254" s="4"/>
      <c r="HSK1254" s="4"/>
      <c r="HSL1254" s="4"/>
      <c r="HSM1254" s="4"/>
      <c r="HSN1254" s="4"/>
      <c r="HSO1254" s="4"/>
      <c r="HSP1254" s="4"/>
      <c r="HSQ1254" s="4"/>
      <c r="HSR1254" s="4"/>
      <c r="HSS1254" s="4"/>
      <c r="HST1254" s="4"/>
      <c r="HSU1254" s="4"/>
      <c r="HSV1254" s="4"/>
      <c r="HSW1254" s="4"/>
      <c r="HSX1254" s="4"/>
      <c r="HSY1254" s="4"/>
      <c r="HSZ1254" s="4"/>
      <c r="HTA1254" s="4"/>
      <c r="HTB1254" s="4"/>
      <c r="HTC1254" s="4"/>
      <c r="HTD1254" s="4"/>
      <c r="HTE1254" s="4"/>
      <c r="HTF1254" s="4"/>
      <c r="HTG1254" s="4"/>
      <c r="HTH1254" s="4"/>
      <c r="HTI1254" s="4"/>
      <c r="HTJ1254" s="4"/>
      <c r="HTK1254" s="4"/>
      <c r="HTL1254" s="4"/>
      <c r="HTM1254" s="4"/>
      <c r="HTN1254" s="4"/>
      <c r="HTO1254" s="4"/>
      <c r="HTP1254" s="4"/>
      <c r="HTQ1254" s="4"/>
      <c r="HTR1254" s="4"/>
      <c r="HTS1254" s="4"/>
      <c r="HTT1254" s="4"/>
      <c r="HTU1254" s="4"/>
      <c r="HTV1254" s="4"/>
      <c r="HTW1254" s="4"/>
      <c r="HTX1254" s="4"/>
      <c r="HTY1254" s="4"/>
      <c r="HTZ1254" s="4"/>
      <c r="HUA1254" s="4"/>
      <c r="HUB1254" s="4"/>
      <c r="HUC1254" s="4"/>
      <c r="HUD1254" s="4"/>
      <c r="HUE1254" s="4"/>
      <c r="HUF1254" s="4"/>
      <c r="HUG1254" s="4"/>
      <c r="HUH1254" s="4"/>
      <c r="HUI1254" s="4"/>
      <c r="HUJ1254" s="4"/>
      <c r="HUK1254" s="4"/>
      <c r="HUL1254" s="4"/>
      <c r="HUM1254" s="4"/>
      <c r="HUN1254" s="4"/>
      <c r="HUO1254" s="4"/>
      <c r="HUP1254" s="4"/>
      <c r="HUQ1254" s="4"/>
      <c r="HUR1254" s="4"/>
      <c r="HUS1254" s="4"/>
      <c r="HUT1254" s="4"/>
      <c r="HUU1254" s="4"/>
      <c r="HUV1254" s="4"/>
      <c r="HUW1254" s="4"/>
      <c r="HUX1254" s="4"/>
      <c r="HUY1254" s="4"/>
      <c r="HUZ1254" s="4"/>
      <c r="HVA1254" s="4"/>
      <c r="HVB1254" s="4"/>
      <c r="HVC1254" s="4"/>
      <c r="HVD1254" s="4"/>
      <c r="HVE1254" s="4"/>
      <c r="HVF1254" s="4"/>
      <c r="HVG1254" s="4"/>
      <c r="HVH1254" s="4"/>
      <c r="HVI1254" s="4"/>
      <c r="HVJ1254" s="4"/>
      <c r="HVK1254" s="4"/>
      <c r="HVL1254" s="4"/>
      <c r="HVM1254" s="4"/>
      <c r="HVN1254" s="4"/>
      <c r="HVO1254" s="4"/>
      <c r="HVP1254" s="4"/>
      <c r="HVQ1254" s="4"/>
      <c r="HVR1254" s="4"/>
      <c r="HVS1254" s="4"/>
      <c r="HVT1254" s="4"/>
      <c r="HVU1254" s="4"/>
      <c r="HVV1254" s="4"/>
      <c r="HVW1254" s="4"/>
      <c r="HVX1254" s="4"/>
      <c r="HVY1254" s="4"/>
      <c r="HVZ1254" s="4"/>
      <c r="HWA1254" s="4"/>
      <c r="HWB1254" s="4"/>
      <c r="HWC1254" s="4"/>
      <c r="HWD1254" s="4"/>
      <c r="HWE1254" s="4"/>
      <c r="HWF1254" s="4"/>
      <c r="HWG1254" s="4"/>
      <c r="HWH1254" s="4"/>
      <c r="HWI1254" s="4"/>
      <c r="HWJ1254" s="4"/>
      <c r="HWK1254" s="4"/>
      <c r="HWL1254" s="4"/>
      <c r="HWM1254" s="4"/>
      <c r="HWN1254" s="4"/>
      <c r="HWO1254" s="4"/>
      <c r="HWP1254" s="4"/>
      <c r="HWQ1254" s="4"/>
      <c r="HWR1254" s="4"/>
      <c r="HWS1254" s="4"/>
      <c r="HWT1254" s="4"/>
      <c r="HWU1254" s="4"/>
      <c r="HWV1254" s="4"/>
      <c r="HWW1254" s="4"/>
      <c r="HWX1254" s="4"/>
      <c r="HWY1254" s="4"/>
      <c r="HWZ1254" s="4"/>
      <c r="HXA1254" s="4"/>
      <c r="HXB1254" s="4"/>
      <c r="HXC1254" s="4"/>
      <c r="HXD1254" s="4"/>
      <c r="HXE1254" s="4"/>
      <c r="HXF1254" s="4"/>
      <c r="HXG1254" s="4"/>
      <c r="HXH1254" s="4"/>
      <c r="HXI1254" s="4"/>
      <c r="HXJ1254" s="4"/>
      <c r="HXK1254" s="4"/>
      <c r="HXL1254" s="4"/>
      <c r="HXM1254" s="4"/>
      <c r="HXN1254" s="4"/>
      <c r="HXO1254" s="4"/>
      <c r="HXP1254" s="4"/>
      <c r="HXQ1254" s="4"/>
      <c r="HXR1254" s="4"/>
      <c r="HXS1254" s="4"/>
      <c r="HXT1254" s="4"/>
      <c r="HXU1254" s="4"/>
      <c r="HXV1254" s="4"/>
      <c r="HXW1254" s="4"/>
      <c r="HXX1254" s="4"/>
      <c r="HXY1254" s="4"/>
      <c r="HXZ1254" s="4"/>
      <c r="HYA1254" s="4"/>
      <c r="HYB1254" s="4"/>
      <c r="HYC1254" s="4"/>
      <c r="HYD1254" s="4"/>
      <c r="HYE1254" s="4"/>
      <c r="HYF1254" s="4"/>
      <c r="HYG1254" s="4"/>
      <c r="HYH1254" s="4"/>
      <c r="HYI1254" s="4"/>
      <c r="HYJ1254" s="4"/>
      <c r="HYK1254" s="4"/>
      <c r="HYL1254" s="4"/>
      <c r="HYM1254" s="4"/>
      <c r="HYN1254" s="4"/>
      <c r="HYO1254" s="4"/>
      <c r="HYP1254" s="4"/>
      <c r="HYQ1254" s="4"/>
      <c r="HYR1254" s="4"/>
      <c r="HYS1254" s="4"/>
      <c r="HYT1254" s="4"/>
      <c r="HYU1254" s="4"/>
      <c r="HYV1254" s="4"/>
      <c r="HYW1254" s="4"/>
      <c r="HYX1254" s="4"/>
      <c r="HYY1254" s="4"/>
      <c r="HYZ1254" s="4"/>
      <c r="HZA1254" s="4"/>
      <c r="HZB1254" s="4"/>
      <c r="HZC1254" s="4"/>
      <c r="HZD1254" s="4"/>
      <c r="HZE1254" s="4"/>
      <c r="HZF1254" s="4"/>
      <c r="HZG1254" s="4"/>
      <c r="HZH1254" s="4"/>
      <c r="HZI1254" s="4"/>
      <c r="HZJ1254" s="4"/>
      <c r="HZK1254" s="4"/>
      <c r="HZL1254" s="4"/>
      <c r="HZM1254" s="4"/>
      <c r="HZN1254" s="4"/>
      <c r="HZO1254" s="4"/>
      <c r="HZP1254" s="4"/>
      <c r="HZQ1254" s="4"/>
      <c r="HZR1254" s="4"/>
      <c r="HZS1254" s="4"/>
      <c r="HZT1254" s="4"/>
      <c r="HZU1254" s="4"/>
      <c r="HZV1254" s="4"/>
      <c r="HZW1254" s="4"/>
      <c r="HZX1254" s="4"/>
      <c r="HZY1254" s="4"/>
      <c r="HZZ1254" s="4"/>
      <c r="IAA1254" s="4"/>
      <c r="IAB1254" s="4"/>
      <c r="IAC1254" s="4"/>
      <c r="IAD1254" s="4"/>
      <c r="IAE1254" s="4"/>
      <c r="IAF1254" s="4"/>
      <c r="IAG1254" s="4"/>
      <c r="IAH1254" s="4"/>
      <c r="IAI1254" s="4"/>
      <c r="IAJ1254" s="4"/>
      <c r="IAK1254" s="4"/>
      <c r="IAL1254" s="4"/>
      <c r="IAM1254" s="4"/>
      <c r="IAN1254" s="4"/>
      <c r="IAO1254" s="4"/>
      <c r="IAP1254" s="4"/>
      <c r="IAQ1254" s="4"/>
      <c r="IAR1254" s="4"/>
      <c r="IAS1254" s="4"/>
      <c r="IAT1254" s="4"/>
      <c r="IAU1254" s="4"/>
      <c r="IAV1254" s="4"/>
      <c r="IAW1254" s="4"/>
      <c r="IAX1254" s="4"/>
      <c r="IAY1254" s="4"/>
      <c r="IAZ1254" s="4"/>
      <c r="IBA1254" s="4"/>
      <c r="IBB1254" s="4"/>
      <c r="IBC1254" s="4"/>
      <c r="IBD1254" s="4"/>
      <c r="IBE1254" s="4"/>
      <c r="IBF1254" s="4"/>
      <c r="IBG1254" s="4"/>
      <c r="IBH1254" s="4"/>
      <c r="IBI1254" s="4"/>
      <c r="IBJ1254" s="4"/>
      <c r="IBK1254" s="4"/>
      <c r="IBL1254" s="4"/>
      <c r="IBM1254" s="4"/>
      <c r="IBN1254" s="4"/>
      <c r="IBO1254" s="4"/>
      <c r="IBP1254" s="4"/>
      <c r="IBQ1254" s="4"/>
      <c r="IBR1254" s="4"/>
      <c r="IBS1254" s="4"/>
      <c r="IBT1254" s="4"/>
      <c r="IBU1254" s="4"/>
      <c r="IBV1254" s="4"/>
      <c r="IBW1254" s="4"/>
      <c r="IBX1254" s="4"/>
      <c r="IBY1254" s="4"/>
      <c r="IBZ1254" s="4"/>
      <c r="ICA1254" s="4"/>
      <c r="ICB1254" s="4"/>
      <c r="ICC1254" s="4"/>
      <c r="ICD1254" s="4"/>
      <c r="ICE1254" s="4"/>
      <c r="ICF1254" s="4"/>
      <c r="ICG1254" s="4"/>
      <c r="ICH1254" s="4"/>
      <c r="ICI1254" s="4"/>
      <c r="ICJ1254" s="4"/>
      <c r="ICK1254" s="4"/>
      <c r="ICL1254" s="4"/>
      <c r="ICM1254" s="4"/>
      <c r="ICN1254" s="4"/>
      <c r="ICO1254" s="4"/>
      <c r="ICP1254" s="4"/>
      <c r="ICQ1254" s="4"/>
      <c r="ICR1254" s="4"/>
      <c r="ICS1254" s="4"/>
      <c r="ICT1254" s="4"/>
      <c r="ICU1254" s="4"/>
      <c r="ICV1254" s="4"/>
      <c r="ICW1254" s="4"/>
      <c r="ICX1254" s="4"/>
      <c r="ICY1254" s="4"/>
      <c r="ICZ1254" s="4"/>
      <c r="IDA1254" s="4"/>
      <c r="IDB1254" s="4"/>
      <c r="IDC1254" s="4"/>
      <c r="IDD1254" s="4"/>
      <c r="IDE1254" s="4"/>
      <c r="IDF1254" s="4"/>
      <c r="IDG1254" s="4"/>
      <c r="IDH1254" s="4"/>
      <c r="IDI1254" s="4"/>
      <c r="IDJ1254" s="4"/>
      <c r="IDK1254" s="4"/>
      <c r="IDL1254" s="4"/>
      <c r="IDM1254" s="4"/>
      <c r="IDN1254" s="4"/>
      <c r="IDO1254" s="4"/>
      <c r="IDP1254" s="4"/>
      <c r="IDQ1254" s="4"/>
      <c r="IDR1254" s="4"/>
      <c r="IDS1254" s="4"/>
      <c r="IDT1254" s="4"/>
      <c r="IDU1254" s="4"/>
      <c r="IDV1254" s="4"/>
      <c r="IDW1254" s="4"/>
      <c r="IDX1254" s="4"/>
      <c r="IDY1254" s="4"/>
      <c r="IDZ1254" s="4"/>
      <c r="IEA1254" s="4"/>
      <c r="IEB1254" s="4"/>
      <c r="IEC1254" s="4"/>
      <c r="IED1254" s="4"/>
      <c r="IEE1254" s="4"/>
      <c r="IEF1254" s="4"/>
      <c r="IEG1254" s="4"/>
      <c r="IEH1254" s="4"/>
      <c r="IEI1254" s="4"/>
      <c r="IEJ1254" s="4"/>
      <c r="IEK1254" s="4"/>
      <c r="IEL1254" s="4"/>
      <c r="IEM1254" s="4"/>
      <c r="IEN1254" s="4"/>
      <c r="IEO1254" s="4"/>
      <c r="IEP1254" s="4"/>
      <c r="IEQ1254" s="4"/>
      <c r="IER1254" s="4"/>
      <c r="IES1254" s="4"/>
      <c r="IET1254" s="4"/>
      <c r="IEU1254" s="4"/>
      <c r="IEV1254" s="4"/>
      <c r="IEW1254" s="4"/>
      <c r="IEX1254" s="4"/>
      <c r="IEY1254" s="4"/>
      <c r="IEZ1254" s="4"/>
      <c r="IFA1254" s="4"/>
      <c r="IFB1254" s="4"/>
      <c r="IFC1254" s="4"/>
      <c r="IFD1254" s="4"/>
      <c r="IFE1254" s="4"/>
      <c r="IFF1254" s="4"/>
      <c r="IFG1254" s="4"/>
      <c r="IFH1254" s="4"/>
      <c r="IFI1254" s="4"/>
      <c r="IFJ1254" s="4"/>
      <c r="IFK1254" s="4"/>
      <c r="IFL1254" s="4"/>
      <c r="IFM1254" s="4"/>
      <c r="IFN1254" s="4"/>
      <c r="IFO1254" s="4"/>
      <c r="IFP1254" s="4"/>
      <c r="IFQ1254" s="4"/>
      <c r="IFR1254" s="4"/>
      <c r="IFS1254" s="4"/>
      <c r="IFT1254" s="4"/>
      <c r="IFU1254" s="4"/>
      <c r="IFV1254" s="4"/>
      <c r="IFW1254" s="4"/>
      <c r="IFX1254" s="4"/>
      <c r="IFY1254" s="4"/>
      <c r="IFZ1254" s="4"/>
      <c r="IGA1254" s="4"/>
      <c r="IGB1254" s="4"/>
      <c r="IGC1254" s="4"/>
      <c r="IGD1254" s="4"/>
      <c r="IGE1254" s="4"/>
      <c r="IGF1254" s="4"/>
      <c r="IGG1254" s="4"/>
      <c r="IGH1254" s="4"/>
      <c r="IGI1254" s="4"/>
      <c r="IGJ1254" s="4"/>
      <c r="IGK1254" s="4"/>
      <c r="IGL1254" s="4"/>
      <c r="IGM1254" s="4"/>
      <c r="IGN1254" s="4"/>
      <c r="IGO1254" s="4"/>
      <c r="IGP1254" s="4"/>
      <c r="IGQ1254" s="4"/>
      <c r="IGR1254" s="4"/>
      <c r="IGS1254" s="4"/>
      <c r="IGT1254" s="4"/>
      <c r="IGU1254" s="4"/>
      <c r="IGV1254" s="4"/>
      <c r="IGW1254" s="4"/>
      <c r="IGX1254" s="4"/>
      <c r="IGY1254" s="4"/>
      <c r="IGZ1254" s="4"/>
      <c r="IHA1254" s="4"/>
      <c r="IHB1254" s="4"/>
      <c r="IHC1254" s="4"/>
      <c r="IHD1254" s="4"/>
      <c r="IHE1254" s="4"/>
      <c r="IHF1254" s="4"/>
      <c r="IHG1254" s="4"/>
      <c r="IHH1254" s="4"/>
      <c r="IHI1254" s="4"/>
      <c r="IHJ1254" s="4"/>
      <c r="IHK1254" s="4"/>
      <c r="IHL1254" s="4"/>
      <c r="IHM1254" s="4"/>
      <c r="IHN1254" s="4"/>
      <c r="IHO1254" s="4"/>
      <c r="IHP1254" s="4"/>
      <c r="IHQ1254" s="4"/>
      <c r="IHR1254" s="4"/>
      <c r="IHS1254" s="4"/>
      <c r="IHT1254" s="4"/>
      <c r="IHU1254" s="4"/>
      <c r="IHV1254" s="4"/>
      <c r="IHW1254" s="4"/>
      <c r="IHX1254" s="4"/>
      <c r="IHY1254" s="4"/>
      <c r="IHZ1254" s="4"/>
      <c r="IIA1254" s="4"/>
      <c r="IIB1254" s="4"/>
      <c r="IIC1254" s="4"/>
      <c r="IID1254" s="4"/>
      <c r="IIE1254" s="4"/>
      <c r="IIF1254" s="4"/>
      <c r="IIG1254" s="4"/>
      <c r="IIH1254" s="4"/>
      <c r="III1254" s="4"/>
      <c r="IIJ1254" s="4"/>
      <c r="IIK1254" s="4"/>
      <c r="IIL1254" s="4"/>
      <c r="IIM1254" s="4"/>
      <c r="IIN1254" s="4"/>
      <c r="IIO1254" s="4"/>
      <c r="IIP1254" s="4"/>
      <c r="IIQ1254" s="4"/>
      <c r="IIR1254" s="4"/>
      <c r="IIS1254" s="4"/>
      <c r="IIT1254" s="4"/>
      <c r="IIU1254" s="4"/>
      <c r="IIV1254" s="4"/>
      <c r="IIW1254" s="4"/>
      <c r="IIX1254" s="4"/>
      <c r="IIY1254" s="4"/>
      <c r="IIZ1254" s="4"/>
      <c r="IJA1254" s="4"/>
      <c r="IJB1254" s="4"/>
      <c r="IJC1254" s="4"/>
      <c r="IJD1254" s="4"/>
      <c r="IJE1254" s="4"/>
      <c r="IJF1254" s="4"/>
      <c r="IJG1254" s="4"/>
      <c r="IJH1254" s="4"/>
      <c r="IJI1254" s="4"/>
      <c r="IJJ1254" s="4"/>
      <c r="IJK1254" s="4"/>
      <c r="IJL1254" s="4"/>
      <c r="IJM1254" s="4"/>
      <c r="IJN1254" s="4"/>
      <c r="IJO1254" s="4"/>
      <c r="IJP1254" s="4"/>
      <c r="IJQ1254" s="4"/>
      <c r="IJR1254" s="4"/>
      <c r="IJS1254" s="4"/>
      <c r="IJT1254" s="4"/>
      <c r="IJU1254" s="4"/>
      <c r="IJV1254" s="4"/>
      <c r="IJW1254" s="4"/>
      <c r="IJX1254" s="4"/>
      <c r="IJY1254" s="4"/>
      <c r="IJZ1254" s="4"/>
      <c r="IKA1254" s="4"/>
      <c r="IKB1254" s="4"/>
      <c r="IKC1254" s="4"/>
      <c r="IKD1254" s="4"/>
      <c r="IKE1254" s="4"/>
      <c r="IKF1254" s="4"/>
      <c r="IKG1254" s="4"/>
      <c r="IKH1254" s="4"/>
      <c r="IKI1254" s="4"/>
      <c r="IKJ1254" s="4"/>
      <c r="IKK1254" s="4"/>
      <c r="IKL1254" s="4"/>
      <c r="IKM1254" s="4"/>
      <c r="IKN1254" s="4"/>
      <c r="IKO1254" s="4"/>
      <c r="IKP1254" s="4"/>
      <c r="IKQ1254" s="4"/>
      <c r="IKR1254" s="4"/>
      <c r="IKS1254" s="4"/>
      <c r="IKT1254" s="4"/>
      <c r="IKU1254" s="4"/>
      <c r="IKV1254" s="4"/>
      <c r="IKW1254" s="4"/>
      <c r="IKX1254" s="4"/>
      <c r="IKY1254" s="4"/>
      <c r="IKZ1254" s="4"/>
      <c r="ILA1254" s="4"/>
      <c r="ILB1254" s="4"/>
      <c r="ILC1254" s="4"/>
      <c r="ILD1254" s="4"/>
      <c r="ILE1254" s="4"/>
      <c r="ILF1254" s="4"/>
      <c r="ILG1254" s="4"/>
      <c r="ILH1254" s="4"/>
      <c r="ILI1254" s="4"/>
      <c r="ILJ1254" s="4"/>
      <c r="ILK1254" s="4"/>
      <c r="ILL1254" s="4"/>
      <c r="ILM1254" s="4"/>
      <c r="ILN1254" s="4"/>
      <c r="ILO1254" s="4"/>
      <c r="ILP1254" s="4"/>
      <c r="ILQ1254" s="4"/>
      <c r="ILR1254" s="4"/>
      <c r="ILS1254" s="4"/>
      <c r="ILT1254" s="4"/>
      <c r="ILU1254" s="4"/>
      <c r="ILV1254" s="4"/>
      <c r="ILW1254" s="4"/>
      <c r="ILX1254" s="4"/>
      <c r="ILY1254" s="4"/>
      <c r="ILZ1254" s="4"/>
      <c r="IMA1254" s="4"/>
      <c r="IMB1254" s="4"/>
      <c r="IMC1254" s="4"/>
      <c r="IMD1254" s="4"/>
      <c r="IME1254" s="4"/>
      <c r="IMF1254" s="4"/>
      <c r="IMG1254" s="4"/>
      <c r="IMH1254" s="4"/>
      <c r="IMI1254" s="4"/>
      <c r="IMJ1254" s="4"/>
      <c r="IMK1254" s="4"/>
      <c r="IML1254" s="4"/>
      <c r="IMM1254" s="4"/>
      <c r="IMN1254" s="4"/>
      <c r="IMO1254" s="4"/>
      <c r="IMP1254" s="4"/>
      <c r="IMQ1254" s="4"/>
      <c r="IMR1254" s="4"/>
      <c r="IMS1254" s="4"/>
      <c r="IMT1254" s="4"/>
      <c r="IMU1254" s="4"/>
      <c r="IMV1254" s="4"/>
      <c r="IMW1254" s="4"/>
      <c r="IMX1254" s="4"/>
      <c r="IMY1254" s="4"/>
      <c r="IMZ1254" s="4"/>
      <c r="INA1254" s="4"/>
      <c r="INB1254" s="4"/>
      <c r="INC1254" s="4"/>
      <c r="IND1254" s="4"/>
      <c r="INE1254" s="4"/>
      <c r="INF1254" s="4"/>
      <c r="ING1254" s="4"/>
      <c r="INH1254" s="4"/>
      <c r="INI1254" s="4"/>
      <c r="INJ1254" s="4"/>
      <c r="INK1254" s="4"/>
      <c r="INL1254" s="4"/>
      <c r="INM1254" s="4"/>
      <c r="INN1254" s="4"/>
      <c r="INO1254" s="4"/>
      <c r="INP1254" s="4"/>
      <c r="INQ1254" s="4"/>
      <c r="INR1254" s="4"/>
      <c r="INS1254" s="4"/>
      <c r="INT1254" s="4"/>
      <c r="INU1254" s="4"/>
      <c r="INV1254" s="4"/>
      <c r="INW1254" s="4"/>
      <c r="INX1254" s="4"/>
      <c r="INY1254" s="4"/>
      <c r="INZ1254" s="4"/>
      <c r="IOA1254" s="4"/>
      <c r="IOB1254" s="4"/>
      <c r="IOC1254" s="4"/>
      <c r="IOD1254" s="4"/>
      <c r="IOE1254" s="4"/>
      <c r="IOF1254" s="4"/>
      <c r="IOG1254" s="4"/>
      <c r="IOH1254" s="4"/>
      <c r="IOI1254" s="4"/>
      <c r="IOJ1254" s="4"/>
      <c r="IOK1254" s="4"/>
      <c r="IOL1254" s="4"/>
      <c r="IOM1254" s="4"/>
      <c r="ION1254" s="4"/>
      <c r="IOO1254" s="4"/>
      <c r="IOP1254" s="4"/>
      <c r="IOQ1254" s="4"/>
      <c r="IOR1254" s="4"/>
      <c r="IOS1254" s="4"/>
      <c r="IOT1254" s="4"/>
      <c r="IOU1254" s="4"/>
      <c r="IOV1254" s="4"/>
      <c r="IOW1254" s="4"/>
      <c r="IOX1254" s="4"/>
      <c r="IOY1254" s="4"/>
      <c r="IOZ1254" s="4"/>
      <c r="IPA1254" s="4"/>
      <c r="IPB1254" s="4"/>
      <c r="IPC1254" s="4"/>
      <c r="IPD1254" s="4"/>
      <c r="IPE1254" s="4"/>
      <c r="IPF1254" s="4"/>
      <c r="IPG1254" s="4"/>
      <c r="IPH1254" s="4"/>
      <c r="IPI1254" s="4"/>
      <c r="IPJ1254" s="4"/>
      <c r="IPK1254" s="4"/>
      <c r="IPL1254" s="4"/>
      <c r="IPM1254" s="4"/>
      <c r="IPN1254" s="4"/>
      <c r="IPO1254" s="4"/>
      <c r="IPP1254" s="4"/>
      <c r="IPQ1254" s="4"/>
      <c r="IPR1254" s="4"/>
      <c r="IPS1254" s="4"/>
      <c r="IPT1254" s="4"/>
      <c r="IPU1254" s="4"/>
      <c r="IPV1254" s="4"/>
      <c r="IPW1254" s="4"/>
      <c r="IPX1254" s="4"/>
      <c r="IPY1254" s="4"/>
      <c r="IPZ1254" s="4"/>
      <c r="IQA1254" s="4"/>
      <c r="IQB1254" s="4"/>
      <c r="IQC1254" s="4"/>
      <c r="IQD1254" s="4"/>
      <c r="IQE1254" s="4"/>
      <c r="IQF1254" s="4"/>
      <c r="IQG1254" s="4"/>
      <c r="IQH1254" s="4"/>
      <c r="IQI1254" s="4"/>
      <c r="IQJ1254" s="4"/>
      <c r="IQK1254" s="4"/>
      <c r="IQL1254" s="4"/>
      <c r="IQM1254" s="4"/>
      <c r="IQN1254" s="4"/>
      <c r="IQO1254" s="4"/>
      <c r="IQP1254" s="4"/>
      <c r="IQQ1254" s="4"/>
      <c r="IQR1254" s="4"/>
      <c r="IQS1254" s="4"/>
      <c r="IQT1254" s="4"/>
      <c r="IQU1254" s="4"/>
      <c r="IQV1254" s="4"/>
      <c r="IQW1254" s="4"/>
      <c r="IQX1254" s="4"/>
      <c r="IQY1254" s="4"/>
      <c r="IQZ1254" s="4"/>
      <c r="IRA1254" s="4"/>
      <c r="IRB1254" s="4"/>
      <c r="IRC1254" s="4"/>
      <c r="IRD1254" s="4"/>
      <c r="IRE1254" s="4"/>
      <c r="IRF1254" s="4"/>
      <c r="IRG1254" s="4"/>
      <c r="IRH1254" s="4"/>
      <c r="IRI1254" s="4"/>
      <c r="IRJ1254" s="4"/>
      <c r="IRK1254" s="4"/>
      <c r="IRL1254" s="4"/>
      <c r="IRM1254" s="4"/>
      <c r="IRN1254" s="4"/>
      <c r="IRO1254" s="4"/>
      <c r="IRP1254" s="4"/>
      <c r="IRQ1254" s="4"/>
      <c r="IRR1254" s="4"/>
      <c r="IRS1254" s="4"/>
      <c r="IRT1254" s="4"/>
      <c r="IRU1254" s="4"/>
      <c r="IRV1254" s="4"/>
      <c r="IRW1254" s="4"/>
      <c r="IRX1254" s="4"/>
      <c r="IRY1254" s="4"/>
      <c r="IRZ1254" s="4"/>
      <c r="ISA1254" s="4"/>
      <c r="ISB1254" s="4"/>
      <c r="ISC1254" s="4"/>
      <c r="ISD1254" s="4"/>
      <c r="ISE1254" s="4"/>
      <c r="ISF1254" s="4"/>
      <c r="ISG1254" s="4"/>
      <c r="ISH1254" s="4"/>
      <c r="ISI1254" s="4"/>
      <c r="ISJ1254" s="4"/>
      <c r="ISK1254" s="4"/>
      <c r="ISL1254" s="4"/>
      <c r="ISM1254" s="4"/>
      <c r="ISN1254" s="4"/>
      <c r="ISO1254" s="4"/>
      <c r="ISP1254" s="4"/>
      <c r="ISQ1254" s="4"/>
      <c r="ISR1254" s="4"/>
      <c r="ISS1254" s="4"/>
      <c r="IST1254" s="4"/>
      <c r="ISU1254" s="4"/>
      <c r="ISV1254" s="4"/>
      <c r="ISW1254" s="4"/>
      <c r="ISX1254" s="4"/>
      <c r="ISY1254" s="4"/>
      <c r="ISZ1254" s="4"/>
      <c r="ITA1254" s="4"/>
      <c r="ITB1254" s="4"/>
      <c r="ITC1254" s="4"/>
      <c r="ITD1254" s="4"/>
      <c r="ITE1254" s="4"/>
      <c r="ITF1254" s="4"/>
      <c r="ITG1254" s="4"/>
      <c r="ITH1254" s="4"/>
      <c r="ITI1254" s="4"/>
      <c r="ITJ1254" s="4"/>
      <c r="ITK1254" s="4"/>
      <c r="ITL1254" s="4"/>
      <c r="ITM1254" s="4"/>
      <c r="ITN1254" s="4"/>
      <c r="ITO1254" s="4"/>
      <c r="ITP1254" s="4"/>
      <c r="ITQ1254" s="4"/>
      <c r="ITR1254" s="4"/>
      <c r="ITS1254" s="4"/>
      <c r="ITT1254" s="4"/>
      <c r="ITU1254" s="4"/>
      <c r="ITV1254" s="4"/>
      <c r="ITW1254" s="4"/>
      <c r="ITX1254" s="4"/>
      <c r="ITY1254" s="4"/>
      <c r="ITZ1254" s="4"/>
      <c r="IUA1254" s="4"/>
      <c r="IUB1254" s="4"/>
      <c r="IUC1254" s="4"/>
      <c r="IUD1254" s="4"/>
      <c r="IUE1254" s="4"/>
      <c r="IUF1254" s="4"/>
      <c r="IUG1254" s="4"/>
      <c r="IUH1254" s="4"/>
      <c r="IUI1254" s="4"/>
      <c r="IUJ1254" s="4"/>
      <c r="IUK1254" s="4"/>
      <c r="IUL1254" s="4"/>
      <c r="IUM1254" s="4"/>
      <c r="IUN1254" s="4"/>
      <c r="IUO1254" s="4"/>
      <c r="IUP1254" s="4"/>
      <c r="IUQ1254" s="4"/>
      <c r="IUR1254" s="4"/>
      <c r="IUS1254" s="4"/>
      <c r="IUT1254" s="4"/>
      <c r="IUU1254" s="4"/>
      <c r="IUV1254" s="4"/>
      <c r="IUW1254" s="4"/>
      <c r="IUX1254" s="4"/>
      <c r="IUY1254" s="4"/>
      <c r="IUZ1254" s="4"/>
      <c r="IVA1254" s="4"/>
      <c r="IVB1254" s="4"/>
      <c r="IVC1254" s="4"/>
      <c r="IVD1254" s="4"/>
      <c r="IVE1254" s="4"/>
      <c r="IVF1254" s="4"/>
      <c r="IVG1254" s="4"/>
      <c r="IVH1254" s="4"/>
      <c r="IVI1254" s="4"/>
      <c r="IVJ1254" s="4"/>
      <c r="IVK1254" s="4"/>
      <c r="IVL1254" s="4"/>
      <c r="IVM1254" s="4"/>
      <c r="IVN1254" s="4"/>
      <c r="IVO1254" s="4"/>
      <c r="IVP1254" s="4"/>
      <c r="IVQ1254" s="4"/>
      <c r="IVR1254" s="4"/>
      <c r="IVS1254" s="4"/>
      <c r="IVT1254" s="4"/>
      <c r="IVU1254" s="4"/>
      <c r="IVV1254" s="4"/>
      <c r="IVW1254" s="4"/>
      <c r="IVX1254" s="4"/>
      <c r="IVY1254" s="4"/>
      <c r="IVZ1254" s="4"/>
      <c r="IWA1254" s="4"/>
      <c r="IWB1254" s="4"/>
      <c r="IWC1254" s="4"/>
      <c r="IWD1254" s="4"/>
      <c r="IWE1254" s="4"/>
      <c r="IWF1254" s="4"/>
      <c r="IWG1254" s="4"/>
      <c r="IWH1254" s="4"/>
      <c r="IWI1254" s="4"/>
      <c r="IWJ1254" s="4"/>
      <c r="IWK1254" s="4"/>
      <c r="IWL1254" s="4"/>
      <c r="IWM1254" s="4"/>
      <c r="IWN1254" s="4"/>
      <c r="IWO1254" s="4"/>
      <c r="IWP1254" s="4"/>
      <c r="IWQ1254" s="4"/>
      <c r="IWR1254" s="4"/>
      <c r="IWS1254" s="4"/>
      <c r="IWT1254" s="4"/>
      <c r="IWU1254" s="4"/>
      <c r="IWV1254" s="4"/>
      <c r="IWW1254" s="4"/>
      <c r="IWX1254" s="4"/>
      <c r="IWY1254" s="4"/>
      <c r="IWZ1254" s="4"/>
      <c r="IXA1254" s="4"/>
      <c r="IXB1254" s="4"/>
      <c r="IXC1254" s="4"/>
      <c r="IXD1254" s="4"/>
      <c r="IXE1254" s="4"/>
      <c r="IXF1254" s="4"/>
      <c r="IXG1254" s="4"/>
      <c r="IXH1254" s="4"/>
      <c r="IXI1254" s="4"/>
      <c r="IXJ1254" s="4"/>
      <c r="IXK1254" s="4"/>
      <c r="IXL1254" s="4"/>
      <c r="IXM1254" s="4"/>
      <c r="IXN1254" s="4"/>
      <c r="IXO1254" s="4"/>
      <c r="IXP1254" s="4"/>
      <c r="IXQ1254" s="4"/>
      <c r="IXR1254" s="4"/>
      <c r="IXS1254" s="4"/>
      <c r="IXT1254" s="4"/>
      <c r="IXU1254" s="4"/>
      <c r="IXV1254" s="4"/>
      <c r="IXW1254" s="4"/>
      <c r="IXX1254" s="4"/>
      <c r="IXY1254" s="4"/>
      <c r="IXZ1254" s="4"/>
      <c r="IYA1254" s="4"/>
      <c r="IYB1254" s="4"/>
      <c r="IYC1254" s="4"/>
      <c r="IYD1254" s="4"/>
      <c r="IYE1254" s="4"/>
      <c r="IYF1254" s="4"/>
      <c r="IYG1254" s="4"/>
      <c r="IYH1254" s="4"/>
      <c r="IYI1254" s="4"/>
      <c r="IYJ1254" s="4"/>
      <c r="IYK1254" s="4"/>
      <c r="IYL1254" s="4"/>
      <c r="IYM1254" s="4"/>
      <c r="IYN1254" s="4"/>
      <c r="IYO1254" s="4"/>
      <c r="IYP1254" s="4"/>
      <c r="IYQ1254" s="4"/>
      <c r="IYR1254" s="4"/>
      <c r="IYS1254" s="4"/>
      <c r="IYT1254" s="4"/>
      <c r="IYU1254" s="4"/>
      <c r="IYV1254" s="4"/>
      <c r="IYW1254" s="4"/>
      <c r="IYX1254" s="4"/>
      <c r="IYY1254" s="4"/>
      <c r="IYZ1254" s="4"/>
      <c r="IZA1254" s="4"/>
      <c r="IZB1254" s="4"/>
      <c r="IZC1254" s="4"/>
      <c r="IZD1254" s="4"/>
      <c r="IZE1254" s="4"/>
      <c r="IZF1254" s="4"/>
      <c r="IZG1254" s="4"/>
      <c r="IZH1254" s="4"/>
      <c r="IZI1254" s="4"/>
      <c r="IZJ1254" s="4"/>
      <c r="IZK1254" s="4"/>
      <c r="IZL1254" s="4"/>
      <c r="IZM1254" s="4"/>
      <c r="IZN1254" s="4"/>
      <c r="IZO1254" s="4"/>
      <c r="IZP1254" s="4"/>
      <c r="IZQ1254" s="4"/>
      <c r="IZR1254" s="4"/>
      <c r="IZS1254" s="4"/>
      <c r="IZT1254" s="4"/>
      <c r="IZU1254" s="4"/>
      <c r="IZV1254" s="4"/>
      <c r="IZW1254" s="4"/>
      <c r="IZX1254" s="4"/>
      <c r="IZY1254" s="4"/>
      <c r="IZZ1254" s="4"/>
      <c r="JAA1254" s="4"/>
      <c r="JAB1254" s="4"/>
      <c r="JAC1254" s="4"/>
      <c r="JAD1254" s="4"/>
      <c r="JAE1254" s="4"/>
      <c r="JAF1254" s="4"/>
      <c r="JAG1254" s="4"/>
      <c r="JAH1254" s="4"/>
      <c r="JAI1254" s="4"/>
      <c r="JAJ1254" s="4"/>
      <c r="JAK1254" s="4"/>
      <c r="JAL1254" s="4"/>
      <c r="JAM1254" s="4"/>
      <c r="JAN1254" s="4"/>
      <c r="JAO1254" s="4"/>
      <c r="JAP1254" s="4"/>
      <c r="JAQ1254" s="4"/>
      <c r="JAR1254" s="4"/>
      <c r="JAS1254" s="4"/>
      <c r="JAT1254" s="4"/>
      <c r="JAU1254" s="4"/>
      <c r="JAV1254" s="4"/>
      <c r="JAW1254" s="4"/>
      <c r="JAX1254" s="4"/>
      <c r="JAY1254" s="4"/>
      <c r="JAZ1254" s="4"/>
      <c r="JBA1254" s="4"/>
      <c r="JBB1254" s="4"/>
      <c r="JBC1254" s="4"/>
      <c r="JBD1254" s="4"/>
      <c r="JBE1254" s="4"/>
      <c r="JBF1254" s="4"/>
      <c r="JBG1254" s="4"/>
      <c r="JBH1254" s="4"/>
      <c r="JBI1254" s="4"/>
      <c r="JBJ1254" s="4"/>
      <c r="JBK1254" s="4"/>
      <c r="JBL1254" s="4"/>
      <c r="JBM1254" s="4"/>
      <c r="JBN1254" s="4"/>
      <c r="JBO1254" s="4"/>
      <c r="JBP1254" s="4"/>
      <c r="JBQ1254" s="4"/>
      <c r="JBR1254" s="4"/>
      <c r="JBS1254" s="4"/>
      <c r="JBT1254" s="4"/>
      <c r="JBU1254" s="4"/>
      <c r="JBV1254" s="4"/>
      <c r="JBW1254" s="4"/>
      <c r="JBX1254" s="4"/>
      <c r="JBY1254" s="4"/>
      <c r="JBZ1254" s="4"/>
      <c r="JCA1254" s="4"/>
      <c r="JCB1254" s="4"/>
      <c r="JCC1254" s="4"/>
      <c r="JCD1254" s="4"/>
      <c r="JCE1254" s="4"/>
      <c r="JCF1254" s="4"/>
      <c r="JCG1254" s="4"/>
      <c r="JCH1254" s="4"/>
      <c r="JCI1254" s="4"/>
      <c r="JCJ1254" s="4"/>
      <c r="JCK1254" s="4"/>
      <c r="JCL1254" s="4"/>
      <c r="JCM1254" s="4"/>
      <c r="JCN1254" s="4"/>
      <c r="JCO1254" s="4"/>
      <c r="JCP1254" s="4"/>
      <c r="JCQ1254" s="4"/>
      <c r="JCR1254" s="4"/>
      <c r="JCS1254" s="4"/>
      <c r="JCT1254" s="4"/>
      <c r="JCU1254" s="4"/>
      <c r="JCV1254" s="4"/>
      <c r="JCW1254" s="4"/>
      <c r="JCX1254" s="4"/>
      <c r="JCY1254" s="4"/>
      <c r="JCZ1254" s="4"/>
      <c r="JDA1254" s="4"/>
      <c r="JDB1254" s="4"/>
      <c r="JDC1254" s="4"/>
      <c r="JDD1254" s="4"/>
      <c r="JDE1254" s="4"/>
      <c r="JDF1254" s="4"/>
      <c r="JDG1254" s="4"/>
      <c r="JDH1254" s="4"/>
      <c r="JDI1254" s="4"/>
      <c r="JDJ1254" s="4"/>
      <c r="JDK1254" s="4"/>
      <c r="JDL1254" s="4"/>
      <c r="JDM1254" s="4"/>
      <c r="JDN1254" s="4"/>
      <c r="JDO1254" s="4"/>
      <c r="JDP1254" s="4"/>
      <c r="JDQ1254" s="4"/>
      <c r="JDR1254" s="4"/>
      <c r="JDS1254" s="4"/>
      <c r="JDT1254" s="4"/>
      <c r="JDU1254" s="4"/>
      <c r="JDV1254" s="4"/>
      <c r="JDW1254" s="4"/>
      <c r="JDX1254" s="4"/>
      <c r="JDY1254" s="4"/>
      <c r="JDZ1254" s="4"/>
      <c r="JEA1254" s="4"/>
      <c r="JEB1254" s="4"/>
      <c r="JEC1254" s="4"/>
      <c r="JED1254" s="4"/>
      <c r="JEE1254" s="4"/>
      <c r="JEF1254" s="4"/>
      <c r="JEG1254" s="4"/>
      <c r="JEH1254" s="4"/>
      <c r="JEI1254" s="4"/>
      <c r="JEJ1254" s="4"/>
      <c r="JEK1254" s="4"/>
      <c r="JEL1254" s="4"/>
      <c r="JEM1254" s="4"/>
      <c r="JEN1254" s="4"/>
      <c r="JEO1254" s="4"/>
      <c r="JEP1254" s="4"/>
      <c r="JEQ1254" s="4"/>
      <c r="JER1254" s="4"/>
      <c r="JES1254" s="4"/>
      <c r="JET1254" s="4"/>
      <c r="JEU1254" s="4"/>
      <c r="JEV1254" s="4"/>
      <c r="JEW1254" s="4"/>
      <c r="JEX1254" s="4"/>
      <c r="JEY1254" s="4"/>
      <c r="JEZ1254" s="4"/>
      <c r="JFA1254" s="4"/>
      <c r="JFB1254" s="4"/>
      <c r="JFC1254" s="4"/>
      <c r="JFD1254" s="4"/>
      <c r="JFE1254" s="4"/>
      <c r="JFF1254" s="4"/>
      <c r="JFG1254" s="4"/>
      <c r="JFH1254" s="4"/>
      <c r="JFI1254" s="4"/>
      <c r="JFJ1254" s="4"/>
      <c r="JFK1254" s="4"/>
      <c r="JFL1254" s="4"/>
      <c r="JFM1254" s="4"/>
      <c r="JFN1254" s="4"/>
      <c r="JFO1254" s="4"/>
      <c r="JFP1254" s="4"/>
      <c r="JFQ1254" s="4"/>
      <c r="JFR1254" s="4"/>
      <c r="JFS1254" s="4"/>
      <c r="JFT1254" s="4"/>
      <c r="JFU1254" s="4"/>
      <c r="JFV1254" s="4"/>
      <c r="JFW1254" s="4"/>
      <c r="JFX1254" s="4"/>
      <c r="JFY1254" s="4"/>
      <c r="JFZ1254" s="4"/>
      <c r="JGA1254" s="4"/>
      <c r="JGB1254" s="4"/>
      <c r="JGC1254" s="4"/>
      <c r="JGD1254" s="4"/>
      <c r="JGE1254" s="4"/>
      <c r="JGF1254" s="4"/>
      <c r="JGG1254" s="4"/>
      <c r="JGH1254" s="4"/>
      <c r="JGI1254" s="4"/>
      <c r="JGJ1254" s="4"/>
      <c r="JGK1254" s="4"/>
      <c r="JGL1254" s="4"/>
      <c r="JGM1254" s="4"/>
      <c r="JGN1254" s="4"/>
      <c r="JGO1254" s="4"/>
      <c r="JGP1254" s="4"/>
      <c r="JGQ1254" s="4"/>
      <c r="JGR1254" s="4"/>
      <c r="JGS1254" s="4"/>
      <c r="JGT1254" s="4"/>
      <c r="JGU1254" s="4"/>
      <c r="JGV1254" s="4"/>
      <c r="JGW1254" s="4"/>
      <c r="JGX1254" s="4"/>
      <c r="JGY1254" s="4"/>
      <c r="JGZ1254" s="4"/>
      <c r="JHA1254" s="4"/>
      <c r="JHB1254" s="4"/>
      <c r="JHC1254" s="4"/>
      <c r="JHD1254" s="4"/>
      <c r="JHE1254" s="4"/>
      <c r="JHF1254" s="4"/>
      <c r="JHG1254" s="4"/>
      <c r="JHH1254" s="4"/>
      <c r="JHI1254" s="4"/>
      <c r="JHJ1254" s="4"/>
      <c r="JHK1254" s="4"/>
      <c r="JHL1254" s="4"/>
      <c r="JHM1254" s="4"/>
      <c r="JHN1254" s="4"/>
      <c r="JHO1254" s="4"/>
      <c r="JHP1254" s="4"/>
      <c r="JHQ1254" s="4"/>
      <c r="JHR1254" s="4"/>
      <c r="JHS1254" s="4"/>
      <c r="JHT1254" s="4"/>
      <c r="JHU1254" s="4"/>
      <c r="JHV1254" s="4"/>
      <c r="JHW1254" s="4"/>
      <c r="JHX1254" s="4"/>
      <c r="JHY1254" s="4"/>
      <c r="JHZ1254" s="4"/>
      <c r="JIA1254" s="4"/>
      <c r="JIB1254" s="4"/>
      <c r="JIC1254" s="4"/>
      <c r="JID1254" s="4"/>
      <c r="JIE1254" s="4"/>
      <c r="JIF1254" s="4"/>
      <c r="JIG1254" s="4"/>
      <c r="JIH1254" s="4"/>
      <c r="JII1254" s="4"/>
      <c r="JIJ1254" s="4"/>
      <c r="JIK1254" s="4"/>
      <c r="JIL1254" s="4"/>
      <c r="JIM1254" s="4"/>
      <c r="JIN1254" s="4"/>
      <c r="JIO1254" s="4"/>
      <c r="JIP1254" s="4"/>
      <c r="JIQ1254" s="4"/>
      <c r="JIR1254" s="4"/>
      <c r="JIS1254" s="4"/>
      <c r="JIT1254" s="4"/>
      <c r="JIU1254" s="4"/>
      <c r="JIV1254" s="4"/>
      <c r="JIW1254" s="4"/>
      <c r="JIX1254" s="4"/>
      <c r="JIY1254" s="4"/>
      <c r="JIZ1254" s="4"/>
      <c r="JJA1254" s="4"/>
      <c r="JJB1254" s="4"/>
      <c r="JJC1254" s="4"/>
      <c r="JJD1254" s="4"/>
      <c r="JJE1254" s="4"/>
      <c r="JJF1254" s="4"/>
      <c r="JJG1254" s="4"/>
      <c r="JJH1254" s="4"/>
      <c r="JJI1254" s="4"/>
      <c r="JJJ1254" s="4"/>
      <c r="JJK1254" s="4"/>
      <c r="JJL1254" s="4"/>
      <c r="JJM1254" s="4"/>
      <c r="JJN1254" s="4"/>
      <c r="JJO1254" s="4"/>
      <c r="JJP1254" s="4"/>
      <c r="JJQ1254" s="4"/>
      <c r="JJR1254" s="4"/>
      <c r="JJS1254" s="4"/>
      <c r="JJT1254" s="4"/>
      <c r="JJU1254" s="4"/>
      <c r="JJV1254" s="4"/>
      <c r="JJW1254" s="4"/>
      <c r="JJX1254" s="4"/>
      <c r="JJY1254" s="4"/>
      <c r="JJZ1254" s="4"/>
      <c r="JKA1254" s="4"/>
      <c r="JKB1254" s="4"/>
      <c r="JKC1254" s="4"/>
      <c r="JKD1254" s="4"/>
      <c r="JKE1254" s="4"/>
      <c r="JKF1254" s="4"/>
      <c r="JKG1254" s="4"/>
      <c r="JKH1254" s="4"/>
      <c r="JKI1254" s="4"/>
      <c r="JKJ1254" s="4"/>
      <c r="JKK1254" s="4"/>
      <c r="JKL1254" s="4"/>
      <c r="JKM1254" s="4"/>
      <c r="JKN1254" s="4"/>
      <c r="JKO1254" s="4"/>
      <c r="JKP1254" s="4"/>
      <c r="JKQ1254" s="4"/>
      <c r="JKR1254" s="4"/>
      <c r="JKS1254" s="4"/>
      <c r="JKT1254" s="4"/>
      <c r="JKU1254" s="4"/>
      <c r="JKV1254" s="4"/>
      <c r="JKW1254" s="4"/>
      <c r="JKX1254" s="4"/>
      <c r="JKY1254" s="4"/>
      <c r="JKZ1254" s="4"/>
      <c r="JLA1254" s="4"/>
      <c r="JLB1254" s="4"/>
      <c r="JLC1254" s="4"/>
      <c r="JLD1254" s="4"/>
      <c r="JLE1254" s="4"/>
      <c r="JLF1254" s="4"/>
      <c r="JLG1254" s="4"/>
      <c r="JLH1254" s="4"/>
      <c r="JLI1254" s="4"/>
      <c r="JLJ1254" s="4"/>
      <c r="JLK1254" s="4"/>
      <c r="JLL1254" s="4"/>
      <c r="JLM1254" s="4"/>
      <c r="JLN1254" s="4"/>
      <c r="JLO1254" s="4"/>
      <c r="JLP1254" s="4"/>
      <c r="JLQ1254" s="4"/>
      <c r="JLR1254" s="4"/>
      <c r="JLS1254" s="4"/>
      <c r="JLT1254" s="4"/>
      <c r="JLU1254" s="4"/>
      <c r="JLV1254" s="4"/>
      <c r="JLW1254" s="4"/>
      <c r="JLX1254" s="4"/>
      <c r="JLY1254" s="4"/>
      <c r="JLZ1254" s="4"/>
      <c r="JMA1254" s="4"/>
      <c r="JMB1254" s="4"/>
      <c r="JMC1254" s="4"/>
      <c r="JMD1254" s="4"/>
      <c r="JME1254" s="4"/>
      <c r="JMF1254" s="4"/>
      <c r="JMG1254" s="4"/>
      <c r="JMH1254" s="4"/>
      <c r="JMI1254" s="4"/>
      <c r="JMJ1254" s="4"/>
      <c r="JMK1254" s="4"/>
      <c r="JML1254" s="4"/>
      <c r="JMM1254" s="4"/>
      <c r="JMN1254" s="4"/>
      <c r="JMO1254" s="4"/>
      <c r="JMP1254" s="4"/>
      <c r="JMQ1254" s="4"/>
      <c r="JMR1254" s="4"/>
      <c r="JMS1254" s="4"/>
      <c r="JMT1254" s="4"/>
      <c r="JMU1254" s="4"/>
      <c r="JMV1254" s="4"/>
      <c r="JMW1254" s="4"/>
      <c r="JMX1254" s="4"/>
      <c r="JMY1254" s="4"/>
      <c r="JMZ1254" s="4"/>
      <c r="JNA1254" s="4"/>
      <c r="JNB1254" s="4"/>
      <c r="JNC1254" s="4"/>
      <c r="JND1254" s="4"/>
      <c r="JNE1254" s="4"/>
      <c r="JNF1254" s="4"/>
      <c r="JNG1254" s="4"/>
      <c r="JNH1254" s="4"/>
      <c r="JNI1254" s="4"/>
      <c r="JNJ1254" s="4"/>
      <c r="JNK1254" s="4"/>
      <c r="JNL1254" s="4"/>
      <c r="JNM1254" s="4"/>
      <c r="JNN1254" s="4"/>
      <c r="JNO1254" s="4"/>
      <c r="JNP1254" s="4"/>
      <c r="JNQ1254" s="4"/>
      <c r="JNR1254" s="4"/>
      <c r="JNS1254" s="4"/>
      <c r="JNT1254" s="4"/>
      <c r="JNU1254" s="4"/>
      <c r="JNV1254" s="4"/>
      <c r="JNW1254" s="4"/>
      <c r="JNX1254" s="4"/>
      <c r="JNY1254" s="4"/>
      <c r="JNZ1254" s="4"/>
      <c r="JOA1254" s="4"/>
      <c r="JOB1254" s="4"/>
      <c r="JOC1254" s="4"/>
      <c r="JOD1254" s="4"/>
      <c r="JOE1254" s="4"/>
      <c r="JOF1254" s="4"/>
      <c r="JOG1254" s="4"/>
      <c r="JOH1254" s="4"/>
      <c r="JOI1254" s="4"/>
      <c r="JOJ1254" s="4"/>
      <c r="JOK1254" s="4"/>
      <c r="JOL1254" s="4"/>
      <c r="JOM1254" s="4"/>
      <c r="JON1254" s="4"/>
      <c r="JOO1254" s="4"/>
      <c r="JOP1254" s="4"/>
      <c r="JOQ1254" s="4"/>
      <c r="JOR1254" s="4"/>
      <c r="JOS1254" s="4"/>
      <c r="JOT1254" s="4"/>
      <c r="JOU1254" s="4"/>
      <c r="JOV1254" s="4"/>
      <c r="JOW1254" s="4"/>
      <c r="JOX1254" s="4"/>
      <c r="JOY1254" s="4"/>
      <c r="JOZ1254" s="4"/>
      <c r="JPA1254" s="4"/>
      <c r="JPB1254" s="4"/>
      <c r="JPC1254" s="4"/>
      <c r="JPD1254" s="4"/>
      <c r="JPE1254" s="4"/>
      <c r="JPF1254" s="4"/>
      <c r="JPG1254" s="4"/>
      <c r="JPH1254" s="4"/>
      <c r="JPI1254" s="4"/>
      <c r="JPJ1254" s="4"/>
      <c r="JPK1254" s="4"/>
      <c r="JPL1254" s="4"/>
      <c r="JPM1254" s="4"/>
      <c r="JPN1254" s="4"/>
      <c r="JPO1254" s="4"/>
      <c r="JPP1254" s="4"/>
      <c r="JPQ1254" s="4"/>
      <c r="JPR1254" s="4"/>
      <c r="JPS1254" s="4"/>
      <c r="JPT1254" s="4"/>
      <c r="JPU1254" s="4"/>
      <c r="JPV1254" s="4"/>
      <c r="JPW1254" s="4"/>
      <c r="JPX1254" s="4"/>
      <c r="JPY1254" s="4"/>
      <c r="JPZ1254" s="4"/>
      <c r="JQA1254" s="4"/>
      <c r="JQB1254" s="4"/>
      <c r="JQC1254" s="4"/>
      <c r="JQD1254" s="4"/>
      <c r="JQE1254" s="4"/>
      <c r="JQF1254" s="4"/>
      <c r="JQG1254" s="4"/>
      <c r="JQH1254" s="4"/>
      <c r="JQI1254" s="4"/>
      <c r="JQJ1254" s="4"/>
      <c r="JQK1254" s="4"/>
      <c r="JQL1254" s="4"/>
      <c r="JQM1254" s="4"/>
      <c r="JQN1254" s="4"/>
      <c r="JQO1254" s="4"/>
      <c r="JQP1254" s="4"/>
      <c r="JQQ1254" s="4"/>
      <c r="JQR1254" s="4"/>
      <c r="JQS1254" s="4"/>
      <c r="JQT1254" s="4"/>
      <c r="JQU1254" s="4"/>
      <c r="JQV1254" s="4"/>
      <c r="JQW1254" s="4"/>
      <c r="JQX1254" s="4"/>
      <c r="JQY1254" s="4"/>
      <c r="JQZ1254" s="4"/>
      <c r="JRA1254" s="4"/>
      <c r="JRB1254" s="4"/>
      <c r="JRC1254" s="4"/>
      <c r="JRD1254" s="4"/>
      <c r="JRE1254" s="4"/>
      <c r="JRF1254" s="4"/>
      <c r="JRG1254" s="4"/>
      <c r="JRH1254" s="4"/>
      <c r="JRI1254" s="4"/>
      <c r="JRJ1254" s="4"/>
      <c r="JRK1254" s="4"/>
      <c r="JRL1254" s="4"/>
      <c r="JRM1254" s="4"/>
      <c r="JRN1254" s="4"/>
      <c r="JRO1254" s="4"/>
      <c r="JRP1254" s="4"/>
      <c r="JRQ1254" s="4"/>
      <c r="JRR1254" s="4"/>
      <c r="JRS1254" s="4"/>
      <c r="JRT1254" s="4"/>
      <c r="JRU1254" s="4"/>
      <c r="JRV1254" s="4"/>
      <c r="JRW1254" s="4"/>
      <c r="JRX1254" s="4"/>
      <c r="JRY1254" s="4"/>
      <c r="JRZ1254" s="4"/>
      <c r="JSA1254" s="4"/>
      <c r="JSB1254" s="4"/>
      <c r="JSC1254" s="4"/>
      <c r="JSD1254" s="4"/>
      <c r="JSE1254" s="4"/>
      <c r="JSF1254" s="4"/>
      <c r="JSG1254" s="4"/>
      <c r="JSH1254" s="4"/>
      <c r="JSI1254" s="4"/>
      <c r="JSJ1254" s="4"/>
      <c r="JSK1254" s="4"/>
      <c r="JSL1254" s="4"/>
      <c r="JSM1254" s="4"/>
      <c r="JSN1254" s="4"/>
      <c r="JSO1254" s="4"/>
      <c r="JSP1254" s="4"/>
      <c r="JSQ1254" s="4"/>
      <c r="JSR1254" s="4"/>
      <c r="JSS1254" s="4"/>
      <c r="JST1254" s="4"/>
      <c r="JSU1254" s="4"/>
      <c r="JSV1254" s="4"/>
      <c r="JSW1254" s="4"/>
      <c r="JSX1254" s="4"/>
      <c r="JSY1254" s="4"/>
      <c r="JSZ1254" s="4"/>
      <c r="JTA1254" s="4"/>
      <c r="JTB1254" s="4"/>
      <c r="JTC1254" s="4"/>
      <c r="JTD1254" s="4"/>
      <c r="JTE1254" s="4"/>
      <c r="JTF1254" s="4"/>
      <c r="JTG1254" s="4"/>
      <c r="JTH1254" s="4"/>
      <c r="JTI1254" s="4"/>
      <c r="JTJ1254" s="4"/>
      <c r="JTK1254" s="4"/>
      <c r="JTL1254" s="4"/>
      <c r="JTM1254" s="4"/>
      <c r="JTN1254" s="4"/>
      <c r="JTO1254" s="4"/>
      <c r="JTP1254" s="4"/>
      <c r="JTQ1254" s="4"/>
      <c r="JTR1254" s="4"/>
      <c r="JTS1254" s="4"/>
      <c r="JTT1254" s="4"/>
      <c r="JTU1254" s="4"/>
      <c r="JTV1254" s="4"/>
      <c r="JTW1254" s="4"/>
      <c r="JTX1254" s="4"/>
      <c r="JTY1254" s="4"/>
      <c r="JTZ1254" s="4"/>
      <c r="JUA1254" s="4"/>
      <c r="JUB1254" s="4"/>
      <c r="JUC1254" s="4"/>
      <c r="JUD1254" s="4"/>
      <c r="JUE1254" s="4"/>
      <c r="JUF1254" s="4"/>
      <c r="JUG1254" s="4"/>
      <c r="JUH1254" s="4"/>
      <c r="JUI1254" s="4"/>
      <c r="JUJ1254" s="4"/>
      <c r="JUK1254" s="4"/>
      <c r="JUL1254" s="4"/>
      <c r="JUM1254" s="4"/>
      <c r="JUN1254" s="4"/>
      <c r="JUO1254" s="4"/>
      <c r="JUP1254" s="4"/>
      <c r="JUQ1254" s="4"/>
      <c r="JUR1254" s="4"/>
      <c r="JUS1254" s="4"/>
      <c r="JUT1254" s="4"/>
      <c r="JUU1254" s="4"/>
      <c r="JUV1254" s="4"/>
      <c r="JUW1254" s="4"/>
      <c r="JUX1254" s="4"/>
      <c r="JUY1254" s="4"/>
      <c r="JUZ1254" s="4"/>
      <c r="JVA1254" s="4"/>
      <c r="JVB1254" s="4"/>
      <c r="JVC1254" s="4"/>
      <c r="JVD1254" s="4"/>
      <c r="JVE1254" s="4"/>
      <c r="JVF1254" s="4"/>
      <c r="JVG1254" s="4"/>
      <c r="JVH1254" s="4"/>
      <c r="JVI1254" s="4"/>
      <c r="JVJ1254" s="4"/>
      <c r="JVK1254" s="4"/>
      <c r="JVL1254" s="4"/>
      <c r="JVM1254" s="4"/>
      <c r="JVN1254" s="4"/>
      <c r="JVO1254" s="4"/>
      <c r="JVP1254" s="4"/>
      <c r="JVQ1254" s="4"/>
      <c r="JVR1254" s="4"/>
      <c r="JVS1254" s="4"/>
      <c r="JVT1254" s="4"/>
      <c r="JVU1254" s="4"/>
      <c r="JVV1254" s="4"/>
      <c r="JVW1254" s="4"/>
      <c r="JVX1254" s="4"/>
      <c r="JVY1254" s="4"/>
      <c r="JVZ1254" s="4"/>
      <c r="JWA1254" s="4"/>
      <c r="JWB1254" s="4"/>
      <c r="JWC1254" s="4"/>
      <c r="JWD1254" s="4"/>
      <c r="JWE1254" s="4"/>
      <c r="JWF1254" s="4"/>
      <c r="JWG1254" s="4"/>
      <c r="JWH1254" s="4"/>
      <c r="JWI1254" s="4"/>
      <c r="JWJ1254" s="4"/>
      <c r="JWK1254" s="4"/>
      <c r="JWL1254" s="4"/>
      <c r="JWM1254" s="4"/>
      <c r="JWN1254" s="4"/>
      <c r="JWO1254" s="4"/>
      <c r="JWP1254" s="4"/>
      <c r="JWQ1254" s="4"/>
      <c r="JWR1254" s="4"/>
      <c r="JWS1254" s="4"/>
      <c r="JWT1254" s="4"/>
      <c r="JWU1254" s="4"/>
      <c r="JWV1254" s="4"/>
      <c r="JWW1254" s="4"/>
      <c r="JWX1254" s="4"/>
      <c r="JWY1254" s="4"/>
      <c r="JWZ1254" s="4"/>
      <c r="JXA1254" s="4"/>
      <c r="JXB1254" s="4"/>
      <c r="JXC1254" s="4"/>
      <c r="JXD1254" s="4"/>
      <c r="JXE1254" s="4"/>
      <c r="JXF1254" s="4"/>
      <c r="JXG1254" s="4"/>
      <c r="JXH1254" s="4"/>
      <c r="JXI1254" s="4"/>
      <c r="JXJ1254" s="4"/>
      <c r="JXK1254" s="4"/>
      <c r="JXL1254" s="4"/>
      <c r="JXM1254" s="4"/>
      <c r="JXN1254" s="4"/>
      <c r="JXO1254" s="4"/>
      <c r="JXP1254" s="4"/>
      <c r="JXQ1254" s="4"/>
      <c r="JXR1254" s="4"/>
      <c r="JXS1254" s="4"/>
      <c r="JXT1254" s="4"/>
      <c r="JXU1254" s="4"/>
      <c r="JXV1254" s="4"/>
      <c r="JXW1254" s="4"/>
      <c r="JXX1254" s="4"/>
      <c r="JXY1254" s="4"/>
      <c r="JXZ1254" s="4"/>
      <c r="JYA1254" s="4"/>
      <c r="JYB1254" s="4"/>
      <c r="JYC1254" s="4"/>
      <c r="JYD1254" s="4"/>
      <c r="JYE1254" s="4"/>
      <c r="JYF1254" s="4"/>
      <c r="JYG1254" s="4"/>
      <c r="JYH1254" s="4"/>
      <c r="JYI1254" s="4"/>
      <c r="JYJ1254" s="4"/>
      <c r="JYK1254" s="4"/>
      <c r="JYL1254" s="4"/>
      <c r="JYM1254" s="4"/>
      <c r="JYN1254" s="4"/>
      <c r="JYO1254" s="4"/>
      <c r="JYP1254" s="4"/>
      <c r="JYQ1254" s="4"/>
      <c r="JYR1254" s="4"/>
      <c r="JYS1254" s="4"/>
      <c r="JYT1254" s="4"/>
      <c r="JYU1254" s="4"/>
      <c r="JYV1254" s="4"/>
      <c r="JYW1254" s="4"/>
      <c r="JYX1254" s="4"/>
      <c r="JYY1254" s="4"/>
      <c r="JYZ1254" s="4"/>
      <c r="JZA1254" s="4"/>
      <c r="JZB1254" s="4"/>
      <c r="JZC1254" s="4"/>
      <c r="JZD1254" s="4"/>
      <c r="JZE1254" s="4"/>
      <c r="JZF1254" s="4"/>
      <c r="JZG1254" s="4"/>
      <c r="JZH1254" s="4"/>
      <c r="JZI1254" s="4"/>
      <c r="JZJ1254" s="4"/>
      <c r="JZK1254" s="4"/>
      <c r="JZL1254" s="4"/>
      <c r="JZM1254" s="4"/>
      <c r="JZN1254" s="4"/>
      <c r="JZO1254" s="4"/>
      <c r="JZP1254" s="4"/>
      <c r="JZQ1254" s="4"/>
      <c r="JZR1254" s="4"/>
      <c r="JZS1254" s="4"/>
      <c r="JZT1254" s="4"/>
      <c r="JZU1254" s="4"/>
      <c r="JZV1254" s="4"/>
      <c r="JZW1254" s="4"/>
      <c r="JZX1254" s="4"/>
      <c r="JZY1254" s="4"/>
      <c r="JZZ1254" s="4"/>
      <c r="KAA1254" s="4"/>
      <c r="KAB1254" s="4"/>
      <c r="KAC1254" s="4"/>
      <c r="KAD1254" s="4"/>
      <c r="KAE1254" s="4"/>
      <c r="KAF1254" s="4"/>
      <c r="KAG1254" s="4"/>
      <c r="KAH1254" s="4"/>
      <c r="KAI1254" s="4"/>
      <c r="KAJ1254" s="4"/>
      <c r="KAK1254" s="4"/>
      <c r="KAL1254" s="4"/>
      <c r="KAM1254" s="4"/>
      <c r="KAN1254" s="4"/>
      <c r="KAO1254" s="4"/>
      <c r="KAP1254" s="4"/>
      <c r="KAQ1254" s="4"/>
      <c r="KAR1254" s="4"/>
      <c r="KAS1254" s="4"/>
      <c r="KAT1254" s="4"/>
      <c r="KAU1254" s="4"/>
      <c r="KAV1254" s="4"/>
      <c r="KAW1254" s="4"/>
      <c r="KAX1254" s="4"/>
      <c r="KAY1254" s="4"/>
      <c r="KAZ1254" s="4"/>
      <c r="KBA1254" s="4"/>
      <c r="KBB1254" s="4"/>
      <c r="KBC1254" s="4"/>
      <c r="KBD1254" s="4"/>
      <c r="KBE1254" s="4"/>
      <c r="KBF1254" s="4"/>
      <c r="KBG1254" s="4"/>
      <c r="KBH1254" s="4"/>
      <c r="KBI1254" s="4"/>
      <c r="KBJ1254" s="4"/>
      <c r="KBK1254" s="4"/>
      <c r="KBL1254" s="4"/>
      <c r="KBM1254" s="4"/>
      <c r="KBN1254" s="4"/>
      <c r="KBO1254" s="4"/>
      <c r="KBP1254" s="4"/>
      <c r="KBQ1254" s="4"/>
      <c r="KBR1254" s="4"/>
      <c r="KBS1254" s="4"/>
      <c r="KBT1254" s="4"/>
      <c r="KBU1254" s="4"/>
      <c r="KBV1254" s="4"/>
      <c r="KBW1254" s="4"/>
      <c r="KBX1254" s="4"/>
      <c r="KBY1254" s="4"/>
      <c r="KBZ1254" s="4"/>
      <c r="KCA1254" s="4"/>
      <c r="KCB1254" s="4"/>
      <c r="KCC1254" s="4"/>
      <c r="KCD1254" s="4"/>
      <c r="KCE1254" s="4"/>
      <c r="KCF1254" s="4"/>
      <c r="KCG1254" s="4"/>
      <c r="KCH1254" s="4"/>
      <c r="KCI1254" s="4"/>
      <c r="KCJ1254" s="4"/>
      <c r="KCK1254" s="4"/>
      <c r="KCL1254" s="4"/>
      <c r="KCM1254" s="4"/>
      <c r="KCN1254" s="4"/>
      <c r="KCO1254" s="4"/>
      <c r="KCP1254" s="4"/>
      <c r="KCQ1254" s="4"/>
      <c r="KCR1254" s="4"/>
      <c r="KCS1254" s="4"/>
      <c r="KCT1254" s="4"/>
      <c r="KCU1254" s="4"/>
      <c r="KCV1254" s="4"/>
      <c r="KCW1254" s="4"/>
      <c r="KCX1254" s="4"/>
      <c r="KCY1254" s="4"/>
      <c r="KCZ1254" s="4"/>
      <c r="KDA1254" s="4"/>
      <c r="KDB1254" s="4"/>
      <c r="KDC1254" s="4"/>
      <c r="KDD1254" s="4"/>
      <c r="KDE1254" s="4"/>
      <c r="KDF1254" s="4"/>
      <c r="KDG1254" s="4"/>
      <c r="KDH1254" s="4"/>
      <c r="KDI1254" s="4"/>
      <c r="KDJ1254" s="4"/>
      <c r="KDK1254" s="4"/>
      <c r="KDL1254" s="4"/>
      <c r="KDM1254" s="4"/>
      <c r="KDN1254" s="4"/>
      <c r="KDO1254" s="4"/>
      <c r="KDP1254" s="4"/>
      <c r="KDQ1254" s="4"/>
      <c r="KDR1254" s="4"/>
      <c r="KDS1254" s="4"/>
      <c r="KDT1254" s="4"/>
      <c r="KDU1254" s="4"/>
      <c r="KDV1254" s="4"/>
      <c r="KDW1254" s="4"/>
      <c r="KDX1254" s="4"/>
      <c r="KDY1254" s="4"/>
      <c r="KDZ1254" s="4"/>
      <c r="KEA1254" s="4"/>
      <c r="KEB1254" s="4"/>
      <c r="KEC1254" s="4"/>
      <c r="KED1254" s="4"/>
      <c r="KEE1254" s="4"/>
      <c r="KEF1254" s="4"/>
      <c r="KEG1254" s="4"/>
      <c r="KEH1254" s="4"/>
      <c r="KEI1254" s="4"/>
      <c r="KEJ1254" s="4"/>
      <c r="KEK1254" s="4"/>
      <c r="KEL1254" s="4"/>
      <c r="KEM1254" s="4"/>
      <c r="KEN1254" s="4"/>
      <c r="KEO1254" s="4"/>
      <c r="KEP1254" s="4"/>
      <c r="KEQ1254" s="4"/>
      <c r="KER1254" s="4"/>
      <c r="KES1254" s="4"/>
      <c r="KET1254" s="4"/>
      <c r="KEU1254" s="4"/>
      <c r="KEV1254" s="4"/>
      <c r="KEW1254" s="4"/>
      <c r="KEX1254" s="4"/>
      <c r="KEY1254" s="4"/>
      <c r="KEZ1254" s="4"/>
      <c r="KFA1254" s="4"/>
      <c r="KFB1254" s="4"/>
      <c r="KFC1254" s="4"/>
      <c r="KFD1254" s="4"/>
      <c r="KFE1254" s="4"/>
      <c r="KFF1254" s="4"/>
      <c r="KFG1254" s="4"/>
      <c r="KFH1254" s="4"/>
      <c r="KFI1254" s="4"/>
      <c r="KFJ1254" s="4"/>
      <c r="KFK1254" s="4"/>
      <c r="KFL1254" s="4"/>
      <c r="KFM1254" s="4"/>
      <c r="KFN1254" s="4"/>
      <c r="KFO1254" s="4"/>
      <c r="KFP1254" s="4"/>
      <c r="KFQ1254" s="4"/>
      <c r="KFR1254" s="4"/>
      <c r="KFS1254" s="4"/>
      <c r="KFT1254" s="4"/>
      <c r="KFU1254" s="4"/>
      <c r="KFV1254" s="4"/>
      <c r="KFW1254" s="4"/>
      <c r="KFX1254" s="4"/>
      <c r="KFY1254" s="4"/>
      <c r="KFZ1254" s="4"/>
      <c r="KGA1254" s="4"/>
      <c r="KGB1254" s="4"/>
      <c r="KGC1254" s="4"/>
      <c r="KGD1254" s="4"/>
      <c r="KGE1254" s="4"/>
      <c r="KGF1254" s="4"/>
      <c r="KGG1254" s="4"/>
      <c r="KGH1254" s="4"/>
      <c r="KGI1254" s="4"/>
      <c r="KGJ1254" s="4"/>
      <c r="KGK1254" s="4"/>
      <c r="KGL1254" s="4"/>
      <c r="KGM1254" s="4"/>
      <c r="KGN1254" s="4"/>
      <c r="KGO1254" s="4"/>
      <c r="KGP1254" s="4"/>
      <c r="KGQ1254" s="4"/>
      <c r="KGR1254" s="4"/>
      <c r="KGS1254" s="4"/>
      <c r="KGT1254" s="4"/>
      <c r="KGU1254" s="4"/>
      <c r="KGV1254" s="4"/>
      <c r="KGW1254" s="4"/>
      <c r="KGX1254" s="4"/>
      <c r="KGY1254" s="4"/>
      <c r="KGZ1254" s="4"/>
      <c r="KHA1254" s="4"/>
      <c r="KHB1254" s="4"/>
      <c r="KHC1254" s="4"/>
      <c r="KHD1254" s="4"/>
      <c r="KHE1254" s="4"/>
      <c r="KHF1254" s="4"/>
      <c r="KHG1254" s="4"/>
      <c r="KHH1254" s="4"/>
      <c r="KHI1254" s="4"/>
      <c r="KHJ1254" s="4"/>
      <c r="KHK1254" s="4"/>
      <c r="KHL1254" s="4"/>
      <c r="KHM1254" s="4"/>
      <c r="KHN1254" s="4"/>
      <c r="KHO1254" s="4"/>
      <c r="KHP1254" s="4"/>
      <c r="KHQ1254" s="4"/>
      <c r="KHR1254" s="4"/>
      <c r="KHS1254" s="4"/>
      <c r="KHT1254" s="4"/>
      <c r="KHU1254" s="4"/>
      <c r="KHV1254" s="4"/>
      <c r="KHW1254" s="4"/>
      <c r="KHX1254" s="4"/>
      <c r="KHY1254" s="4"/>
      <c r="KHZ1254" s="4"/>
      <c r="KIA1254" s="4"/>
      <c r="KIB1254" s="4"/>
      <c r="KIC1254" s="4"/>
      <c r="KID1254" s="4"/>
      <c r="KIE1254" s="4"/>
      <c r="KIF1254" s="4"/>
      <c r="KIG1254" s="4"/>
      <c r="KIH1254" s="4"/>
      <c r="KII1254" s="4"/>
      <c r="KIJ1254" s="4"/>
      <c r="KIK1254" s="4"/>
      <c r="KIL1254" s="4"/>
      <c r="KIM1254" s="4"/>
      <c r="KIN1254" s="4"/>
      <c r="KIO1254" s="4"/>
      <c r="KIP1254" s="4"/>
      <c r="KIQ1254" s="4"/>
      <c r="KIR1254" s="4"/>
      <c r="KIS1254" s="4"/>
      <c r="KIT1254" s="4"/>
      <c r="KIU1254" s="4"/>
      <c r="KIV1254" s="4"/>
      <c r="KIW1254" s="4"/>
      <c r="KIX1254" s="4"/>
      <c r="KIY1254" s="4"/>
      <c r="KIZ1254" s="4"/>
      <c r="KJA1254" s="4"/>
      <c r="KJB1254" s="4"/>
      <c r="KJC1254" s="4"/>
      <c r="KJD1254" s="4"/>
      <c r="KJE1254" s="4"/>
      <c r="KJF1254" s="4"/>
      <c r="KJG1254" s="4"/>
      <c r="KJH1254" s="4"/>
      <c r="KJI1254" s="4"/>
      <c r="KJJ1254" s="4"/>
      <c r="KJK1254" s="4"/>
      <c r="KJL1254" s="4"/>
      <c r="KJM1254" s="4"/>
      <c r="KJN1254" s="4"/>
      <c r="KJO1254" s="4"/>
      <c r="KJP1254" s="4"/>
      <c r="KJQ1254" s="4"/>
      <c r="KJR1254" s="4"/>
      <c r="KJS1254" s="4"/>
      <c r="KJT1254" s="4"/>
      <c r="KJU1254" s="4"/>
      <c r="KJV1254" s="4"/>
      <c r="KJW1254" s="4"/>
      <c r="KJX1254" s="4"/>
      <c r="KJY1254" s="4"/>
      <c r="KJZ1254" s="4"/>
      <c r="KKA1254" s="4"/>
      <c r="KKB1254" s="4"/>
      <c r="KKC1254" s="4"/>
      <c r="KKD1254" s="4"/>
      <c r="KKE1254" s="4"/>
      <c r="KKF1254" s="4"/>
      <c r="KKG1254" s="4"/>
      <c r="KKH1254" s="4"/>
      <c r="KKI1254" s="4"/>
      <c r="KKJ1254" s="4"/>
      <c r="KKK1254" s="4"/>
      <c r="KKL1254" s="4"/>
      <c r="KKM1254" s="4"/>
      <c r="KKN1254" s="4"/>
      <c r="KKO1254" s="4"/>
      <c r="KKP1254" s="4"/>
      <c r="KKQ1254" s="4"/>
      <c r="KKR1254" s="4"/>
      <c r="KKS1254" s="4"/>
      <c r="KKT1254" s="4"/>
      <c r="KKU1254" s="4"/>
      <c r="KKV1254" s="4"/>
      <c r="KKW1254" s="4"/>
      <c r="KKX1254" s="4"/>
      <c r="KKY1254" s="4"/>
      <c r="KKZ1254" s="4"/>
      <c r="KLA1254" s="4"/>
      <c r="KLB1254" s="4"/>
      <c r="KLC1254" s="4"/>
      <c r="KLD1254" s="4"/>
      <c r="KLE1254" s="4"/>
      <c r="KLF1254" s="4"/>
      <c r="KLG1254" s="4"/>
      <c r="KLH1254" s="4"/>
      <c r="KLI1254" s="4"/>
      <c r="KLJ1254" s="4"/>
      <c r="KLK1254" s="4"/>
      <c r="KLL1254" s="4"/>
      <c r="KLM1254" s="4"/>
      <c r="KLN1254" s="4"/>
      <c r="KLO1254" s="4"/>
      <c r="KLP1254" s="4"/>
      <c r="KLQ1254" s="4"/>
      <c r="KLR1254" s="4"/>
      <c r="KLS1254" s="4"/>
      <c r="KLT1254" s="4"/>
      <c r="KLU1254" s="4"/>
      <c r="KLV1254" s="4"/>
      <c r="KLW1254" s="4"/>
      <c r="KLX1254" s="4"/>
      <c r="KLY1254" s="4"/>
      <c r="KLZ1254" s="4"/>
      <c r="KMA1254" s="4"/>
      <c r="KMB1254" s="4"/>
      <c r="KMC1254" s="4"/>
      <c r="KMD1254" s="4"/>
      <c r="KME1254" s="4"/>
      <c r="KMF1254" s="4"/>
      <c r="KMG1254" s="4"/>
      <c r="KMH1254" s="4"/>
      <c r="KMI1254" s="4"/>
      <c r="KMJ1254" s="4"/>
      <c r="KMK1254" s="4"/>
      <c r="KML1254" s="4"/>
      <c r="KMM1254" s="4"/>
      <c r="KMN1254" s="4"/>
      <c r="KMO1254" s="4"/>
      <c r="KMP1254" s="4"/>
      <c r="KMQ1254" s="4"/>
      <c r="KMR1254" s="4"/>
      <c r="KMS1254" s="4"/>
      <c r="KMT1254" s="4"/>
      <c r="KMU1254" s="4"/>
      <c r="KMV1254" s="4"/>
      <c r="KMW1254" s="4"/>
      <c r="KMX1254" s="4"/>
      <c r="KMY1254" s="4"/>
      <c r="KMZ1254" s="4"/>
      <c r="KNA1254" s="4"/>
      <c r="KNB1254" s="4"/>
      <c r="KNC1254" s="4"/>
      <c r="KND1254" s="4"/>
      <c r="KNE1254" s="4"/>
      <c r="KNF1254" s="4"/>
      <c r="KNG1254" s="4"/>
      <c r="KNH1254" s="4"/>
      <c r="KNI1254" s="4"/>
      <c r="KNJ1254" s="4"/>
      <c r="KNK1254" s="4"/>
      <c r="KNL1254" s="4"/>
      <c r="KNM1254" s="4"/>
      <c r="KNN1254" s="4"/>
      <c r="KNO1254" s="4"/>
      <c r="KNP1254" s="4"/>
      <c r="KNQ1254" s="4"/>
      <c r="KNR1254" s="4"/>
      <c r="KNS1254" s="4"/>
      <c r="KNT1254" s="4"/>
      <c r="KNU1254" s="4"/>
      <c r="KNV1254" s="4"/>
      <c r="KNW1254" s="4"/>
      <c r="KNX1254" s="4"/>
      <c r="KNY1254" s="4"/>
      <c r="KNZ1254" s="4"/>
      <c r="KOA1254" s="4"/>
      <c r="KOB1254" s="4"/>
      <c r="KOC1254" s="4"/>
      <c r="KOD1254" s="4"/>
      <c r="KOE1254" s="4"/>
      <c r="KOF1254" s="4"/>
      <c r="KOG1254" s="4"/>
      <c r="KOH1254" s="4"/>
      <c r="KOI1254" s="4"/>
      <c r="KOJ1254" s="4"/>
      <c r="KOK1254" s="4"/>
      <c r="KOL1254" s="4"/>
      <c r="KOM1254" s="4"/>
      <c r="KON1254" s="4"/>
      <c r="KOO1254" s="4"/>
      <c r="KOP1254" s="4"/>
      <c r="KOQ1254" s="4"/>
      <c r="KOR1254" s="4"/>
      <c r="KOS1254" s="4"/>
      <c r="KOT1254" s="4"/>
      <c r="KOU1254" s="4"/>
      <c r="KOV1254" s="4"/>
      <c r="KOW1254" s="4"/>
      <c r="KOX1254" s="4"/>
      <c r="KOY1254" s="4"/>
      <c r="KOZ1254" s="4"/>
      <c r="KPA1254" s="4"/>
      <c r="KPB1254" s="4"/>
      <c r="KPC1254" s="4"/>
      <c r="KPD1254" s="4"/>
      <c r="KPE1254" s="4"/>
      <c r="KPF1254" s="4"/>
      <c r="KPG1254" s="4"/>
      <c r="KPH1254" s="4"/>
      <c r="KPI1254" s="4"/>
      <c r="KPJ1254" s="4"/>
      <c r="KPK1254" s="4"/>
      <c r="KPL1254" s="4"/>
      <c r="KPM1254" s="4"/>
      <c r="KPN1254" s="4"/>
      <c r="KPO1254" s="4"/>
      <c r="KPP1254" s="4"/>
      <c r="KPQ1254" s="4"/>
      <c r="KPR1254" s="4"/>
      <c r="KPS1254" s="4"/>
      <c r="KPT1254" s="4"/>
      <c r="KPU1254" s="4"/>
      <c r="KPV1254" s="4"/>
      <c r="KPW1254" s="4"/>
      <c r="KPX1254" s="4"/>
      <c r="KPY1254" s="4"/>
      <c r="KPZ1254" s="4"/>
      <c r="KQA1254" s="4"/>
      <c r="KQB1254" s="4"/>
      <c r="KQC1254" s="4"/>
      <c r="KQD1254" s="4"/>
      <c r="KQE1254" s="4"/>
      <c r="KQF1254" s="4"/>
      <c r="KQG1254" s="4"/>
      <c r="KQH1254" s="4"/>
      <c r="KQI1254" s="4"/>
      <c r="KQJ1254" s="4"/>
      <c r="KQK1254" s="4"/>
      <c r="KQL1254" s="4"/>
      <c r="KQM1254" s="4"/>
      <c r="KQN1254" s="4"/>
      <c r="KQO1254" s="4"/>
      <c r="KQP1254" s="4"/>
      <c r="KQQ1254" s="4"/>
      <c r="KQR1254" s="4"/>
      <c r="KQS1254" s="4"/>
      <c r="KQT1254" s="4"/>
      <c r="KQU1254" s="4"/>
      <c r="KQV1254" s="4"/>
      <c r="KQW1254" s="4"/>
      <c r="KQX1254" s="4"/>
      <c r="KQY1254" s="4"/>
      <c r="KQZ1254" s="4"/>
      <c r="KRA1254" s="4"/>
      <c r="KRB1254" s="4"/>
      <c r="KRC1254" s="4"/>
      <c r="KRD1254" s="4"/>
      <c r="KRE1254" s="4"/>
      <c r="KRF1254" s="4"/>
      <c r="KRG1254" s="4"/>
      <c r="KRH1254" s="4"/>
      <c r="KRI1254" s="4"/>
      <c r="KRJ1254" s="4"/>
      <c r="KRK1254" s="4"/>
      <c r="KRL1254" s="4"/>
      <c r="KRM1254" s="4"/>
      <c r="KRN1254" s="4"/>
      <c r="KRO1254" s="4"/>
      <c r="KRP1254" s="4"/>
      <c r="KRQ1254" s="4"/>
      <c r="KRR1254" s="4"/>
      <c r="KRS1254" s="4"/>
      <c r="KRT1254" s="4"/>
      <c r="KRU1254" s="4"/>
      <c r="KRV1254" s="4"/>
      <c r="KRW1254" s="4"/>
      <c r="KRX1254" s="4"/>
      <c r="KRY1254" s="4"/>
      <c r="KRZ1254" s="4"/>
      <c r="KSA1254" s="4"/>
      <c r="KSB1254" s="4"/>
      <c r="KSC1254" s="4"/>
      <c r="KSD1254" s="4"/>
      <c r="KSE1254" s="4"/>
      <c r="KSF1254" s="4"/>
      <c r="KSG1254" s="4"/>
      <c r="KSH1254" s="4"/>
      <c r="KSI1254" s="4"/>
      <c r="KSJ1254" s="4"/>
      <c r="KSK1254" s="4"/>
      <c r="KSL1254" s="4"/>
      <c r="KSM1254" s="4"/>
      <c r="KSN1254" s="4"/>
      <c r="KSO1254" s="4"/>
      <c r="KSP1254" s="4"/>
      <c r="KSQ1254" s="4"/>
      <c r="KSR1254" s="4"/>
      <c r="KSS1254" s="4"/>
      <c r="KST1254" s="4"/>
      <c r="KSU1254" s="4"/>
      <c r="KSV1254" s="4"/>
      <c r="KSW1254" s="4"/>
      <c r="KSX1254" s="4"/>
      <c r="KSY1254" s="4"/>
      <c r="KSZ1254" s="4"/>
      <c r="KTA1254" s="4"/>
      <c r="KTB1254" s="4"/>
      <c r="KTC1254" s="4"/>
      <c r="KTD1254" s="4"/>
      <c r="KTE1254" s="4"/>
      <c r="KTF1254" s="4"/>
      <c r="KTG1254" s="4"/>
      <c r="KTH1254" s="4"/>
      <c r="KTI1254" s="4"/>
      <c r="KTJ1254" s="4"/>
      <c r="KTK1254" s="4"/>
      <c r="KTL1254" s="4"/>
      <c r="KTM1254" s="4"/>
      <c r="KTN1254" s="4"/>
      <c r="KTO1254" s="4"/>
      <c r="KTP1254" s="4"/>
      <c r="KTQ1254" s="4"/>
      <c r="KTR1254" s="4"/>
      <c r="KTS1254" s="4"/>
      <c r="KTT1254" s="4"/>
      <c r="KTU1254" s="4"/>
      <c r="KTV1254" s="4"/>
      <c r="KTW1254" s="4"/>
      <c r="KTX1254" s="4"/>
      <c r="KTY1254" s="4"/>
      <c r="KTZ1254" s="4"/>
      <c r="KUA1254" s="4"/>
      <c r="KUB1254" s="4"/>
      <c r="KUC1254" s="4"/>
      <c r="KUD1254" s="4"/>
      <c r="KUE1254" s="4"/>
      <c r="KUF1254" s="4"/>
      <c r="KUG1254" s="4"/>
      <c r="KUH1254" s="4"/>
      <c r="KUI1254" s="4"/>
      <c r="KUJ1254" s="4"/>
      <c r="KUK1254" s="4"/>
      <c r="KUL1254" s="4"/>
      <c r="KUM1254" s="4"/>
      <c r="KUN1254" s="4"/>
      <c r="KUO1254" s="4"/>
      <c r="KUP1254" s="4"/>
      <c r="KUQ1254" s="4"/>
      <c r="KUR1254" s="4"/>
      <c r="KUS1254" s="4"/>
      <c r="KUT1254" s="4"/>
      <c r="KUU1254" s="4"/>
      <c r="KUV1254" s="4"/>
      <c r="KUW1254" s="4"/>
      <c r="KUX1254" s="4"/>
      <c r="KUY1254" s="4"/>
      <c r="KUZ1254" s="4"/>
      <c r="KVA1254" s="4"/>
      <c r="KVB1254" s="4"/>
      <c r="KVC1254" s="4"/>
      <c r="KVD1254" s="4"/>
      <c r="KVE1254" s="4"/>
      <c r="KVF1254" s="4"/>
      <c r="KVG1254" s="4"/>
      <c r="KVH1254" s="4"/>
      <c r="KVI1254" s="4"/>
      <c r="KVJ1254" s="4"/>
      <c r="KVK1254" s="4"/>
      <c r="KVL1254" s="4"/>
      <c r="KVM1254" s="4"/>
      <c r="KVN1254" s="4"/>
      <c r="KVO1254" s="4"/>
      <c r="KVP1254" s="4"/>
      <c r="KVQ1254" s="4"/>
      <c r="KVR1254" s="4"/>
      <c r="KVS1254" s="4"/>
      <c r="KVT1254" s="4"/>
      <c r="KVU1254" s="4"/>
      <c r="KVV1254" s="4"/>
      <c r="KVW1254" s="4"/>
      <c r="KVX1254" s="4"/>
      <c r="KVY1254" s="4"/>
      <c r="KVZ1254" s="4"/>
      <c r="KWA1254" s="4"/>
      <c r="KWB1254" s="4"/>
      <c r="KWC1254" s="4"/>
      <c r="KWD1254" s="4"/>
      <c r="KWE1254" s="4"/>
      <c r="KWF1254" s="4"/>
      <c r="KWG1254" s="4"/>
      <c r="KWH1254" s="4"/>
      <c r="KWI1254" s="4"/>
      <c r="KWJ1254" s="4"/>
      <c r="KWK1254" s="4"/>
      <c r="KWL1254" s="4"/>
      <c r="KWM1254" s="4"/>
      <c r="KWN1254" s="4"/>
      <c r="KWO1254" s="4"/>
      <c r="KWP1254" s="4"/>
      <c r="KWQ1254" s="4"/>
      <c r="KWR1254" s="4"/>
      <c r="KWS1254" s="4"/>
      <c r="KWT1254" s="4"/>
      <c r="KWU1254" s="4"/>
      <c r="KWV1254" s="4"/>
      <c r="KWW1254" s="4"/>
      <c r="KWX1254" s="4"/>
      <c r="KWY1254" s="4"/>
      <c r="KWZ1254" s="4"/>
      <c r="KXA1254" s="4"/>
      <c r="KXB1254" s="4"/>
      <c r="KXC1254" s="4"/>
      <c r="KXD1254" s="4"/>
      <c r="KXE1254" s="4"/>
      <c r="KXF1254" s="4"/>
      <c r="KXG1254" s="4"/>
      <c r="KXH1254" s="4"/>
      <c r="KXI1254" s="4"/>
      <c r="KXJ1254" s="4"/>
      <c r="KXK1254" s="4"/>
      <c r="KXL1254" s="4"/>
      <c r="KXM1254" s="4"/>
      <c r="KXN1254" s="4"/>
      <c r="KXO1254" s="4"/>
      <c r="KXP1254" s="4"/>
      <c r="KXQ1254" s="4"/>
      <c r="KXR1254" s="4"/>
      <c r="KXS1254" s="4"/>
      <c r="KXT1254" s="4"/>
      <c r="KXU1254" s="4"/>
      <c r="KXV1254" s="4"/>
      <c r="KXW1254" s="4"/>
      <c r="KXX1254" s="4"/>
      <c r="KXY1254" s="4"/>
      <c r="KXZ1254" s="4"/>
      <c r="KYA1254" s="4"/>
      <c r="KYB1254" s="4"/>
      <c r="KYC1254" s="4"/>
      <c r="KYD1254" s="4"/>
      <c r="KYE1254" s="4"/>
      <c r="KYF1254" s="4"/>
      <c r="KYG1254" s="4"/>
      <c r="KYH1254" s="4"/>
      <c r="KYI1254" s="4"/>
      <c r="KYJ1254" s="4"/>
      <c r="KYK1254" s="4"/>
      <c r="KYL1254" s="4"/>
      <c r="KYM1254" s="4"/>
      <c r="KYN1254" s="4"/>
      <c r="KYO1254" s="4"/>
      <c r="KYP1254" s="4"/>
      <c r="KYQ1254" s="4"/>
      <c r="KYR1254" s="4"/>
      <c r="KYS1254" s="4"/>
      <c r="KYT1254" s="4"/>
      <c r="KYU1254" s="4"/>
      <c r="KYV1254" s="4"/>
      <c r="KYW1254" s="4"/>
      <c r="KYX1254" s="4"/>
      <c r="KYY1254" s="4"/>
      <c r="KYZ1254" s="4"/>
      <c r="KZA1254" s="4"/>
      <c r="KZB1254" s="4"/>
      <c r="KZC1254" s="4"/>
      <c r="KZD1254" s="4"/>
      <c r="KZE1254" s="4"/>
      <c r="KZF1254" s="4"/>
      <c r="KZG1254" s="4"/>
      <c r="KZH1254" s="4"/>
      <c r="KZI1254" s="4"/>
      <c r="KZJ1254" s="4"/>
      <c r="KZK1254" s="4"/>
      <c r="KZL1254" s="4"/>
      <c r="KZM1254" s="4"/>
      <c r="KZN1254" s="4"/>
      <c r="KZO1254" s="4"/>
      <c r="KZP1254" s="4"/>
      <c r="KZQ1254" s="4"/>
      <c r="KZR1254" s="4"/>
      <c r="KZS1254" s="4"/>
      <c r="KZT1254" s="4"/>
      <c r="KZU1254" s="4"/>
      <c r="KZV1254" s="4"/>
      <c r="KZW1254" s="4"/>
      <c r="KZX1254" s="4"/>
      <c r="KZY1254" s="4"/>
      <c r="KZZ1254" s="4"/>
      <c r="LAA1254" s="4"/>
      <c r="LAB1254" s="4"/>
      <c r="LAC1254" s="4"/>
      <c r="LAD1254" s="4"/>
      <c r="LAE1254" s="4"/>
      <c r="LAF1254" s="4"/>
      <c r="LAG1254" s="4"/>
      <c r="LAH1254" s="4"/>
      <c r="LAI1254" s="4"/>
      <c r="LAJ1254" s="4"/>
      <c r="LAK1254" s="4"/>
      <c r="LAL1254" s="4"/>
      <c r="LAM1254" s="4"/>
      <c r="LAN1254" s="4"/>
      <c r="LAO1254" s="4"/>
      <c r="LAP1254" s="4"/>
      <c r="LAQ1254" s="4"/>
      <c r="LAR1254" s="4"/>
      <c r="LAS1254" s="4"/>
      <c r="LAT1254" s="4"/>
      <c r="LAU1254" s="4"/>
      <c r="LAV1254" s="4"/>
      <c r="LAW1254" s="4"/>
      <c r="LAX1254" s="4"/>
      <c r="LAY1254" s="4"/>
      <c r="LAZ1254" s="4"/>
      <c r="LBA1254" s="4"/>
      <c r="LBB1254" s="4"/>
      <c r="LBC1254" s="4"/>
      <c r="LBD1254" s="4"/>
      <c r="LBE1254" s="4"/>
      <c r="LBF1254" s="4"/>
      <c r="LBG1254" s="4"/>
      <c r="LBH1254" s="4"/>
      <c r="LBI1254" s="4"/>
      <c r="LBJ1254" s="4"/>
      <c r="LBK1254" s="4"/>
      <c r="LBL1254" s="4"/>
      <c r="LBM1254" s="4"/>
      <c r="LBN1254" s="4"/>
      <c r="LBO1254" s="4"/>
      <c r="LBP1254" s="4"/>
      <c r="LBQ1254" s="4"/>
      <c r="LBR1254" s="4"/>
      <c r="LBS1254" s="4"/>
      <c r="LBT1254" s="4"/>
      <c r="LBU1254" s="4"/>
      <c r="LBV1254" s="4"/>
      <c r="LBW1254" s="4"/>
      <c r="LBX1254" s="4"/>
      <c r="LBY1254" s="4"/>
      <c r="LBZ1254" s="4"/>
      <c r="LCA1254" s="4"/>
      <c r="LCB1254" s="4"/>
      <c r="LCC1254" s="4"/>
      <c r="LCD1254" s="4"/>
      <c r="LCE1254" s="4"/>
      <c r="LCF1254" s="4"/>
      <c r="LCG1254" s="4"/>
      <c r="LCH1254" s="4"/>
      <c r="LCI1254" s="4"/>
      <c r="LCJ1254" s="4"/>
      <c r="LCK1254" s="4"/>
      <c r="LCL1254" s="4"/>
      <c r="LCM1254" s="4"/>
      <c r="LCN1254" s="4"/>
      <c r="LCO1254" s="4"/>
      <c r="LCP1254" s="4"/>
      <c r="LCQ1254" s="4"/>
      <c r="LCR1254" s="4"/>
      <c r="LCS1254" s="4"/>
      <c r="LCT1254" s="4"/>
      <c r="LCU1254" s="4"/>
      <c r="LCV1254" s="4"/>
      <c r="LCW1254" s="4"/>
      <c r="LCX1254" s="4"/>
      <c r="LCY1254" s="4"/>
      <c r="LCZ1254" s="4"/>
      <c r="LDA1254" s="4"/>
      <c r="LDB1254" s="4"/>
      <c r="LDC1254" s="4"/>
      <c r="LDD1254" s="4"/>
      <c r="LDE1254" s="4"/>
      <c r="LDF1254" s="4"/>
      <c r="LDG1254" s="4"/>
      <c r="LDH1254" s="4"/>
      <c r="LDI1254" s="4"/>
      <c r="LDJ1254" s="4"/>
      <c r="LDK1254" s="4"/>
      <c r="LDL1254" s="4"/>
      <c r="LDM1254" s="4"/>
      <c r="LDN1254" s="4"/>
      <c r="LDO1254" s="4"/>
      <c r="LDP1254" s="4"/>
      <c r="LDQ1254" s="4"/>
      <c r="LDR1254" s="4"/>
      <c r="LDS1254" s="4"/>
      <c r="LDT1254" s="4"/>
      <c r="LDU1254" s="4"/>
      <c r="LDV1254" s="4"/>
      <c r="LDW1254" s="4"/>
      <c r="LDX1254" s="4"/>
      <c r="LDY1254" s="4"/>
      <c r="LDZ1254" s="4"/>
      <c r="LEA1254" s="4"/>
      <c r="LEB1254" s="4"/>
      <c r="LEC1254" s="4"/>
      <c r="LED1254" s="4"/>
      <c r="LEE1254" s="4"/>
      <c r="LEF1254" s="4"/>
      <c r="LEG1254" s="4"/>
      <c r="LEH1254" s="4"/>
      <c r="LEI1254" s="4"/>
      <c r="LEJ1254" s="4"/>
      <c r="LEK1254" s="4"/>
      <c r="LEL1254" s="4"/>
      <c r="LEM1254" s="4"/>
      <c r="LEN1254" s="4"/>
      <c r="LEO1254" s="4"/>
      <c r="LEP1254" s="4"/>
      <c r="LEQ1254" s="4"/>
      <c r="LER1254" s="4"/>
      <c r="LES1254" s="4"/>
      <c r="LET1254" s="4"/>
      <c r="LEU1254" s="4"/>
      <c r="LEV1254" s="4"/>
      <c r="LEW1254" s="4"/>
      <c r="LEX1254" s="4"/>
      <c r="LEY1254" s="4"/>
      <c r="LEZ1254" s="4"/>
      <c r="LFA1254" s="4"/>
      <c r="LFB1254" s="4"/>
      <c r="LFC1254" s="4"/>
      <c r="LFD1254" s="4"/>
      <c r="LFE1254" s="4"/>
      <c r="LFF1254" s="4"/>
      <c r="LFG1254" s="4"/>
      <c r="LFH1254" s="4"/>
      <c r="LFI1254" s="4"/>
      <c r="LFJ1254" s="4"/>
      <c r="LFK1254" s="4"/>
      <c r="LFL1254" s="4"/>
      <c r="LFM1254" s="4"/>
      <c r="LFN1254" s="4"/>
      <c r="LFO1254" s="4"/>
      <c r="LFP1254" s="4"/>
      <c r="LFQ1254" s="4"/>
      <c r="LFR1254" s="4"/>
      <c r="LFS1254" s="4"/>
      <c r="LFT1254" s="4"/>
      <c r="LFU1254" s="4"/>
      <c r="LFV1254" s="4"/>
      <c r="LFW1254" s="4"/>
      <c r="LFX1254" s="4"/>
      <c r="LFY1254" s="4"/>
      <c r="LFZ1254" s="4"/>
      <c r="LGA1254" s="4"/>
      <c r="LGB1254" s="4"/>
      <c r="LGC1254" s="4"/>
      <c r="LGD1254" s="4"/>
      <c r="LGE1254" s="4"/>
      <c r="LGF1254" s="4"/>
      <c r="LGG1254" s="4"/>
      <c r="LGH1254" s="4"/>
      <c r="LGI1254" s="4"/>
      <c r="LGJ1254" s="4"/>
      <c r="LGK1254" s="4"/>
      <c r="LGL1254" s="4"/>
      <c r="LGM1254" s="4"/>
      <c r="LGN1254" s="4"/>
      <c r="LGO1254" s="4"/>
      <c r="LGP1254" s="4"/>
      <c r="LGQ1254" s="4"/>
      <c r="LGR1254" s="4"/>
      <c r="LGS1254" s="4"/>
      <c r="LGT1254" s="4"/>
      <c r="LGU1254" s="4"/>
      <c r="LGV1254" s="4"/>
      <c r="LGW1254" s="4"/>
      <c r="LGX1254" s="4"/>
      <c r="LGY1254" s="4"/>
      <c r="LGZ1254" s="4"/>
      <c r="LHA1254" s="4"/>
      <c r="LHB1254" s="4"/>
      <c r="LHC1254" s="4"/>
      <c r="LHD1254" s="4"/>
      <c r="LHE1254" s="4"/>
      <c r="LHF1254" s="4"/>
      <c r="LHG1254" s="4"/>
      <c r="LHH1254" s="4"/>
      <c r="LHI1254" s="4"/>
      <c r="LHJ1254" s="4"/>
      <c r="LHK1254" s="4"/>
      <c r="LHL1254" s="4"/>
      <c r="LHM1254" s="4"/>
      <c r="LHN1254" s="4"/>
      <c r="LHO1254" s="4"/>
      <c r="LHP1254" s="4"/>
      <c r="LHQ1254" s="4"/>
      <c r="LHR1254" s="4"/>
      <c r="LHS1254" s="4"/>
      <c r="LHT1254" s="4"/>
      <c r="LHU1254" s="4"/>
      <c r="LHV1254" s="4"/>
      <c r="LHW1254" s="4"/>
      <c r="LHX1254" s="4"/>
      <c r="LHY1254" s="4"/>
      <c r="LHZ1254" s="4"/>
      <c r="LIA1254" s="4"/>
      <c r="LIB1254" s="4"/>
      <c r="LIC1254" s="4"/>
      <c r="LID1254" s="4"/>
      <c r="LIE1254" s="4"/>
      <c r="LIF1254" s="4"/>
      <c r="LIG1254" s="4"/>
      <c r="LIH1254" s="4"/>
      <c r="LII1254" s="4"/>
      <c r="LIJ1254" s="4"/>
      <c r="LIK1254" s="4"/>
      <c r="LIL1254" s="4"/>
      <c r="LIM1254" s="4"/>
      <c r="LIN1254" s="4"/>
      <c r="LIO1254" s="4"/>
      <c r="LIP1254" s="4"/>
      <c r="LIQ1254" s="4"/>
      <c r="LIR1254" s="4"/>
      <c r="LIS1254" s="4"/>
      <c r="LIT1254" s="4"/>
      <c r="LIU1254" s="4"/>
      <c r="LIV1254" s="4"/>
      <c r="LIW1254" s="4"/>
      <c r="LIX1254" s="4"/>
      <c r="LIY1254" s="4"/>
      <c r="LIZ1254" s="4"/>
      <c r="LJA1254" s="4"/>
      <c r="LJB1254" s="4"/>
      <c r="LJC1254" s="4"/>
      <c r="LJD1254" s="4"/>
      <c r="LJE1254" s="4"/>
      <c r="LJF1254" s="4"/>
      <c r="LJG1254" s="4"/>
      <c r="LJH1254" s="4"/>
      <c r="LJI1254" s="4"/>
      <c r="LJJ1254" s="4"/>
      <c r="LJK1254" s="4"/>
      <c r="LJL1254" s="4"/>
      <c r="LJM1254" s="4"/>
      <c r="LJN1254" s="4"/>
      <c r="LJO1254" s="4"/>
      <c r="LJP1254" s="4"/>
      <c r="LJQ1254" s="4"/>
      <c r="LJR1254" s="4"/>
      <c r="LJS1254" s="4"/>
      <c r="LJT1254" s="4"/>
      <c r="LJU1254" s="4"/>
      <c r="LJV1254" s="4"/>
      <c r="LJW1254" s="4"/>
      <c r="LJX1254" s="4"/>
      <c r="LJY1254" s="4"/>
      <c r="LJZ1254" s="4"/>
      <c r="LKA1254" s="4"/>
      <c r="LKB1254" s="4"/>
      <c r="LKC1254" s="4"/>
      <c r="LKD1254" s="4"/>
      <c r="LKE1254" s="4"/>
      <c r="LKF1254" s="4"/>
      <c r="LKG1254" s="4"/>
      <c r="LKH1254" s="4"/>
      <c r="LKI1254" s="4"/>
      <c r="LKJ1254" s="4"/>
      <c r="LKK1254" s="4"/>
      <c r="LKL1254" s="4"/>
      <c r="LKM1254" s="4"/>
      <c r="LKN1254" s="4"/>
      <c r="LKO1254" s="4"/>
      <c r="LKP1254" s="4"/>
      <c r="LKQ1254" s="4"/>
      <c r="LKR1254" s="4"/>
      <c r="LKS1254" s="4"/>
      <c r="LKT1254" s="4"/>
      <c r="LKU1254" s="4"/>
      <c r="LKV1254" s="4"/>
      <c r="LKW1254" s="4"/>
      <c r="LKX1254" s="4"/>
      <c r="LKY1254" s="4"/>
      <c r="LKZ1254" s="4"/>
      <c r="LLA1254" s="4"/>
      <c r="LLB1254" s="4"/>
      <c r="LLC1254" s="4"/>
      <c r="LLD1254" s="4"/>
      <c r="LLE1254" s="4"/>
      <c r="LLF1254" s="4"/>
      <c r="LLG1254" s="4"/>
      <c r="LLH1254" s="4"/>
      <c r="LLI1254" s="4"/>
      <c r="LLJ1254" s="4"/>
      <c r="LLK1254" s="4"/>
      <c r="LLL1254" s="4"/>
      <c r="LLM1254" s="4"/>
      <c r="LLN1254" s="4"/>
      <c r="LLO1254" s="4"/>
      <c r="LLP1254" s="4"/>
      <c r="LLQ1254" s="4"/>
      <c r="LLR1254" s="4"/>
      <c r="LLS1254" s="4"/>
      <c r="LLT1254" s="4"/>
      <c r="LLU1254" s="4"/>
      <c r="LLV1254" s="4"/>
      <c r="LLW1254" s="4"/>
      <c r="LLX1254" s="4"/>
      <c r="LLY1254" s="4"/>
      <c r="LLZ1254" s="4"/>
      <c r="LMA1254" s="4"/>
      <c r="LMB1254" s="4"/>
      <c r="LMC1254" s="4"/>
      <c r="LMD1254" s="4"/>
      <c r="LME1254" s="4"/>
      <c r="LMF1254" s="4"/>
      <c r="LMG1254" s="4"/>
      <c r="LMH1254" s="4"/>
      <c r="LMI1254" s="4"/>
      <c r="LMJ1254" s="4"/>
      <c r="LMK1254" s="4"/>
      <c r="LML1254" s="4"/>
      <c r="LMM1254" s="4"/>
      <c r="LMN1254" s="4"/>
      <c r="LMO1254" s="4"/>
      <c r="LMP1254" s="4"/>
      <c r="LMQ1254" s="4"/>
      <c r="LMR1254" s="4"/>
      <c r="LMS1254" s="4"/>
      <c r="LMT1254" s="4"/>
      <c r="LMU1254" s="4"/>
      <c r="LMV1254" s="4"/>
      <c r="LMW1254" s="4"/>
      <c r="LMX1254" s="4"/>
      <c r="LMY1254" s="4"/>
      <c r="LMZ1254" s="4"/>
      <c r="LNA1254" s="4"/>
      <c r="LNB1254" s="4"/>
      <c r="LNC1254" s="4"/>
      <c r="LND1254" s="4"/>
      <c r="LNE1254" s="4"/>
      <c r="LNF1254" s="4"/>
      <c r="LNG1254" s="4"/>
      <c r="LNH1254" s="4"/>
      <c r="LNI1254" s="4"/>
      <c r="LNJ1254" s="4"/>
      <c r="LNK1254" s="4"/>
      <c r="LNL1254" s="4"/>
      <c r="LNM1254" s="4"/>
      <c r="LNN1254" s="4"/>
      <c r="LNO1254" s="4"/>
      <c r="LNP1254" s="4"/>
      <c r="LNQ1254" s="4"/>
      <c r="LNR1254" s="4"/>
      <c r="LNS1254" s="4"/>
      <c r="LNT1254" s="4"/>
      <c r="LNU1254" s="4"/>
      <c r="LNV1254" s="4"/>
      <c r="LNW1254" s="4"/>
      <c r="LNX1254" s="4"/>
      <c r="LNY1254" s="4"/>
      <c r="LNZ1254" s="4"/>
      <c r="LOA1254" s="4"/>
      <c r="LOB1254" s="4"/>
      <c r="LOC1254" s="4"/>
      <c r="LOD1254" s="4"/>
      <c r="LOE1254" s="4"/>
      <c r="LOF1254" s="4"/>
      <c r="LOG1254" s="4"/>
      <c r="LOH1254" s="4"/>
      <c r="LOI1254" s="4"/>
      <c r="LOJ1254" s="4"/>
      <c r="LOK1254" s="4"/>
      <c r="LOL1254" s="4"/>
      <c r="LOM1254" s="4"/>
      <c r="LON1254" s="4"/>
      <c r="LOO1254" s="4"/>
      <c r="LOP1254" s="4"/>
      <c r="LOQ1254" s="4"/>
      <c r="LOR1254" s="4"/>
      <c r="LOS1254" s="4"/>
      <c r="LOT1254" s="4"/>
      <c r="LOU1254" s="4"/>
      <c r="LOV1254" s="4"/>
      <c r="LOW1254" s="4"/>
      <c r="LOX1254" s="4"/>
      <c r="LOY1254" s="4"/>
      <c r="LOZ1254" s="4"/>
      <c r="LPA1254" s="4"/>
      <c r="LPB1254" s="4"/>
      <c r="LPC1254" s="4"/>
      <c r="LPD1254" s="4"/>
      <c r="LPE1254" s="4"/>
      <c r="LPF1254" s="4"/>
      <c r="LPG1254" s="4"/>
      <c r="LPH1254" s="4"/>
      <c r="LPI1254" s="4"/>
      <c r="LPJ1254" s="4"/>
      <c r="LPK1254" s="4"/>
      <c r="LPL1254" s="4"/>
      <c r="LPM1254" s="4"/>
      <c r="LPN1254" s="4"/>
      <c r="LPO1254" s="4"/>
      <c r="LPP1254" s="4"/>
      <c r="LPQ1254" s="4"/>
      <c r="LPR1254" s="4"/>
      <c r="LPS1254" s="4"/>
      <c r="LPT1254" s="4"/>
      <c r="LPU1254" s="4"/>
      <c r="LPV1254" s="4"/>
      <c r="LPW1254" s="4"/>
      <c r="LPX1254" s="4"/>
      <c r="LPY1254" s="4"/>
      <c r="LPZ1254" s="4"/>
      <c r="LQA1254" s="4"/>
      <c r="LQB1254" s="4"/>
      <c r="LQC1254" s="4"/>
      <c r="LQD1254" s="4"/>
      <c r="LQE1254" s="4"/>
      <c r="LQF1254" s="4"/>
      <c r="LQG1254" s="4"/>
      <c r="LQH1254" s="4"/>
      <c r="LQI1254" s="4"/>
      <c r="LQJ1254" s="4"/>
      <c r="LQK1254" s="4"/>
      <c r="LQL1254" s="4"/>
      <c r="LQM1254" s="4"/>
      <c r="LQN1254" s="4"/>
      <c r="LQO1254" s="4"/>
      <c r="LQP1254" s="4"/>
      <c r="LQQ1254" s="4"/>
      <c r="LQR1254" s="4"/>
      <c r="LQS1254" s="4"/>
      <c r="LQT1254" s="4"/>
      <c r="LQU1254" s="4"/>
      <c r="LQV1254" s="4"/>
      <c r="LQW1254" s="4"/>
      <c r="LQX1254" s="4"/>
      <c r="LQY1254" s="4"/>
      <c r="LQZ1254" s="4"/>
      <c r="LRA1254" s="4"/>
      <c r="LRB1254" s="4"/>
      <c r="LRC1254" s="4"/>
      <c r="LRD1254" s="4"/>
      <c r="LRE1254" s="4"/>
      <c r="LRF1254" s="4"/>
      <c r="LRG1254" s="4"/>
      <c r="LRH1254" s="4"/>
      <c r="LRI1254" s="4"/>
      <c r="LRJ1254" s="4"/>
      <c r="LRK1254" s="4"/>
      <c r="LRL1254" s="4"/>
      <c r="LRM1254" s="4"/>
      <c r="LRN1254" s="4"/>
      <c r="LRO1254" s="4"/>
      <c r="LRP1254" s="4"/>
      <c r="LRQ1254" s="4"/>
      <c r="LRR1254" s="4"/>
      <c r="LRS1254" s="4"/>
      <c r="LRT1254" s="4"/>
      <c r="LRU1254" s="4"/>
      <c r="LRV1254" s="4"/>
      <c r="LRW1254" s="4"/>
      <c r="LRX1254" s="4"/>
      <c r="LRY1254" s="4"/>
      <c r="LRZ1254" s="4"/>
      <c r="LSA1254" s="4"/>
      <c r="LSB1254" s="4"/>
      <c r="LSC1254" s="4"/>
      <c r="LSD1254" s="4"/>
      <c r="LSE1254" s="4"/>
      <c r="LSF1254" s="4"/>
      <c r="LSG1254" s="4"/>
      <c r="LSH1254" s="4"/>
      <c r="LSI1254" s="4"/>
      <c r="LSJ1254" s="4"/>
      <c r="LSK1254" s="4"/>
      <c r="LSL1254" s="4"/>
      <c r="LSM1254" s="4"/>
      <c r="LSN1254" s="4"/>
      <c r="LSO1254" s="4"/>
      <c r="LSP1254" s="4"/>
      <c r="LSQ1254" s="4"/>
      <c r="LSR1254" s="4"/>
      <c r="LSS1254" s="4"/>
      <c r="LST1254" s="4"/>
      <c r="LSU1254" s="4"/>
      <c r="LSV1254" s="4"/>
      <c r="LSW1254" s="4"/>
      <c r="LSX1254" s="4"/>
      <c r="LSY1254" s="4"/>
      <c r="LSZ1254" s="4"/>
      <c r="LTA1254" s="4"/>
      <c r="LTB1254" s="4"/>
      <c r="LTC1254" s="4"/>
      <c r="LTD1254" s="4"/>
      <c r="LTE1254" s="4"/>
      <c r="LTF1254" s="4"/>
      <c r="LTG1254" s="4"/>
      <c r="LTH1254" s="4"/>
      <c r="LTI1254" s="4"/>
      <c r="LTJ1254" s="4"/>
      <c r="LTK1254" s="4"/>
      <c r="LTL1254" s="4"/>
      <c r="LTM1254" s="4"/>
      <c r="LTN1254" s="4"/>
      <c r="LTO1254" s="4"/>
      <c r="LTP1254" s="4"/>
      <c r="LTQ1254" s="4"/>
      <c r="LTR1254" s="4"/>
      <c r="LTS1254" s="4"/>
      <c r="LTT1254" s="4"/>
      <c r="LTU1254" s="4"/>
      <c r="LTV1254" s="4"/>
      <c r="LTW1254" s="4"/>
      <c r="LTX1254" s="4"/>
      <c r="LTY1254" s="4"/>
      <c r="LTZ1254" s="4"/>
      <c r="LUA1254" s="4"/>
      <c r="LUB1254" s="4"/>
      <c r="LUC1254" s="4"/>
      <c r="LUD1254" s="4"/>
      <c r="LUE1254" s="4"/>
      <c r="LUF1254" s="4"/>
      <c r="LUG1254" s="4"/>
      <c r="LUH1254" s="4"/>
      <c r="LUI1254" s="4"/>
      <c r="LUJ1254" s="4"/>
      <c r="LUK1254" s="4"/>
      <c r="LUL1254" s="4"/>
      <c r="LUM1254" s="4"/>
      <c r="LUN1254" s="4"/>
      <c r="LUO1254" s="4"/>
      <c r="LUP1254" s="4"/>
      <c r="LUQ1254" s="4"/>
      <c r="LUR1254" s="4"/>
      <c r="LUS1254" s="4"/>
      <c r="LUT1254" s="4"/>
      <c r="LUU1254" s="4"/>
      <c r="LUV1254" s="4"/>
      <c r="LUW1254" s="4"/>
      <c r="LUX1254" s="4"/>
      <c r="LUY1254" s="4"/>
      <c r="LUZ1254" s="4"/>
      <c r="LVA1254" s="4"/>
      <c r="LVB1254" s="4"/>
      <c r="LVC1254" s="4"/>
      <c r="LVD1254" s="4"/>
      <c r="LVE1254" s="4"/>
      <c r="LVF1254" s="4"/>
      <c r="LVG1254" s="4"/>
      <c r="LVH1254" s="4"/>
      <c r="LVI1254" s="4"/>
      <c r="LVJ1254" s="4"/>
      <c r="LVK1254" s="4"/>
      <c r="LVL1254" s="4"/>
      <c r="LVM1254" s="4"/>
      <c r="LVN1254" s="4"/>
      <c r="LVO1254" s="4"/>
      <c r="LVP1254" s="4"/>
      <c r="LVQ1254" s="4"/>
      <c r="LVR1254" s="4"/>
      <c r="LVS1254" s="4"/>
      <c r="LVT1254" s="4"/>
      <c r="LVU1254" s="4"/>
      <c r="LVV1254" s="4"/>
      <c r="LVW1254" s="4"/>
      <c r="LVX1254" s="4"/>
      <c r="LVY1254" s="4"/>
      <c r="LVZ1254" s="4"/>
      <c r="LWA1254" s="4"/>
      <c r="LWB1254" s="4"/>
      <c r="LWC1254" s="4"/>
      <c r="LWD1254" s="4"/>
      <c r="LWE1254" s="4"/>
      <c r="LWF1254" s="4"/>
      <c r="LWG1254" s="4"/>
      <c r="LWH1254" s="4"/>
      <c r="LWI1254" s="4"/>
      <c r="LWJ1254" s="4"/>
      <c r="LWK1254" s="4"/>
      <c r="LWL1254" s="4"/>
      <c r="LWM1254" s="4"/>
      <c r="LWN1254" s="4"/>
      <c r="LWO1254" s="4"/>
      <c r="LWP1254" s="4"/>
      <c r="LWQ1254" s="4"/>
      <c r="LWR1254" s="4"/>
      <c r="LWS1254" s="4"/>
      <c r="LWT1254" s="4"/>
      <c r="LWU1254" s="4"/>
      <c r="LWV1254" s="4"/>
      <c r="LWW1254" s="4"/>
      <c r="LWX1254" s="4"/>
      <c r="LWY1254" s="4"/>
      <c r="LWZ1254" s="4"/>
      <c r="LXA1254" s="4"/>
      <c r="LXB1254" s="4"/>
      <c r="LXC1254" s="4"/>
      <c r="LXD1254" s="4"/>
      <c r="LXE1254" s="4"/>
      <c r="LXF1254" s="4"/>
      <c r="LXG1254" s="4"/>
      <c r="LXH1254" s="4"/>
      <c r="LXI1254" s="4"/>
      <c r="LXJ1254" s="4"/>
      <c r="LXK1254" s="4"/>
      <c r="LXL1254" s="4"/>
      <c r="LXM1254" s="4"/>
      <c r="LXN1254" s="4"/>
      <c r="LXO1254" s="4"/>
      <c r="LXP1254" s="4"/>
      <c r="LXQ1254" s="4"/>
      <c r="LXR1254" s="4"/>
      <c r="LXS1254" s="4"/>
      <c r="LXT1254" s="4"/>
      <c r="LXU1254" s="4"/>
      <c r="LXV1254" s="4"/>
      <c r="LXW1254" s="4"/>
      <c r="LXX1254" s="4"/>
      <c r="LXY1254" s="4"/>
      <c r="LXZ1254" s="4"/>
      <c r="LYA1254" s="4"/>
      <c r="LYB1254" s="4"/>
      <c r="LYC1254" s="4"/>
      <c r="LYD1254" s="4"/>
      <c r="LYE1254" s="4"/>
      <c r="LYF1254" s="4"/>
      <c r="LYG1254" s="4"/>
      <c r="LYH1254" s="4"/>
      <c r="LYI1254" s="4"/>
      <c r="LYJ1254" s="4"/>
      <c r="LYK1254" s="4"/>
      <c r="LYL1254" s="4"/>
      <c r="LYM1254" s="4"/>
      <c r="LYN1254" s="4"/>
      <c r="LYO1254" s="4"/>
      <c r="LYP1254" s="4"/>
      <c r="LYQ1254" s="4"/>
      <c r="LYR1254" s="4"/>
      <c r="LYS1254" s="4"/>
      <c r="LYT1254" s="4"/>
      <c r="LYU1254" s="4"/>
      <c r="LYV1254" s="4"/>
      <c r="LYW1254" s="4"/>
      <c r="LYX1254" s="4"/>
      <c r="LYY1254" s="4"/>
      <c r="LYZ1254" s="4"/>
      <c r="LZA1254" s="4"/>
      <c r="LZB1254" s="4"/>
      <c r="LZC1254" s="4"/>
      <c r="LZD1254" s="4"/>
      <c r="LZE1254" s="4"/>
      <c r="LZF1254" s="4"/>
      <c r="LZG1254" s="4"/>
      <c r="LZH1254" s="4"/>
      <c r="LZI1254" s="4"/>
      <c r="LZJ1254" s="4"/>
      <c r="LZK1254" s="4"/>
      <c r="LZL1254" s="4"/>
      <c r="LZM1254" s="4"/>
      <c r="LZN1254" s="4"/>
      <c r="LZO1254" s="4"/>
      <c r="LZP1254" s="4"/>
      <c r="LZQ1254" s="4"/>
      <c r="LZR1254" s="4"/>
      <c r="LZS1254" s="4"/>
      <c r="LZT1254" s="4"/>
      <c r="LZU1254" s="4"/>
      <c r="LZV1254" s="4"/>
      <c r="LZW1254" s="4"/>
      <c r="LZX1254" s="4"/>
      <c r="LZY1254" s="4"/>
      <c r="LZZ1254" s="4"/>
      <c r="MAA1254" s="4"/>
      <c r="MAB1254" s="4"/>
      <c r="MAC1254" s="4"/>
      <c r="MAD1254" s="4"/>
      <c r="MAE1254" s="4"/>
      <c r="MAF1254" s="4"/>
      <c r="MAG1254" s="4"/>
      <c r="MAH1254" s="4"/>
      <c r="MAI1254" s="4"/>
      <c r="MAJ1254" s="4"/>
      <c r="MAK1254" s="4"/>
      <c r="MAL1254" s="4"/>
      <c r="MAM1254" s="4"/>
      <c r="MAN1254" s="4"/>
      <c r="MAO1254" s="4"/>
      <c r="MAP1254" s="4"/>
      <c r="MAQ1254" s="4"/>
      <c r="MAR1254" s="4"/>
      <c r="MAS1254" s="4"/>
      <c r="MAT1254" s="4"/>
      <c r="MAU1254" s="4"/>
      <c r="MAV1254" s="4"/>
      <c r="MAW1254" s="4"/>
      <c r="MAX1254" s="4"/>
      <c r="MAY1254" s="4"/>
      <c r="MAZ1254" s="4"/>
      <c r="MBA1254" s="4"/>
      <c r="MBB1254" s="4"/>
      <c r="MBC1254" s="4"/>
      <c r="MBD1254" s="4"/>
      <c r="MBE1254" s="4"/>
      <c r="MBF1254" s="4"/>
      <c r="MBG1254" s="4"/>
      <c r="MBH1254" s="4"/>
      <c r="MBI1254" s="4"/>
      <c r="MBJ1254" s="4"/>
      <c r="MBK1254" s="4"/>
      <c r="MBL1254" s="4"/>
      <c r="MBM1254" s="4"/>
      <c r="MBN1254" s="4"/>
      <c r="MBO1254" s="4"/>
      <c r="MBP1254" s="4"/>
      <c r="MBQ1254" s="4"/>
      <c r="MBR1254" s="4"/>
      <c r="MBS1254" s="4"/>
      <c r="MBT1254" s="4"/>
      <c r="MBU1254" s="4"/>
      <c r="MBV1254" s="4"/>
      <c r="MBW1254" s="4"/>
      <c r="MBX1254" s="4"/>
      <c r="MBY1254" s="4"/>
      <c r="MBZ1254" s="4"/>
      <c r="MCA1254" s="4"/>
      <c r="MCB1254" s="4"/>
      <c r="MCC1254" s="4"/>
      <c r="MCD1254" s="4"/>
      <c r="MCE1254" s="4"/>
      <c r="MCF1254" s="4"/>
      <c r="MCG1254" s="4"/>
      <c r="MCH1254" s="4"/>
      <c r="MCI1254" s="4"/>
      <c r="MCJ1254" s="4"/>
      <c r="MCK1254" s="4"/>
      <c r="MCL1254" s="4"/>
      <c r="MCM1254" s="4"/>
      <c r="MCN1254" s="4"/>
      <c r="MCO1254" s="4"/>
      <c r="MCP1254" s="4"/>
      <c r="MCQ1254" s="4"/>
      <c r="MCR1254" s="4"/>
      <c r="MCS1254" s="4"/>
      <c r="MCT1254" s="4"/>
      <c r="MCU1254" s="4"/>
      <c r="MCV1254" s="4"/>
      <c r="MCW1254" s="4"/>
      <c r="MCX1254" s="4"/>
      <c r="MCY1254" s="4"/>
      <c r="MCZ1254" s="4"/>
      <c r="MDA1254" s="4"/>
      <c r="MDB1254" s="4"/>
      <c r="MDC1254" s="4"/>
      <c r="MDD1254" s="4"/>
      <c r="MDE1254" s="4"/>
      <c r="MDF1254" s="4"/>
      <c r="MDG1254" s="4"/>
      <c r="MDH1254" s="4"/>
      <c r="MDI1254" s="4"/>
      <c r="MDJ1254" s="4"/>
      <c r="MDK1254" s="4"/>
      <c r="MDL1254" s="4"/>
      <c r="MDM1254" s="4"/>
      <c r="MDN1254" s="4"/>
      <c r="MDO1254" s="4"/>
      <c r="MDP1254" s="4"/>
      <c r="MDQ1254" s="4"/>
      <c r="MDR1254" s="4"/>
      <c r="MDS1254" s="4"/>
      <c r="MDT1254" s="4"/>
      <c r="MDU1254" s="4"/>
      <c r="MDV1254" s="4"/>
      <c r="MDW1254" s="4"/>
      <c r="MDX1254" s="4"/>
      <c r="MDY1254" s="4"/>
      <c r="MDZ1254" s="4"/>
      <c r="MEA1254" s="4"/>
      <c r="MEB1254" s="4"/>
      <c r="MEC1254" s="4"/>
      <c r="MED1254" s="4"/>
      <c r="MEE1254" s="4"/>
      <c r="MEF1254" s="4"/>
      <c r="MEG1254" s="4"/>
      <c r="MEH1254" s="4"/>
      <c r="MEI1254" s="4"/>
      <c r="MEJ1254" s="4"/>
      <c r="MEK1254" s="4"/>
      <c r="MEL1254" s="4"/>
      <c r="MEM1254" s="4"/>
      <c r="MEN1254" s="4"/>
      <c r="MEO1254" s="4"/>
      <c r="MEP1254" s="4"/>
      <c r="MEQ1254" s="4"/>
      <c r="MER1254" s="4"/>
      <c r="MES1254" s="4"/>
      <c r="MET1254" s="4"/>
      <c r="MEU1254" s="4"/>
      <c r="MEV1254" s="4"/>
      <c r="MEW1254" s="4"/>
      <c r="MEX1254" s="4"/>
      <c r="MEY1254" s="4"/>
      <c r="MEZ1254" s="4"/>
      <c r="MFA1254" s="4"/>
      <c r="MFB1254" s="4"/>
      <c r="MFC1254" s="4"/>
      <c r="MFD1254" s="4"/>
      <c r="MFE1254" s="4"/>
      <c r="MFF1254" s="4"/>
      <c r="MFG1254" s="4"/>
      <c r="MFH1254" s="4"/>
      <c r="MFI1254" s="4"/>
      <c r="MFJ1254" s="4"/>
      <c r="MFK1254" s="4"/>
      <c r="MFL1254" s="4"/>
      <c r="MFM1254" s="4"/>
      <c r="MFN1254" s="4"/>
      <c r="MFO1254" s="4"/>
      <c r="MFP1254" s="4"/>
      <c r="MFQ1254" s="4"/>
      <c r="MFR1254" s="4"/>
      <c r="MFS1254" s="4"/>
      <c r="MFT1254" s="4"/>
      <c r="MFU1254" s="4"/>
      <c r="MFV1254" s="4"/>
      <c r="MFW1254" s="4"/>
      <c r="MFX1254" s="4"/>
      <c r="MFY1254" s="4"/>
      <c r="MFZ1254" s="4"/>
      <c r="MGA1254" s="4"/>
      <c r="MGB1254" s="4"/>
      <c r="MGC1254" s="4"/>
      <c r="MGD1254" s="4"/>
      <c r="MGE1254" s="4"/>
      <c r="MGF1254" s="4"/>
      <c r="MGG1254" s="4"/>
      <c r="MGH1254" s="4"/>
      <c r="MGI1254" s="4"/>
      <c r="MGJ1254" s="4"/>
      <c r="MGK1254" s="4"/>
      <c r="MGL1254" s="4"/>
      <c r="MGM1254" s="4"/>
      <c r="MGN1254" s="4"/>
      <c r="MGO1254" s="4"/>
      <c r="MGP1254" s="4"/>
      <c r="MGQ1254" s="4"/>
      <c r="MGR1254" s="4"/>
      <c r="MGS1254" s="4"/>
      <c r="MGT1254" s="4"/>
      <c r="MGU1254" s="4"/>
      <c r="MGV1254" s="4"/>
      <c r="MGW1254" s="4"/>
      <c r="MGX1254" s="4"/>
      <c r="MGY1254" s="4"/>
      <c r="MGZ1254" s="4"/>
      <c r="MHA1254" s="4"/>
      <c r="MHB1254" s="4"/>
      <c r="MHC1254" s="4"/>
      <c r="MHD1254" s="4"/>
      <c r="MHE1254" s="4"/>
      <c r="MHF1254" s="4"/>
      <c r="MHG1254" s="4"/>
      <c r="MHH1254" s="4"/>
      <c r="MHI1254" s="4"/>
      <c r="MHJ1254" s="4"/>
      <c r="MHK1254" s="4"/>
      <c r="MHL1254" s="4"/>
      <c r="MHM1254" s="4"/>
      <c r="MHN1254" s="4"/>
      <c r="MHO1254" s="4"/>
      <c r="MHP1254" s="4"/>
      <c r="MHQ1254" s="4"/>
      <c r="MHR1254" s="4"/>
      <c r="MHS1254" s="4"/>
      <c r="MHT1254" s="4"/>
      <c r="MHU1254" s="4"/>
      <c r="MHV1254" s="4"/>
      <c r="MHW1254" s="4"/>
      <c r="MHX1254" s="4"/>
      <c r="MHY1254" s="4"/>
      <c r="MHZ1254" s="4"/>
      <c r="MIA1254" s="4"/>
      <c r="MIB1254" s="4"/>
      <c r="MIC1254" s="4"/>
      <c r="MID1254" s="4"/>
      <c r="MIE1254" s="4"/>
      <c r="MIF1254" s="4"/>
      <c r="MIG1254" s="4"/>
      <c r="MIH1254" s="4"/>
      <c r="MII1254" s="4"/>
      <c r="MIJ1254" s="4"/>
      <c r="MIK1254" s="4"/>
      <c r="MIL1254" s="4"/>
      <c r="MIM1254" s="4"/>
      <c r="MIN1254" s="4"/>
      <c r="MIO1254" s="4"/>
      <c r="MIP1254" s="4"/>
      <c r="MIQ1254" s="4"/>
      <c r="MIR1254" s="4"/>
      <c r="MIS1254" s="4"/>
      <c r="MIT1254" s="4"/>
      <c r="MIU1254" s="4"/>
      <c r="MIV1254" s="4"/>
      <c r="MIW1254" s="4"/>
      <c r="MIX1254" s="4"/>
      <c r="MIY1254" s="4"/>
      <c r="MIZ1254" s="4"/>
      <c r="MJA1254" s="4"/>
      <c r="MJB1254" s="4"/>
      <c r="MJC1254" s="4"/>
      <c r="MJD1254" s="4"/>
      <c r="MJE1254" s="4"/>
      <c r="MJF1254" s="4"/>
      <c r="MJG1254" s="4"/>
      <c r="MJH1254" s="4"/>
      <c r="MJI1254" s="4"/>
      <c r="MJJ1254" s="4"/>
      <c r="MJK1254" s="4"/>
      <c r="MJL1254" s="4"/>
      <c r="MJM1254" s="4"/>
      <c r="MJN1254" s="4"/>
      <c r="MJO1254" s="4"/>
      <c r="MJP1254" s="4"/>
      <c r="MJQ1254" s="4"/>
      <c r="MJR1254" s="4"/>
      <c r="MJS1254" s="4"/>
      <c r="MJT1254" s="4"/>
      <c r="MJU1254" s="4"/>
      <c r="MJV1254" s="4"/>
      <c r="MJW1254" s="4"/>
      <c r="MJX1254" s="4"/>
      <c r="MJY1254" s="4"/>
      <c r="MJZ1254" s="4"/>
      <c r="MKA1254" s="4"/>
      <c r="MKB1254" s="4"/>
      <c r="MKC1254" s="4"/>
      <c r="MKD1254" s="4"/>
      <c r="MKE1254" s="4"/>
      <c r="MKF1254" s="4"/>
      <c r="MKG1254" s="4"/>
      <c r="MKH1254" s="4"/>
      <c r="MKI1254" s="4"/>
      <c r="MKJ1254" s="4"/>
      <c r="MKK1254" s="4"/>
      <c r="MKL1254" s="4"/>
      <c r="MKM1254" s="4"/>
      <c r="MKN1254" s="4"/>
      <c r="MKO1254" s="4"/>
      <c r="MKP1254" s="4"/>
      <c r="MKQ1254" s="4"/>
      <c r="MKR1254" s="4"/>
      <c r="MKS1254" s="4"/>
      <c r="MKT1254" s="4"/>
      <c r="MKU1254" s="4"/>
      <c r="MKV1254" s="4"/>
      <c r="MKW1254" s="4"/>
      <c r="MKX1254" s="4"/>
      <c r="MKY1254" s="4"/>
      <c r="MKZ1254" s="4"/>
      <c r="MLA1254" s="4"/>
      <c r="MLB1254" s="4"/>
      <c r="MLC1254" s="4"/>
      <c r="MLD1254" s="4"/>
      <c r="MLE1254" s="4"/>
      <c r="MLF1254" s="4"/>
      <c r="MLG1254" s="4"/>
      <c r="MLH1254" s="4"/>
      <c r="MLI1254" s="4"/>
      <c r="MLJ1254" s="4"/>
      <c r="MLK1254" s="4"/>
      <c r="MLL1254" s="4"/>
      <c r="MLM1254" s="4"/>
      <c r="MLN1254" s="4"/>
      <c r="MLO1254" s="4"/>
      <c r="MLP1254" s="4"/>
      <c r="MLQ1254" s="4"/>
      <c r="MLR1254" s="4"/>
      <c r="MLS1254" s="4"/>
      <c r="MLT1254" s="4"/>
      <c r="MLU1254" s="4"/>
      <c r="MLV1254" s="4"/>
      <c r="MLW1254" s="4"/>
      <c r="MLX1254" s="4"/>
      <c r="MLY1254" s="4"/>
      <c r="MLZ1254" s="4"/>
      <c r="MMA1254" s="4"/>
      <c r="MMB1254" s="4"/>
      <c r="MMC1254" s="4"/>
      <c r="MMD1254" s="4"/>
      <c r="MME1254" s="4"/>
      <c r="MMF1254" s="4"/>
      <c r="MMG1254" s="4"/>
      <c r="MMH1254" s="4"/>
      <c r="MMI1254" s="4"/>
      <c r="MMJ1254" s="4"/>
      <c r="MMK1254" s="4"/>
      <c r="MML1254" s="4"/>
      <c r="MMM1254" s="4"/>
      <c r="MMN1254" s="4"/>
      <c r="MMO1254" s="4"/>
      <c r="MMP1254" s="4"/>
      <c r="MMQ1254" s="4"/>
      <c r="MMR1254" s="4"/>
      <c r="MMS1254" s="4"/>
      <c r="MMT1254" s="4"/>
      <c r="MMU1254" s="4"/>
      <c r="MMV1254" s="4"/>
      <c r="MMW1254" s="4"/>
      <c r="MMX1254" s="4"/>
      <c r="MMY1254" s="4"/>
      <c r="MMZ1254" s="4"/>
      <c r="MNA1254" s="4"/>
      <c r="MNB1254" s="4"/>
      <c r="MNC1254" s="4"/>
      <c r="MND1254" s="4"/>
      <c r="MNE1254" s="4"/>
      <c r="MNF1254" s="4"/>
      <c r="MNG1254" s="4"/>
      <c r="MNH1254" s="4"/>
      <c r="MNI1254" s="4"/>
      <c r="MNJ1254" s="4"/>
      <c r="MNK1254" s="4"/>
      <c r="MNL1254" s="4"/>
      <c r="MNM1254" s="4"/>
      <c r="MNN1254" s="4"/>
      <c r="MNO1254" s="4"/>
      <c r="MNP1254" s="4"/>
      <c r="MNQ1254" s="4"/>
      <c r="MNR1254" s="4"/>
      <c r="MNS1254" s="4"/>
      <c r="MNT1254" s="4"/>
      <c r="MNU1254" s="4"/>
      <c r="MNV1254" s="4"/>
      <c r="MNW1254" s="4"/>
      <c r="MNX1254" s="4"/>
      <c r="MNY1254" s="4"/>
      <c r="MNZ1254" s="4"/>
      <c r="MOA1254" s="4"/>
      <c r="MOB1254" s="4"/>
      <c r="MOC1254" s="4"/>
      <c r="MOD1254" s="4"/>
      <c r="MOE1254" s="4"/>
      <c r="MOF1254" s="4"/>
      <c r="MOG1254" s="4"/>
      <c r="MOH1254" s="4"/>
      <c r="MOI1254" s="4"/>
      <c r="MOJ1254" s="4"/>
      <c r="MOK1254" s="4"/>
      <c r="MOL1254" s="4"/>
      <c r="MOM1254" s="4"/>
      <c r="MON1254" s="4"/>
      <c r="MOO1254" s="4"/>
      <c r="MOP1254" s="4"/>
      <c r="MOQ1254" s="4"/>
      <c r="MOR1254" s="4"/>
      <c r="MOS1254" s="4"/>
      <c r="MOT1254" s="4"/>
      <c r="MOU1254" s="4"/>
      <c r="MOV1254" s="4"/>
      <c r="MOW1254" s="4"/>
      <c r="MOX1254" s="4"/>
      <c r="MOY1254" s="4"/>
      <c r="MOZ1254" s="4"/>
      <c r="MPA1254" s="4"/>
      <c r="MPB1254" s="4"/>
      <c r="MPC1254" s="4"/>
      <c r="MPD1254" s="4"/>
      <c r="MPE1254" s="4"/>
      <c r="MPF1254" s="4"/>
      <c r="MPG1254" s="4"/>
      <c r="MPH1254" s="4"/>
      <c r="MPI1254" s="4"/>
      <c r="MPJ1254" s="4"/>
      <c r="MPK1254" s="4"/>
      <c r="MPL1254" s="4"/>
      <c r="MPM1254" s="4"/>
      <c r="MPN1254" s="4"/>
      <c r="MPO1254" s="4"/>
      <c r="MPP1254" s="4"/>
      <c r="MPQ1254" s="4"/>
      <c r="MPR1254" s="4"/>
      <c r="MPS1254" s="4"/>
      <c r="MPT1254" s="4"/>
      <c r="MPU1254" s="4"/>
      <c r="MPV1254" s="4"/>
      <c r="MPW1254" s="4"/>
      <c r="MPX1254" s="4"/>
      <c r="MPY1254" s="4"/>
      <c r="MPZ1254" s="4"/>
      <c r="MQA1254" s="4"/>
      <c r="MQB1254" s="4"/>
      <c r="MQC1254" s="4"/>
      <c r="MQD1254" s="4"/>
      <c r="MQE1254" s="4"/>
      <c r="MQF1254" s="4"/>
      <c r="MQG1254" s="4"/>
      <c r="MQH1254" s="4"/>
      <c r="MQI1254" s="4"/>
      <c r="MQJ1254" s="4"/>
      <c r="MQK1254" s="4"/>
      <c r="MQL1254" s="4"/>
      <c r="MQM1254" s="4"/>
      <c r="MQN1254" s="4"/>
      <c r="MQO1254" s="4"/>
      <c r="MQP1254" s="4"/>
      <c r="MQQ1254" s="4"/>
      <c r="MQR1254" s="4"/>
      <c r="MQS1254" s="4"/>
      <c r="MQT1254" s="4"/>
      <c r="MQU1254" s="4"/>
      <c r="MQV1254" s="4"/>
      <c r="MQW1254" s="4"/>
      <c r="MQX1254" s="4"/>
      <c r="MQY1254" s="4"/>
      <c r="MQZ1254" s="4"/>
      <c r="MRA1254" s="4"/>
      <c r="MRB1254" s="4"/>
      <c r="MRC1254" s="4"/>
      <c r="MRD1254" s="4"/>
      <c r="MRE1254" s="4"/>
      <c r="MRF1254" s="4"/>
      <c r="MRG1254" s="4"/>
      <c r="MRH1254" s="4"/>
      <c r="MRI1254" s="4"/>
      <c r="MRJ1254" s="4"/>
      <c r="MRK1254" s="4"/>
      <c r="MRL1254" s="4"/>
      <c r="MRM1254" s="4"/>
      <c r="MRN1254" s="4"/>
      <c r="MRO1254" s="4"/>
      <c r="MRP1254" s="4"/>
      <c r="MRQ1254" s="4"/>
      <c r="MRR1254" s="4"/>
      <c r="MRS1254" s="4"/>
      <c r="MRT1254" s="4"/>
      <c r="MRU1254" s="4"/>
      <c r="MRV1254" s="4"/>
      <c r="MRW1254" s="4"/>
      <c r="MRX1254" s="4"/>
      <c r="MRY1254" s="4"/>
      <c r="MRZ1254" s="4"/>
      <c r="MSA1254" s="4"/>
      <c r="MSB1254" s="4"/>
      <c r="MSC1254" s="4"/>
      <c r="MSD1254" s="4"/>
      <c r="MSE1254" s="4"/>
      <c r="MSF1254" s="4"/>
      <c r="MSG1254" s="4"/>
      <c r="MSH1254" s="4"/>
      <c r="MSI1254" s="4"/>
      <c r="MSJ1254" s="4"/>
      <c r="MSK1254" s="4"/>
      <c r="MSL1254" s="4"/>
      <c r="MSM1254" s="4"/>
      <c r="MSN1254" s="4"/>
      <c r="MSO1254" s="4"/>
      <c r="MSP1254" s="4"/>
      <c r="MSQ1254" s="4"/>
      <c r="MSR1254" s="4"/>
      <c r="MSS1254" s="4"/>
      <c r="MST1254" s="4"/>
      <c r="MSU1254" s="4"/>
      <c r="MSV1254" s="4"/>
      <c r="MSW1254" s="4"/>
      <c r="MSX1254" s="4"/>
      <c r="MSY1254" s="4"/>
      <c r="MSZ1254" s="4"/>
      <c r="MTA1254" s="4"/>
      <c r="MTB1254" s="4"/>
      <c r="MTC1254" s="4"/>
      <c r="MTD1254" s="4"/>
      <c r="MTE1254" s="4"/>
      <c r="MTF1254" s="4"/>
      <c r="MTG1254" s="4"/>
      <c r="MTH1254" s="4"/>
      <c r="MTI1254" s="4"/>
      <c r="MTJ1254" s="4"/>
      <c r="MTK1254" s="4"/>
      <c r="MTL1254" s="4"/>
      <c r="MTM1254" s="4"/>
      <c r="MTN1254" s="4"/>
      <c r="MTO1254" s="4"/>
      <c r="MTP1254" s="4"/>
      <c r="MTQ1254" s="4"/>
      <c r="MTR1254" s="4"/>
      <c r="MTS1254" s="4"/>
      <c r="MTT1254" s="4"/>
      <c r="MTU1254" s="4"/>
      <c r="MTV1254" s="4"/>
      <c r="MTW1254" s="4"/>
      <c r="MTX1254" s="4"/>
      <c r="MTY1254" s="4"/>
      <c r="MTZ1254" s="4"/>
      <c r="MUA1254" s="4"/>
      <c r="MUB1254" s="4"/>
      <c r="MUC1254" s="4"/>
      <c r="MUD1254" s="4"/>
      <c r="MUE1254" s="4"/>
      <c r="MUF1254" s="4"/>
      <c r="MUG1254" s="4"/>
      <c r="MUH1254" s="4"/>
      <c r="MUI1254" s="4"/>
      <c r="MUJ1254" s="4"/>
      <c r="MUK1254" s="4"/>
      <c r="MUL1254" s="4"/>
      <c r="MUM1254" s="4"/>
      <c r="MUN1254" s="4"/>
      <c r="MUO1254" s="4"/>
      <c r="MUP1254" s="4"/>
      <c r="MUQ1254" s="4"/>
      <c r="MUR1254" s="4"/>
      <c r="MUS1254" s="4"/>
      <c r="MUT1254" s="4"/>
      <c r="MUU1254" s="4"/>
      <c r="MUV1254" s="4"/>
      <c r="MUW1254" s="4"/>
      <c r="MUX1254" s="4"/>
      <c r="MUY1254" s="4"/>
      <c r="MUZ1254" s="4"/>
      <c r="MVA1254" s="4"/>
      <c r="MVB1254" s="4"/>
      <c r="MVC1254" s="4"/>
      <c r="MVD1254" s="4"/>
      <c r="MVE1254" s="4"/>
      <c r="MVF1254" s="4"/>
      <c r="MVG1254" s="4"/>
      <c r="MVH1254" s="4"/>
      <c r="MVI1254" s="4"/>
      <c r="MVJ1254" s="4"/>
      <c r="MVK1254" s="4"/>
      <c r="MVL1254" s="4"/>
      <c r="MVM1254" s="4"/>
      <c r="MVN1254" s="4"/>
      <c r="MVO1254" s="4"/>
      <c r="MVP1254" s="4"/>
      <c r="MVQ1254" s="4"/>
      <c r="MVR1254" s="4"/>
      <c r="MVS1254" s="4"/>
      <c r="MVT1254" s="4"/>
      <c r="MVU1254" s="4"/>
      <c r="MVV1254" s="4"/>
      <c r="MVW1254" s="4"/>
      <c r="MVX1254" s="4"/>
      <c r="MVY1254" s="4"/>
      <c r="MVZ1254" s="4"/>
      <c r="MWA1254" s="4"/>
      <c r="MWB1254" s="4"/>
      <c r="MWC1254" s="4"/>
      <c r="MWD1254" s="4"/>
      <c r="MWE1254" s="4"/>
      <c r="MWF1254" s="4"/>
      <c r="MWG1254" s="4"/>
      <c r="MWH1254" s="4"/>
      <c r="MWI1254" s="4"/>
      <c r="MWJ1254" s="4"/>
      <c r="MWK1254" s="4"/>
      <c r="MWL1254" s="4"/>
      <c r="MWM1254" s="4"/>
      <c r="MWN1254" s="4"/>
      <c r="MWO1254" s="4"/>
      <c r="MWP1254" s="4"/>
      <c r="MWQ1254" s="4"/>
      <c r="MWR1254" s="4"/>
      <c r="MWS1254" s="4"/>
      <c r="MWT1254" s="4"/>
      <c r="MWU1254" s="4"/>
      <c r="MWV1254" s="4"/>
      <c r="MWW1254" s="4"/>
      <c r="MWX1254" s="4"/>
      <c r="MWY1254" s="4"/>
      <c r="MWZ1254" s="4"/>
      <c r="MXA1254" s="4"/>
      <c r="MXB1254" s="4"/>
      <c r="MXC1254" s="4"/>
      <c r="MXD1254" s="4"/>
      <c r="MXE1254" s="4"/>
      <c r="MXF1254" s="4"/>
      <c r="MXG1254" s="4"/>
      <c r="MXH1254" s="4"/>
      <c r="MXI1254" s="4"/>
      <c r="MXJ1254" s="4"/>
      <c r="MXK1254" s="4"/>
      <c r="MXL1254" s="4"/>
      <c r="MXM1254" s="4"/>
      <c r="MXN1254" s="4"/>
      <c r="MXO1254" s="4"/>
      <c r="MXP1254" s="4"/>
      <c r="MXQ1254" s="4"/>
      <c r="MXR1254" s="4"/>
      <c r="MXS1254" s="4"/>
      <c r="MXT1254" s="4"/>
      <c r="MXU1254" s="4"/>
      <c r="MXV1254" s="4"/>
      <c r="MXW1254" s="4"/>
      <c r="MXX1254" s="4"/>
      <c r="MXY1254" s="4"/>
      <c r="MXZ1254" s="4"/>
      <c r="MYA1254" s="4"/>
      <c r="MYB1254" s="4"/>
      <c r="MYC1254" s="4"/>
      <c r="MYD1254" s="4"/>
      <c r="MYE1254" s="4"/>
      <c r="MYF1254" s="4"/>
      <c r="MYG1254" s="4"/>
      <c r="MYH1254" s="4"/>
      <c r="MYI1254" s="4"/>
      <c r="MYJ1254" s="4"/>
      <c r="MYK1254" s="4"/>
      <c r="MYL1254" s="4"/>
      <c r="MYM1254" s="4"/>
      <c r="MYN1254" s="4"/>
      <c r="MYO1254" s="4"/>
      <c r="MYP1254" s="4"/>
      <c r="MYQ1254" s="4"/>
      <c r="MYR1254" s="4"/>
      <c r="MYS1254" s="4"/>
      <c r="MYT1254" s="4"/>
      <c r="MYU1254" s="4"/>
      <c r="MYV1254" s="4"/>
      <c r="MYW1254" s="4"/>
      <c r="MYX1254" s="4"/>
      <c r="MYY1254" s="4"/>
      <c r="MYZ1254" s="4"/>
      <c r="MZA1254" s="4"/>
      <c r="MZB1254" s="4"/>
      <c r="MZC1254" s="4"/>
      <c r="MZD1254" s="4"/>
      <c r="MZE1254" s="4"/>
      <c r="MZF1254" s="4"/>
      <c r="MZG1254" s="4"/>
      <c r="MZH1254" s="4"/>
      <c r="MZI1254" s="4"/>
      <c r="MZJ1254" s="4"/>
      <c r="MZK1254" s="4"/>
      <c r="MZL1254" s="4"/>
      <c r="MZM1254" s="4"/>
      <c r="MZN1254" s="4"/>
      <c r="MZO1254" s="4"/>
      <c r="MZP1254" s="4"/>
      <c r="MZQ1254" s="4"/>
      <c r="MZR1254" s="4"/>
      <c r="MZS1254" s="4"/>
      <c r="MZT1254" s="4"/>
      <c r="MZU1254" s="4"/>
      <c r="MZV1254" s="4"/>
      <c r="MZW1254" s="4"/>
      <c r="MZX1254" s="4"/>
      <c r="MZY1254" s="4"/>
      <c r="MZZ1254" s="4"/>
      <c r="NAA1254" s="4"/>
      <c r="NAB1254" s="4"/>
      <c r="NAC1254" s="4"/>
      <c r="NAD1254" s="4"/>
      <c r="NAE1254" s="4"/>
      <c r="NAF1254" s="4"/>
      <c r="NAG1254" s="4"/>
      <c r="NAH1254" s="4"/>
      <c r="NAI1254" s="4"/>
      <c r="NAJ1254" s="4"/>
      <c r="NAK1254" s="4"/>
      <c r="NAL1254" s="4"/>
      <c r="NAM1254" s="4"/>
      <c r="NAN1254" s="4"/>
      <c r="NAO1254" s="4"/>
      <c r="NAP1254" s="4"/>
      <c r="NAQ1254" s="4"/>
      <c r="NAR1254" s="4"/>
      <c r="NAS1254" s="4"/>
      <c r="NAT1254" s="4"/>
      <c r="NAU1254" s="4"/>
      <c r="NAV1254" s="4"/>
      <c r="NAW1254" s="4"/>
      <c r="NAX1254" s="4"/>
      <c r="NAY1254" s="4"/>
      <c r="NAZ1254" s="4"/>
      <c r="NBA1254" s="4"/>
      <c r="NBB1254" s="4"/>
      <c r="NBC1254" s="4"/>
      <c r="NBD1254" s="4"/>
      <c r="NBE1254" s="4"/>
      <c r="NBF1254" s="4"/>
      <c r="NBG1254" s="4"/>
      <c r="NBH1254" s="4"/>
      <c r="NBI1254" s="4"/>
      <c r="NBJ1254" s="4"/>
      <c r="NBK1254" s="4"/>
      <c r="NBL1254" s="4"/>
      <c r="NBM1254" s="4"/>
      <c r="NBN1254" s="4"/>
      <c r="NBO1254" s="4"/>
      <c r="NBP1254" s="4"/>
      <c r="NBQ1254" s="4"/>
      <c r="NBR1254" s="4"/>
      <c r="NBS1254" s="4"/>
      <c r="NBT1254" s="4"/>
      <c r="NBU1254" s="4"/>
      <c r="NBV1254" s="4"/>
      <c r="NBW1254" s="4"/>
      <c r="NBX1254" s="4"/>
      <c r="NBY1254" s="4"/>
      <c r="NBZ1254" s="4"/>
      <c r="NCA1254" s="4"/>
      <c r="NCB1254" s="4"/>
      <c r="NCC1254" s="4"/>
      <c r="NCD1254" s="4"/>
      <c r="NCE1254" s="4"/>
      <c r="NCF1254" s="4"/>
      <c r="NCG1254" s="4"/>
      <c r="NCH1254" s="4"/>
      <c r="NCI1254" s="4"/>
      <c r="NCJ1254" s="4"/>
      <c r="NCK1254" s="4"/>
      <c r="NCL1254" s="4"/>
      <c r="NCM1254" s="4"/>
      <c r="NCN1254" s="4"/>
      <c r="NCO1254" s="4"/>
      <c r="NCP1254" s="4"/>
      <c r="NCQ1254" s="4"/>
      <c r="NCR1254" s="4"/>
      <c r="NCS1254" s="4"/>
      <c r="NCT1254" s="4"/>
      <c r="NCU1254" s="4"/>
      <c r="NCV1254" s="4"/>
      <c r="NCW1254" s="4"/>
      <c r="NCX1254" s="4"/>
      <c r="NCY1254" s="4"/>
      <c r="NCZ1254" s="4"/>
      <c r="NDA1254" s="4"/>
      <c r="NDB1254" s="4"/>
      <c r="NDC1254" s="4"/>
      <c r="NDD1254" s="4"/>
      <c r="NDE1254" s="4"/>
      <c r="NDF1254" s="4"/>
      <c r="NDG1254" s="4"/>
      <c r="NDH1254" s="4"/>
      <c r="NDI1254" s="4"/>
      <c r="NDJ1254" s="4"/>
      <c r="NDK1254" s="4"/>
      <c r="NDL1254" s="4"/>
      <c r="NDM1254" s="4"/>
      <c r="NDN1254" s="4"/>
      <c r="NDO1254" s="4"/>
      <c r="NDP1254" s="4"/>
      <c r="NDQ1254" s="4"/>
      <c r="NDR1254" s="4"/>
      <c r="NDS1254" s="4"/>
      <c r="NDT1254" s="4"/>
      <c r="NDU1254" s="4"/>
      <c r="NDV1254" s="4"/>
      <c r="NDW1254" s="4"/>
      <c r="NDX1254" s="4"/>
      <c r="NDY1254" s="4"/>
      <c r="NDZ1254" s="4"/>
      <c r="NEA1254" s="4"/>
      <c r="NEB1254" s="4"/>
      <c r="NEC1254" s="4"/>
      <c r="NED1254" s="4"/>
      <c r="NEE1254" s="4"/>
      <c r="NEF1254" s="4"/>
      <c r="NEG1254" s="4"/>
      <c r="NEH1254" s="4"/>
      <c r="NEI1254" s="4"/>
      <c r="NEJ1254" s="4"/>
      <c r="NEK1254" s="4"/>
      <c r="NEL1254" s="4"/>
      <c r="NEM1254" s="4"/>
      <c r="NEN1254" s="4"/>
      <c r="NEO1254" s="4"/>
      <c r="NEP1254" s="4"/>
      <c r="NEQ1254" s="4"/>
      <c r="NER1254" s="4"/>
      <c r="NES1254" s="4"/>
      <c r="NET1254" s="4"/>
      <c r="NEU1254" s="4"/>
      <c r="NEV1254" s="4"/>
      <c r="NEW1254" s="4"/>
      <c r="NEX1254" s="4"/>
      <c r="NEY1254" s="4"/>
      <c r="NEZ1254" s="4"/>
      <c r="NFA1254" s="4"/>
      <c r="NFB1254" s="4"/>
      <c r="NFC1254" s="4"/>
      <c r="NFD1254" s="4"/>
      <c r="NFE1254" s="4"/>
      <c r="NFF1254" s="4"/>
      <c r="NFG1254" s="4"/>
      <c r="NFH1254" s="4"/>
      <c r="NFI1254" s="4"/>
      <c r="NFJ1254" s="4"/>
      <c r="NFK1254" s="4"/>
      <c r="NFL1254" s="4"/>
      <c r="NFM1254" s="4"/>
      <c r="NFN1254" s="4"/>
      <c r="NFO1254" s="4"/>
      <c r="NFP1254" s="4"/>
      <c r="NFQ1254" s="4"/>
      <c r="NFR1254" s="4"/>
      <c r="NFS1254" s="4"/>
      <c r="NFT1254" s="4"/>
      <c r="NFU1254" s="4"/>
      <c r="NFV1254" s="4"/>
      <c r="NFW1254" s="4"/>
      <c r="NFX1254" s="4"/>
      <c r="NFY1254" s="4"/>
      <c r="NFZ1254" s="4"/>
      <c r="NGA1254" s="4"/>
      <c r="NGB1254" s="4"/>
      <c r="NGC1254" s="4"/>
      <c r="NGD1254" s="4"/>
      <c r="NGE1254" s="4"/>
      <c r="NGF1254" s="4"/>
      <c r="NGG1254" s="4"/>
      <c r="NGH1254" s="4"/>
      <c r="NGI1254" s="4"/>
      <c r="NGJ1254" s="4"/>
      <c r="NGK1254" s="4"/>
      <c r="NGL1254" s="4"/>
      <c r="NGM1254" s="4"/>
      <c r="NGN1254" s="4"/>
      <c r="NGO1254" s="4"/>
      <c r="NGP1254" s="4"/>
      <c r="NGQ1254" s="4"/>
      <c r="NGR1254" s="4"/>
      <c r="NGS1254" s="4"/>
      <c r="NGT1254" s="4"/>
      <c r="NGU1254" s="4"/>
      <c r="NGV1254" s="4"/>
      <c r="NGW1254" s="4"/>
      <c r="NGX1254" s="4"/>
      <c r="NGY1254" s="4"/>
      <c r="NGZ1254" s="4"/>
      <c r="NHA1254" s="4"/>
      <c r="NHB1254" s="4"/>
      <c r="NHC1254" s="4"/>
      <c r="NHD1254" s="4"/>
      <c r="NHE1254" s="4"/>
      <c r="NHF1254" s="4"/>
      <c r="NHG1254" s="4"/>
      <c r="NHH1254" s="4"/>
      <c r="NHI1254" s="4"/>
      <c r="NHJ1254" s="4"/>
      <c r="NHK1254" s="4"/>
      <c r="NHL1254" s="4"/>
      <c r="NHM1254" s="4"/>
      <c r="NHN1254" s="4"/>
      <c r="NHO1254" s="4"/>
      <c r="NHP1254" s="4"/>
      <c r="NHQ1254" s="4"/>
      <c r="NHR1254" s="4"/>
      <c r="NHS1254" s="4"/>
      <c r="NHT1254" s="4"/>
      <c r="NHU1254" s="4"/>
      <c r="NHV1254" s="4"/>
      <c r="NHW1254" s="4"/>
      <c r="NHX1254" s="4"/>
      <c r="NHY1254" s="4"/>
      <c r="NHZ1254" s="4"/>
      <c r="NIA1254" s="4"/>
      <c r="NIB1254" s="4"/>
      <c r="NIC1254" s="4"/>
      <c r="NID1254" s="4"/>
      <c r="NIE1254" s="4"/>
      <c r="NIF1254" s="4"/>
      <c r="NIG1254" s="4"/>
      <c r="NIH1254" s="4"/>
      <c r="NII1254" s="4"/>
      <c r="NIJ1254" s="4"/>
      <c r="NIK1254" s="4"/>
      <c r="NIL1254" s="4"/>
      <c r="NIM1254" s="4"/>
      <c r="NIN1254" s="4"/>
      <c r="NIO1254" s="4"/>
      <c r="NIP1254" s="4"/>
      <c r="NIQ1254" s="4"/>
      <c r="NIR1254" s="4"/>
      <c r="NIS1254" s="4"/>
      <c r="NIT1254" s="4"/>
      <c r="NIU1254" s="4"/>
      <c r="NIV1254" s="4"/>
      <c r="NIW1254" s="4"/>
      <c r="NIX1254" s="4"/>
      <c r="NIY1254" s="4"/>
      <c r="NIZ1254" s="4"/>
      <c r="NJA1254" s="4"/>
      <c r="NJB1254" s="4"/>
      <c r="NJC1254" s="4"/>
      <c r="NJD1254" s="4"/>
      <c r="NJE1254" s="4"/>
      <c r="NJF1254" s="4"/>
      <c r="NJG1254" s="4"/>
      <c r="NJH1254" s="4"/>
      <c r="NJI1254" s="4"/>
      <c r="NJJ1254" s="4"/>
      <c r="NJK1254" s="4"/>
      <c r="NJL1254" s="4"/>
      <c r="NJM1254" s="4"/>
      <c r="NJN1254" s="4"/>
      <c r="NJO1254" s="4"/>
      <c r="NJP1254" s="4"/>
      <c r="NJQ1254" s="4"/>
      <c r="NJR1254" s="4"/>
      <c r="NJS1254" s="4"/>
      <c r="NJT1254" s="4"/>
      <c r="NJU1254" s="4"/>
      <c r="NJV1254" s="4"/>
      <c r="NJW1254" s="4"/>
      <c r="NJX1254" s="4"/>
      <c r="NJY1254" s="4"/>
      <c r="NJZ1254" s="4"/>
      <c r="NKA1254" s="4"/>
      <c r="NKB1254" s="4"/>
      <c r="NKC1254" s="4"/>
      <c r="NKD1254" s="4"/>
      <c r="NKE1254" s="4"/>
      <c r="NKF1254" s="4"/>
      <c r="NKG1254" s="4"/>
      <c r="NKH1254" s="4"/>
      <c r="NKI1254" s="4"/>
      <c r="NKJ1254" s="4"/>
      <c r="NKK1254" s="4"/>
      <c r="NKL1254" s="4"/>
      <c r="NKM1254" s="4"/>
      <c r="NKN1254" s="4"/>
      <c r="NKO1254" s="4"/>
      <c r="NKP1254" s="4"/>
      <c r="NKQ1254" s="4"/>
      <c r="NKR1254" s="4"/>
      <c r="NKS1254" s="4"/>
      <c r="NKT1254" s="4"/>
      <c r="NKU1254" s="4"/>
      <c r="NKV1254" s="4"/>
      <c r="NKW1254" s="4"/>
      <c r="NKX1254" s="4"/>
      <c r="NKY1254" s="4"/>
      <c r="NKZ1254" s="4"/>
      <c r="NLA1254" s="4"/>
      <c r="NLB1254" s="4"/>
      <c r="NLC1254" s="4"/>
      <c r="NLD1254" s="4"/>
      <c r="NLE1254" s="4"/>
      <c r="NLF1254" s="4"/>
      <c r="NLG1254" s="4"/>
      <c r="NLH1254" s="4"/>
      <c r="NLI1254" s="4"/>
      <c r="NLJ1254" s="4"/>
      <c r="NLK1254" s="4"/>
      <c r="NLL1254" s="4"/>
      <c r="NLM1254" s="4"/>
      <c r="NLN1254" s="4"/>
      <c r="NLO1254" s="4"/>
      <c r="NLP1254" s="4"/>
      <c r="NLQ1254" s="4"/>
      <c r="NLR1254" s="4"/>
      <c r="NLS1254" s="4"/>
      <c r="NLT1254" s="4"/>
      <c r="NLU1254" s="4"/>
      <c r="NLV1254" s="4"/>
      <c r="NLW1254" s="4"/>
      <c r="NLX1254" s="4"/>
      <c r="NLY1254" s="4"/>
      <c r="NLZ1254" s="4"/>
      <c r="NMA1254" s="4"/>
      <c r="NMB1254" s="4"/>
      <c r="NMC1254" s="4"/>
      <c r="NMD1254" s="4"/>
      <c r="NME1254" s="4"/>
      <c r="NMF1254" s="4"/>
      <c r="NMG1254" s="4"/>
      <c r="NMH1254" s="4"/>
      <c r="NMI1254" s="4"/>
      <c r="NMJ1254" s="4"/>
      <c r="NMK1254" s="4"/>
      <c r="NML1254" s="4"/>
      <c r="NMM1254" s="4"/>
      <c r="NMN1254" s="4"/>
      <c r="NMO1254" s="4"/>
      <c r="NMP1254" s="4"/>
      <c r="NMQ1254" s="4"/>
      <c r="NMR1254" s="4"/>
      <c r="NMS1254" s="4"/>
      <c r="NMT1254" s="4"/>
      <c r="NMU1254" s="4"/>
      <c r="NMV1254" s="4"/>
      <c r="NMW1254" s="4"/>
      <c r="NMX1254" s="4"/>
      <c r="NMY1254" s="4"/>
      <c r="NMZ1254" s="4"/>
      <c r="NNA1254" s="4"/>
      <c r="NNB1254" s="4"/>
      <c r="NNC1254" s="4"/>
      <c r="NND1254" s="4"/>
      <c r="NNE1254" s="4"/>
      <c r="NNF1254" s="4"/>
      <c r="NNG1254" s="4"/>
      <c r="NNH1254" s="4"/>
      <c r="NNI1254" s="4"/>
      <c r="NNJ1254" s="4"/>
      <c r="NNK1254" s="4"/>
      <c r="NNL1254" s="4"/>
      <c r="NNM1254" s="4"/>
      <c r="NNN1254" s="4"/>
      <c r="NNO1254" s="4"/>
      <c r="NNP1254" s="4"/>
      <c r="NNQ1254" s="4"/>
      <c r="NNR1254" s="4"/>
      <c r="NNS1254" s="4"/>
      <c r="NNT1254" s="4"/>
      <c r="NNU1254" s="4"/>
      <c r="NNV1254" s="4"/>
      <c r="NNW1254" s="4"/>
      <c r="NNX1254" s="4"/>
      <c r="NNY1254" s="4"/>
      <c r="NNZ1254" s="4"/>
      <c r="NOA1254" s="4"/>
      <c r="NOB1254" s="4"/>
      <c r="NOC1254" s="4"/>
      <c r="NOD1254" s="4"/>
      <c r="NOE1254" s="4"/>
      <c r="NOF1254" s="4"/>
      <c r="NOG1254" s="4"/>
      <c r="NOH1254" s="4"/>
      <c r="NOI1254" s="4"/>
      <c r="NOJ1254" s="4"/>
      <c r="NOK1254" s="4"/>
      <c r="NOL1254" s="4"/>
      <c r="NOM1254" s="4"/>
      <c r="NON1254" s="4"/>
      <c r="NOO1254" s="4"/>
      <c r="NOP1254" s="4"/>
      <c r="NOQ1254" s="4"/>
      <c r="NOR1254" s="4"/>
      <c r="NOS1254" s="4"/>
      <c r="NOT1254" s="4"/>
      <c r="NOU1254" s="4"/>
      <c r="NOV1254" s="4"/>
      <c r="NOW1254" s="4"/>
      <c r="NOX1254" s="4"/>
      <c r="NOY1254" s="4"/>
      <c r="NOZ1254" s="4"/>
      <c r="NPA1254" s="4"/>
      <c r="NPB1254" s="4"/>
      <c r="NPC1254" s="4"/>
      <c r="NPD1254" s="4"/>
      <c r="NPE1254" s="4"/>
      <c r="NPF1254" s="4"/>
      <c r="NPG1254" s="4"/>
      <c r="NPH1254" s="4"/>
      <c r="NPI1254" s="4"/>
      <c r="NPJ1254" s="4"/>
      <c r="NPK1254" s="4"/>
      <c r="NPL1254" s="4"/>
      <c r="NPM1254" s="4"/>
      <c r="NPN1254" s="4"/>
      <c r="NPO1254" s="4"/>
      <c r="NPP1254" s="4"/>
      <c r="NPQ1254" s="4"/>
      <c r="NPR1254" s="4"/>
      <c r="NPS1254" s="4"/>
      <c r="NPT1254" s="4"/>
      <c r="NPU1254" s="4"/>
      <c r="NPV1254" s="4"/>
      <c r="NPW1254" s="4"/>
      <c r="NPX1254" s="4"/>
      <c r="NPY1254" s="4"/>
      <c r="NPZ1254" s="4"/>
      <c r="NQA1254" s="4"/>
      <c r="NQB1254" s="4"/>
      <c r="NQC1254" s="4"/>
      <c r="NQD1254" s="4"/>
      <c r="NQE1254" s="4"/>
      <c r="NQF1254" s="4"/>
      <c r="NQG1254" s="4"/>
      <c r="NQH1254" s="4"/>
      <c r="NQI1254" s="4"/>
      <c r="NQJ1254" s="4"/>
      <c r="NQK1254" s="4"/>
      <c r="NQL1254" s="4"/>
      <c r="NQM1254" s="4"/>
      <c r="NQN1254" s="4"/>
      <c r="NQO1254" s="4"/>
      <c r="NQP1254" s="4"/>
      <c r="NQQ1254" s="4"/>
      <c r="NQR1254" s="4"/>
      <c r="NQS1254" s="4"/>
      <c r="NQT1254" s="4"/>
      <c r="NQU1254" s="4"/>
      <c r="NQV1254" s="4"/>
      <c r="NQW1254" s="4"/>
      <c r="NQX1254" s="4"/>
      <c r="NQY1254" s="4"/>
      <c r="NQZ1254" s="4"/>
      <c r="NRA1254" s="4"/>
      <c r="NRB1254" s="4"/>
      <c r="NRC1254" s="4"/>
      <c r="NRD1254" s="4"/>
      <c r="NRE1254" s="4"/>
      <c r="NRF1254" s="4"/>
      <c r="NRG1254" s="4"/>
      <c r="NRH1254" s="4"/>
      <c r="NRI1254" s="4"/>
      <c r="NRJ1254" s="4"/>
      <c r="NRK1254" s="4"/>
      <c r="NRL1254" s="4"/>
      <c r="NRM1254" s="4"/>
      <c r="NRN1254" s="4"/>
      <c r="NRO1254" s="4"/>
      <c r="NRP1254" s="4"/>
      <c r="NRQ1254" s="4"/>
      <c r="NRR1254" s="4"/>
      <c r="NRS1254" s="4"/>
      <c r="NRT1254" s="4"/>
      <c r="NRU1254" s="4"/>
      <c r="NRV1254" s="4"/>
      <c r="NRW1254" s="4"/>
      <c r="NRX1254" s="4"/>
      <c r="NRY1254" s="4"/>
      <c r="NRZ1254" s="4"/>
      <c r="NSA1254" s="4"/>
      <c r="NSB1254" s="4"/>
      <c r="NSC1254" s="4"/>
      <c r="NSD1254" s="4"/>
      <c r="NSE1254" s="4"/>
      <c r="NSF1254" s="4"/>
      <c r="NSG1254" s="4"/>
      <c r="NSH1254" s="4"/>
      <c r="NSI1254" s="4"/>
      <c r="NSJ1254" s="4"/>
      <c r="NSK1254" s="4"/>
      <c r="NSL1254" s="4"/>
      <c r="NSM1254" s="4"/>
      <c r="NSN1254" s="4"/>
      <c r="NSO1254" s="4"/>
      <c r="NSP1254" s="4"/>
      <c r="NSQ1254" s="4"/>
      <c r="NSR1254" s="4"/>
      <c r="NSS1254" s="4"/>
      <c r="NST1254" s="4"/>
      <c r="NSU1254" s="4"/>
      <c r="NSV1254" s="4"/>
      <c r="NSW1254" s="4"/>
      <c r="NSX1254" s="4"/>
      <c r="NSY1254" s="4"/>
      <c r="NSZ1254" s="4"/>
      <c r="NTA1254" s="4"/>
      <c r="NTB1254" s="4"/>
      <c r="NTC1254" s="4"/>
      <c r="NTD1254" s="4"/>
      <c r="NTE1254" s="4"/>
      <c r="NTF1254" s="4"/>
      <c r="NTG1254" s="4"/>
      <c r="NTH1254" s="4"/>
      <c r="NTI1254" s="4"/>
      <c r="NTJ1254" s="4"/>
      <c r="NTK1254" s="4"/>
      <c r="NTL1254" s="4"/>
      <c r="NTM1254" s="4"/>
      <c r="NTN1254" s="4"/>
      <c r="NTO1254" s="4"/>
      <c r="NTP1254" s="4"/>
      <c r="NTQ1254" s="4"/>
      <c r="NTR1254" s="4"/>
      <c r="NTS1254" s="4"/>
      <c r="NTT1254" s="4"/>
      <c r="NTU1254" s="4"/>
      <c r="NTV1254" s="4"/>
      <c r="NTW1254" s="4"/>
      <c r="NTX1254" s="4"/>
      <c r="NTY1254" s="4"/>
      <c r="NTZ1254" s="4"/>
      <c r="NUA1254" s="4"/>
      <c r="NUB1254" s="4"/>
      <c r="NUC1254" s="4"/>
      <c r="NUD1254" s="4"/>
      <c r="NUE1254" s="4"/>
      <c r="NUF1254" s="4"/>
      <c r="NUG1254" s="4"/>
      <c r="NUH1254" s="4"/>
      <c r="NUI1254" s="4"/>
      <c r="NUJ1254" s="4"/>
      <c r="NUK1254" s="4"/>
      <c r="NUL1254" s="4"/>
      <c r="NUM1254" s="4"/>
      <c r="NUN1254" s="4"/>
      <c r="NUO1254" s="4"/>
      <c r="NUP1254" s="4"/>
      <c r="NUQ1254" s="4"/>
      <c r="NUR1254" s="4"/>
      <c r="NUS1254" s="4"/>
      <c r="NUT1254" s="4"/>
      <c r="NUU1254" s="4"/>
      <c r="NUV1254" s="4"/>
      <c r="NUW1254" s="4"/>
      <c r="NUX1254" s="4"/>
      <c r="NUY1254" s="4"/>
      <c r="NUZ1254" s="4"/>
      <c r="NVA1254" s="4"/>
      <c r="NVB1254" s="4"/>
      <c r="NVC1254" s="4"/>
      <c r="NVD1254" s="4"/>
      <c r="NVE1254" s="4"/>
      <c r="NVF1254" s="4"/>
      <c r="NVG1254" s="4"/>
      <c r="NVH1254" s="4"/>
      <c r="NVI1254" s="4"/>
      <c r="NVJ1254" s="4"/>
      <c r="NVK1254" s="4"/>
      <c r="NVL1254" s="4"/>
      <c r="NVM1254" s="4"/>
      <c r="NVN1254" s="4"/>
      <c r="NVO1254" s="4"/>
      <c r="NVP1254" s="4"/>
      <c r="NVQ1254" s="4"/>
      <c r="NVR1254" s="4"/>
      <c r="NVS1254" s="4"/>
      <c r="NVT1254" s="4"/>
      <c r="NVU1254" s="4"/>
      <c r="NVV1254" s="4"/>
      <c r="NVW1254" s="4"/>
      <c r="NVX1254" s="4"/>
      <c r="NVY1254" s="4"/>
      <c r="NVZ1254" s="4"/>
      <c r="NWA1254" s="4"/>
      <c r="NWB1254" s="4"/>
      <c r="NWC1254" s="4"/>
      <c r="NWD1254" s="4"/>
      <c r="NWE1254" s="4"/>
      <c r="NWF1254" s="4"/>
      <c r="NWG1254" s="4"/>
      <c r="NWH1254" s="4"/>
      <c r="NWI1254" s="4"/>
      <c r="NWJ1254" s="4"/>
      <c r="NWK1254" s="4"/>
      <c r="NWL1254" s="4"/>
      <c r="NWM1254" s="4"/>
      <c r="NWN1254" s="4"/>
      <c r="NWO1254" s="4"/>
      <c r="NWP1254" s="4"/>
      <c r="NWQ1254" s="4"/>
      <c r="NWR1254" s="4"/>
      <c r="NWS1254" s="4"/>
      <c r="NWT1254" s="4"/>
      <c r="NWU1254" s="4"/>
      <c r="NWV1254" s="4"/>
      <c r="NWW1254" s="4"/>
      <c r="NWX1254" s="4"/>
      <c r="NWY1254" s="4"/>
      <c r="NWZ1254" s="4"/>
      <c r="NXA1254" s="4"/>
      <c r="NXB1254" s="4"/>
      <c r="NXC1254" s="4"/>
      <c r="NXD1254" s="4"/>
      <c r="NXE1254" s="4"/>
      <c r="NXF1254" s="4"/>
      <c r="NXG1254" s="4"/>
      <c r="NXH1254" s="4"/>
      <c r="NXI1254" s="4"/>
      <c r="NXJ1254" s="4"/>
      <c r="NXK1254" s="4"/>
      <c r="NXL1254" s="4"/>
      <c r="NXM1254" s="4"/>
      <c r="NXN1254" s="4"/>
      <c r="NXO1254" s="4"/>
      <c r="NXP1254" s="4"/>
      <c r="NXQ1254" s="4"/>
      <c r="NXR1254" s="4"/>
      <c r="NXS1254" s="4"/>
      <c r="NXT1254" s="4"/>
      <c r="NXU1254" s="4"/>
      <c r="NXV1254" s="4"/>
      <c r="NXW1254" s="4"/>
      <c r="NXX1254" s="4"/>
      <c r="NXY1254" s="4"/>
      <c r="NXZ1254" s="4"/>
      <c r="NYA1254" s="4"/>
      <c r="NYB1254" s="4"/>
      <c r="NYC1254" s="4"/>
      <c r="NYD1254" s="4"/>
      <c r="NYE1254" s="4"/>
      <c r="NYF1254" s="4"/>
      <c r="NYG1254" s="4"/>
      <c r="NYH1254" s="4"/>
      <c r="NYI1254" s="4"/>
      <c r="NYJ1254" s="4"/>
      <c r="NYK1254" s="4"/>
      <c r="NYL1254" s="4"/>
      <c r="NYM1254" s="4"/>
      <c r="NYN1254" s="4"/>
      <c r="NYO1254" s="4"/>
      <c r="NYP1254" s="4"/>
      <c r="NYQ1254" s="4"/>
      <c r="NYR1254" s="4"/>
      <c r="NYS1254" s="4"/>
      <c r="NYT1254" s="4"/>
      <c r="NYU1254" s="4"/>
      <c r="NYV1254" s="4"/>
      <c r="NYW1254" s="4"/>
      <c r="NYX1254" s="4"/>
      <c r="NYY1254" s="4"/>
      <c r="NYZ1254" s="4"/>
      <c r="NZA1254" s="4"/>
      <c r="NZB1254" s="4"/>
      <c r="NZC1254" s="4"/>
      <c r="NZD1254" s="4"/>
      <c r="NZE1254" s="4"/>
      <c r="NZF1254" s="4"/>
      <c r="NZG1254" s="4"/>
      <c r="NZH1254" s="4"/>
      <c r="NZI1254" s="4"/>
      <c r="NZJ1254" s="4"/>
      <c r="NZK1254" s="4"/>
      <c r="NZL1254" s="4"/>
      <c r="NZM1254" s="4"/>
      <c r="NZN1254" s="4"/>
      <c r="NZO1254" s="4"/>
      <c r="NZP1254" s="4"/>
      <c r="NZQ1254" s="4"/>
      <c r="NZR1254" s="4"/>
      <c r="NZS1254" s="4"/>
      <c r="NZT1254" s="4"/>
      <c r="NZU1254" s="4"/>
      <c r="NZV1254" s="4"/>
      <c r="NZW1254" s="4"/>
      <c r="NZX1254" s="4"/>
      <c r="NZY1254" s="4"/>
      <c r="NZZ1254" s="4"/>
      <c r="OAA1254" s="4"/>
      <c r="OAB1254" s="4"/>
      <c r="OAC1254" s="4"/>
      <c r="OAD1254" s="4"/>
      <c r="OAE1254" s="4"/>
      <c r="OAF1254" s="4"/>
      <c r="OAG1254" s="4"/>
      <c r="OAH1254" s="4"/>
      <c r="OAI1254" s="4"/>
      <c r="OAJ1254" s="4"/>
      <c r="OAK1254" s="4"/>
      <c r="OAL1254" s="4"/>
      <c r="OAM1254" s="4"/>
      <c r="OAN1254" s="4"/>
      <c r="OAO1254" s="4"/>
      <c r="OAP1254" s="4"/>
      <c r="OAQ1254" s="4"/>
      <c r="OAR1254" s="4"/>
      <c r="OAS1254" s="4"/>
      <c r="OAT1254" s="4"/>
      <c r="OAU1254" s="4"/>
      <c r="OAV1254" s="4"/>
      <c r="OAW1254" s="4"/>
      <c r="OAX1254" s="4"/>
      <c r="OAY1254" s="4"/>
      <c r="OAZ1254" s="4"/>
      <c r="OBA1254" s="4"/>
      <c r="OBB1254" s="4"/>
      <c r="OBC1254" s="4"/>
      <c r="OBD1254" s="4"/>
      <c r="OBE1254" s="4"/>
      <c r="OBF1254" s="4"/>
      <c r="OBG1254" s="4"/>
      <c r="OBH1254" s="4"/>
      <c r="OBI1254" s="4"/>
      <c r="OBJ1254" s="4"/>
      <c r="OBK1254" s="4"/>
      <c r="OBL1254" s="4"/>
      <c r="OBM1254" s="4"/>
      <c r="OBN1254" s="4"/>
      <c r="OBO1254" s="4"/>
      <c r="OBP1254" s="4"/>
      <c r="OBQ1254" s="4"/>
      <c r="OBR1254" s="4"/>
      <c r="OBS1254" s="4"/>
      <c r="OBT1254" s="4"/>
      <c r="OBU1254" s="4"/>
      <c r="OBV1254" s="4"/>
      <c r="OBW1254" s="4"/>
      <c r="OBX1254" s="4"/>
      <c r="OBY1254" s="4"/>
      <c r="OBZ1254" s="4"/>
      <c r="OCA1254" s="4"/>
      <c r="OCB1254" s="4"/>
      <c r="OCC1254" s="4"/>
      <c r="OCD1254" s="4"/>
      <c r="OCE1254" s="4"/>
      <c r="OCF1254" s="4"/>
      <c r="OCG1254" s="4"/>
      <c r="OCH1254" s="4"/>
      <c r="OCI1254" s="4"/>
      <c r="OCJ1254" s="4"/>
      <c r="OCK1254" s="4"/>
      <c r="OCL1254" s="4"/>
      <c r="OCM1254" s="4"/>
      <c r="OCN1254" s="4"/>
      <c r="OCO1254" s="4"/>
      <c r="OCP1254" s="4"/>
      <c r="OCQ1254" s="4"/>
      <c r="OCR1254" s="4"/>
      <c r="OCS1254" s="4"/>
      <c r="OCT1254" s="4"/>
      <c r="OCU1254" s="4"/>
      <c r="OCV1254" s="4"/>
      <c r="OCW1254" s="4"/>
      <c r="OCX1254" s="4"/>
      <c r="OCY1254" s="4"/>
      <c r="OCZ1254" s="4"/>
      <c r="ODA1254" s="4"/>
      <c r="ODB1254" s="4"/>
      <c r="ODC1254" s="4"/>
      <c r="ODD1254" s="4"/>
      <c r="ODE1254" s="4"/>
      <c r="ODF1254" s="4"/>
      <c r="ODG1254" s="4"/>
      <c r="ODH1254" s="4"/>
      <c r="ODI1254" s="4"/>
      <c r="ODJ1254" s="4"/>
      <c r="ODK1254" s="4"/>
      <c r="ODL1254" s="4"/>
      <c r="ODM1254" s="4"/>
      <c r="ODN1254" s="4"/>
      <c r="ODO1254" s="4"/>
      <c r="ODP1254" s="4"/>
      <c r="ODQ1254" s="4"/>
      <c r="ODR1254" s="4"/>
      <c r="ODS1254" s="4"/>
      <c r="ODT1254" s="4"/>
      <c r="ODU1254" s="4"/>
      <c r="ODV1254" s="4"/>
      <c r="ODW1254" s="4"/>
      <c r="ODX1254" s="4"/>
      <c r="ODY1254" s="4"/>
      <c r="ODZ1254" s="4"/>
      <c r="OEA1254" s="4"/>
      <c r="OEB1254" s="4"/>
      <c r="OEC1254" s="4"/>
      <c r="OED1254" s="4"/>
      <c r="OEE1254" s="4"/>
      <c r="OEF1254" s="4"/>
      <c r="OEG1254" s="4"/>
      <c r="OEH1254" s="4"/>
      <c r="OEI1254" s="4"/>
      <c r="OEJ1254" s="4"/>
      <c r="OEK1254" s="4"/>
      <c r="OEL1254" s="4"/>
      <c r="OEM1254" s="4"/>
      <c r="OEN1254" s="4"/>
      <c r="OEO1254" s="4"/>
      <c r="OEP1254" s="4"/>
      <c r="OEQ1254" s="4"/>
      <c r="OER1254" s="4"/>
      <c r="OES1254" s="4"/>
      <c r="OET1254" s="4"/>
      <c r="OEU1254" s="4"/>
      <c r="OEV1254" s="4"/>
      <c r="OEW1254" s="4"/>
      <c r="OEX1254" s="4"/>
      <c r="OEY1254" s="4"/>
      <c r="OEZ1254" s="4"/>
      <c r="OFA1254" s="4"/>
      <c r="OFB1254" s="4"/>
      <c r="OFC1254" s="4"/>
      <c r="OFD1254" s="4"/>
      <c r="OFE1254" s="4"/>
      <c r="OFF1254" s="4"/>
      <c r="OFG1254" s="4"/>
      <c r="OFH1254" s="4"/>
      <c r="OFI1254" s="4"/>
      <c r="OFJ1254" s="4"/>
      <c r="OFK1254" s="4"/>
      <c r="OFL1254" s="4"/>
      <c r="OFM1254" s="4"/>
      <c r="OFN1254" s="4"/>
      <c r="OFO1254" s="4"/>
      <c r="OFP1254" s="4"/>
      <c r="OFQ1254" s="4"/>
      <c r="OFR1254" s="4"/>
      <c r="OFS1254" s="4"/>
      <c r="OFT1254" s="4"/>
      <c r="OFU1254" s="4"/>
      <c r="OFV1254" s="4"/>
      <c r="OFW1254" s="4"/>
      <c r="OFX1254" s="4"/>
      <c r="OFY1254" s="4"/>
      <c r="OFZ1254" s="4"/>
      <c r="OGA1254" s="4"/>
      <c r="OGB1254" s="4"/>
      <c r="OGC1254" s="4"/>
      <c r="OGD1254" s="4"/>
      <c r="OGE1254" s="4"/>
      <c r="OGF1254" s="4"/>
      <c r="OGG1254" s="4"/>
      <c r="OGH1254" s="4"/>
      <c r="OGI1254" s="4"/>
      <c r="OGJ1254" s="4"/>
      <c r="OGK1254" s="4"/>
      <c r="OGL1254" s="4"/>
      <c r="OGM1254" s="4"/>
      <c r="OGN1254" s="4"/>
      <c r="OGO1254" s="4"/>
      <c r="OGP1254" s="4"/>
      <c r="OGQ1254" s="4"/>
      <c r="OGR1254" s="4"/>
      <c r="OGS1254" s="4"/>
      <c r="OGT1254" s="4"/>
      <c r="OGU1254" s="4"/>
      <c r="OGV1254" s="4"/>
      <c r="OGW1254" s="4"/>
      <c r="OGX1254" s="4"/>
      <c r="OGY1254" s="4"/>
      <c r="OGZ1254" s="4"/>
      <c r="OHA1254" s="4"/>
      <c r="OHB1254" s="4"/>
      <c r="OHC1254" s="4"/>
      <c r="OHD1254" s="4"/>
      <c r="OHE1254" s="4"/>
      <c r="OHF1254" s="4"/>
      <c r="OHG1254" s="4"/>
      <c r="OHH1254" s="4"/>
      <c r="OHI1254" s="4"/>
      <c r="OHJ1254" s="4"/>
      <c r="OHK1254" s="4"/>
      <c r="OHL1254" s="4"/>
      <c r="OHM1254" s="4"/>
      <c r="OHN1254" s="4"/>
      <c r="OHO1254" s="4"/>
      <c r="OHP1254" s="4"/>
      <c r="OHQ1254" s="4"/>
      <c r="OHR1254" s="4"/>
      <c r="OHS1254" s="4"/>
      <c r="OHT1254" s="4"/>
      <c r="OHU1254" s="4"/>
      <c r="OHV1254" s="4"/>
      <c r="OHW1254" s="4"/>
      <c r="OHX1254" s="4"/>
      <c r="OHY1254" s="4"/>
      <c r="OHZ1254" s="4"/>
      <c r="OIA1254" s="4"/>
      <c r="OIB1254" s="4"/>
      <c r="OIC1254" s="4"/>
      <c r="OID1254" s="4"/>
      <c r="OIE1254" s="4"/>
      <c r="OIF1254" s="4"/>
      <c r="OIG1254" s="4"/>
      <c r="OIH1254" s="4"/>
      <c r="OII1254" s="4"/>
      <c r="OIJ1254" s="4"/>
      <c r="OIK1254" s="4"/>
      <c r="OIL1254" s="4"/>
      <c r="OIM1254" s="4"/>
      <c r="OIN1254" s="4"/>
      <c r="OIO1254" s="4"/>
      <c r="OIP1254" s="4"/>
      <c r="OIQ1254" s="4"/>
      <c r="OIR1254" s="4"/>
      <c r="OIS1254" s="4"/>
      <c r="OIT1254" s="4"/>
      <c r="OIU1254" s="4"/>
      <c r="OIV1254" s="4"/>
      <c r="OIW1254" s="4"/>
      <c r="OIX1254" s="4"/>
      <c r="OIY1254" s="4"/>
      <c r="OIZ1254" s="4"/>
      <c r="OJA1254" s="4"/>
      <c r="OJB1254" s="4"/>
      <c r="OJC1254" s="4"/>
      <c r="OJD1254" s="4"/>
      <c r="OJE1254" s="4"/>
      <c r="OJF1254" s="4"/>
      <c r="OJG1254" s="4"/>
      <c r="OJH1254" s="4"/>
      <c r="OJI1254" s="4"/>
      <c r="OJJ1254" s="4"/>
      <c r="OJK1254" s="4"/>
      <c r="OJL1254" s="4"/>
      <c r="OJM1254" s="4"/>
      <c r="OJN1254" s="4"/>
      <c r="OJO1254" s="4"/>
      <c r="OJP1254" s="4"/>
      <c r="OJQ1254" s="4"/>
      <c r="OJR1254" s="4"/>
      <c r="OJS1254" s="4"/>
      <c r="OJT1254" s="4"/>
      <c r="OJU1254" s="4"/>
      <c r="OJV1254" s="4"/>
      <c r="OJW1254" s="4"/>
      <c r="OJX1254" s="4"/>
      <c r="OJY1254" s="4"/>
      <c r="OJZ1254" s="4"/>
      <c r="OKA1254" s="4"/>
      <c r="OKB1254" s="4"/>
      <c r="OKC1254" s="4"/>
      <c r="OKD1254" s="4"/>
      <c r="OKE1254" s="4"/>
      <c r="OKF1254" s="4"/>
      <c r="OKG1254" s="4"/>
      <c r="OKH1254" s="4"/>
      <c r="OKI1254" s="4"/>
      <c r="OKJ1254" s="4"/>
      <c r="OKK1254" s="4"/>
      <c r="OKL1254" s="4"/>
      <c r="OKM1254" s="4"/>
      <c r="OKN1254" s="4"/>
      <c r="OKO1254" s="4"/>
      <c r="OKP1254" s="4"/>
      <c r="OKQ1254" s="4"/>
      <c r="OKR1254" s="4"/>
      <c r="OKS1254" s="4"/>
      <c r="OKT1254" s="4"/>
      <c r="OKU1254" s="4"/>
      <c r="OKV1254" s="4"/>
      <c r="OKW1254" s="4"/>
      <c r="OKX1254" s="4"/>
      <c r="OKY1254" s="4"/>
      <c r="OKZ1254" s="4"/>
      <c r="OLA1254" s="4"/>
      <c r="OLB1254" s="4"/>
      <c r="OLC1254" s="4"/>
      <c r="OLD1254" s="4"/>
      <c r="OLE1254" s="4"/>
      <c r="OLF1254" s="4"/>
      <c r="OLG1254" s="4"/>
      <c r="OLH1254" s="4"/>
      <c r="OLI1254" s="4"/>
      <c r="OLJ1254" s="4"/>
      <c r="OLK1254" s="4"/>
      <c r="OLL1254" s="4"/>
      <c r="OLM1254" s="4"/>
      <c r="OLN1254" s="4"/>
      <c r="OLO1254" s="4"/>
      <c r="OLP1254" s="4"/>
      <c r="OLQ1254" s="4"/>
      <c r="OLR1254" s="4"/>
      <c r="OLS1254" s="4"/>
      <c r="OLT1254" s="4"/>
      <c r="OLU1254" s="4"/>
      <c r="OLV1254" s="4"/>
      <c r="OLW1254" s="4"/>
      <c r="OLX1254" s="4"/>
      <c r="OLY1254" s="4"/>
      <c r="OLZ1254" s="4"/>
      <c r="OMA1254" s="4"/>
      <c r="OMB1254" s="4"/>
      <c r="OMC1254" s="4"/>
      <c r="OMD1254" s="4"/>
      <c r="OME1254" s="4"/>
      <c r="OMF1254" s="4"/>
      <c r="OMG1254" s="4"/>
      <c r="OMH1254" s="4"/>
      <c r="OMI1254" s="4"/>
      <c r="OMJ1254" s="4"/>
      <c r="OMK1254" s="4"/>
      <c r="OML1254" s="4"/>
      <c r="OMM1254" s="4"/>
      <c r="OMN1254" s="4"/>
      <c r="OMO1254" s="4"/>
      <c r="OMP1254" s="4"/>
      <c r="OMQ1254" s="4"/>
      <c r="OMR1254" s="4"/>
      <c r="OMS1254" s="4"/>
      <c r="OMT1254" s="4"/>
      <c r="OMU1254" s="4"/>
      <c r="OMV1254" s="4"/>
      <c r="OMW1254" s="4"/>
      <c r="OMX1254" s="4"/>
      <c r="OMY1254" s="4"/>
      <c r="OMZ1254" s="4"/>
      <c r="ONA1254" s="4"/>
      <c r="ONB1254" s="4"/>
      <c r="ONC1254" s="4"/>
      <c r="OND1254" s="4"/>
      <c r="ONE1254" s="4"/>
      <c r="ONF1254" s="4"/>
      <c r="ONG1254" s="4"/>
      <c r="ONH1254" s="4"/>
      <c r="ONI1254" s="4"/>
      <c r="ONJ1254" s="4"/>
      <c r="ONK1254" s="4"/>
      <c r="ONL1254" s="4"/>
      <c r="ONM1254" s="4"/>
      <c r="ONN1254" s="4"/>
      <c r="ONO1254" s="4"/>
      <c r="ONP1254" s="4"/>
      <c r="ONQ1254" s="4"/>
      <c r="ONR1254" s="4"/>
      <c r="ONS1254" s="4"/>
      <c r="ONT1254" s="4"/>
      <c r="ONU1254" s="4"/>
      <c r="ONV1254" s="4"/>
      <c r="ONW1254" s="4"/>
      <c r="ONX1254" s="4"/>
      <c r="ONY1254" s="4"/>
      <c r="ONZ1254" s="4"/>
      <c r="OOA1254" s="4"/>
      <c r="OOB1254" s="4"/>
      <c r="OOC1254" s="4"/>
      <c r="OOD1254" s="4"/>
      <c r="OOE1254" s="4"/>
      <c r="OOF1254" s="4"/>
      <c r="OOG1254" s="4"/>
      <c r="OOH1254" s="4"/>
      <c r="OOI1254" s="4"/>
      <c r="OOJ1254" s="4"/>
      <c r="OOK1254" s="4"/>
      <c r="OOL1254" s="4"/>
      <c r="OOM1254" s="4"/>
      <c r="OON1254" s="4"/>
      <c r="OOO1254" s="4"/>
      <c r="OOP1254" s="4"/>
      <c r="OOQ1254" s="4"/>
      <c r="OOR1254" s="4"/>
      <c r="OOS1254" s="4"/>
      <c r="OOT1254" s="4"/>
      <c r="OOU1254" s="4"/>
      <c r="OOV1254" s="4"/>
      <c r="OOW1254" s="4"/>
      <c r="OOX1254" s="4"/>
      <c r="OOY1254" s="4"/>
      <c r="OOZ1254" s="4"/>
      <c r="OPA1254" s="4"/>
      <c r="OPB1254" s="4"/>
      <c r="OPC1254" s="4"/>
      <c r="OPD1254" s="4"/>
      <c r="OPE1254" s="4"/>
      <c r="OPF1254" s="4"/>
      <c r="OPG1254" s="4"/>
      <c r="OPH1254" s="4"/>
      <c r="OPI1254" s="4"/>
      <c r="OPJ1254" s="4"/>
      <c r="OPK1254" s="4"/>
      <c r="OPL1254" s="4"/>
      <c r="OPM1254" s="4"/>
      <c r="OPN1254" s="4"/>
      <c r="OPO1254" s="4"/>
      <c r="OPP1254" s="4"/>
      <c r="OPQ1254" s="4"/>
      <c r="OPR1254" s="4"/>
      <c r="OPS1254" s="4"/>
      <c r="OPT1254" s="4"/>
      <c r="OPU1254" s="4"/>
      <c r="OPV1254" s="4"/>
      <c r="OPW1254" s="4"/>
      <c r="OPX1254" s="4"/>
      <c r="OPY1254" s="4"/>
      <c r="OPZ1254" s="4"/>
      <c r="OQA1254" s="4"/>
      <c r="OQB1254" s="4"/>
      <c r="OQC1254" s="4"/>
      <c r="OQD1254" s="4"/>
      <c r="OQE1254" s="4"/>
      <c r="OQF1254" s="4"/>
      <c r="OQG1254" s="4"/>
      <c r="OQH1254" s="4"/>
      <c r="OQI1254" s="4"/>
      <c r="OQJ1254" s="4"/>
      <c r="OQK1254" s="4"/>
      <c r="OQL1254" s="4"/>
      <c r="OQM1254" s="4"/>
      <c r="OQN1254" s="4"/>
      <c r="OQO1254" s="4"/>
      <c r="OQP1254" s="4"/>
      <c r="OQQ1254" s="4"/>
      <c r="OQR1254" s="4"/>
      <c r="OQS1254" s="4"/>
      <c r="OQT1254" s="4"/>
      <c r="OQU1254" s="4"/>
      <c r="OQV1254" s="4"/>
      <c r="OQW1254" s="4"/>
      <c r="OQX1254" s="4"/>
      <c r="OQY1254" s="4"/>
      <c r="OQZ1254" s="4"/>
      <c r="ORA1254" s="4"/>
      <c r="ORB1254" s="4"/>
      <c r="ORC1254" s="4"/>
      <c r="ORD1254" s="4"/>
      <c r="ORE1254" s="4"/>
      <c r="ORF1254" s="4"/>
      <c r="ORG1254" s="4"/>
      <c r="ORH1254" s="4"/>
      <c r="ORI1254" s="4"/>
      <c r="ORJ1254" s="4"/>
      <c r="ORK1254" s="4"/>
      <c r="ORL1254" s="4"/>
      <c r="ORM1254" s="4"/>
      <c r="ORN1254" s="4"/>
      <c r="ORO1254" s="4"/>
      <c r="ORP1254" s="4"/>
      <c r="ORQ1254" s="4"/>
      <c r="ORR1254" s="4"/>
      <c r="ORS1254" s="4"/>
      <c r="ORT1254" s="4"/>
      <c r="ORU1254" s="4"/>
      <c r="ORV1254" s="4"/>
      <c r="ORW1254" s="4"/>
      <c r="ORX1254" s="4"/>
      <c r="ORY1254" s="4"/>
      <c r="ORZ1254" s="4"/>
      <c r="OSA1254" s="4"/>
      <c r="OSB1254" s="4"/>
      <c r="OSC1254" s="4"/>
      <c r="OSD1254" s="4"/>
      <c r="OSE1254" s="4"/>
      <c r="OSF1254" s="4"/>
      <c r="OSG1254" s="4"/>
      <c r="OSH1254" s="4"/>
      <c r="OSI1254" s="4"/>
      <c r="OSJ1254" s="4"/>
      <c r="OSK1254" s="4"/>
      <c r="OSL1254" s="4"/>
      <c r="OSM1254" s="4"/>
      <c r="OSN1254" s="4"/>
      <c r="OSO1254" s="4"/>
      <c r="OSP1254" s="4"/>
      <c r="OSQ1254" s="4"/>
      <c r="OSR1254" s="4"/>
      <c r="OSS1254" s="4"/>
      <c r="OST1254" s="4"/>
      <c r="OSU1254" s="4"/>
      <c r="OSV1254" s="4"/>
      <c r="OSW1254" s="4"/>
      <c r="OSX1254" s="4"/>
      <c r="OSY1254" s="4"/>
      <c r="OSZ1254" s="4"/>
      <c r="OTA1254" s="4"/>
      <c r="OTB1254" s="4"/>
      <c r="OTC1254" s="4"/>
      <c r="OTD1254" s="4"/>
      <c r="OTE1254" s="4"/>
      <c r="OTF1254" s="4"/>
      <c r="OTG1254" s="4"/>
      <c r="OTH1254" s="4"/>
      <c r="OTI1254" s="4"/>
      <c r="OTJ1254" s="4"/>
      <c r="OTK1254" s="4"/>
      <c r="OTL1254" s="4"/>
      <c r="OTM1254" s="4"/>
      <c r="OTN1254" s="4"/>
      <c r="OTO1254" s="4"/>
      <c r="OTP1254" s="4"/>
      <c r="OTQ1254" s="4"/>
      <c r="OTR1254" s="4"/>
      <c r="OTS1254" s="4"/>
      <c r="OTT1254" s="4"/>
      <c r="OTU1254" s="4"/>
      <c r="OTV1254" s="4"/>
      <c r="OTW1254" s="4"/>
      <c r="OTX1254" s="4"/>
      <c r="OTY1254" s="4"/>
      <c r="OTZ1254" s="4"/>
      <c r="OUA1254" s="4"/>
      <c r="OUB1254" s="4"/>
      <c r="OUC1254" s="4"/>
      <c r="OUD1254" s="4"/>
      <c r="OUE1254" s="4"/>
      <c r="OUF1254" s="4"/>
      <c r="OUG1254" s="4"/>
      <c r="OUH1254" s="4"/>
      <c r="OUI1254" s="4"/>
      <c r="OUJ1254" s="4"/>
      <c r="OUK1254" s="4"/>
      <c r="OUL1254" s="4"/>
      <c r="OUM1254" s="4"/>
      <c r="OUN1254" s="4"/>
      <c r="OUO1254" s="4"/>
      <c r="OUP1254" s="4"/>
      <c r="OUQ1254" s="4"/>
      <c r="OUR1254" s="4"/>
      <c r="OUS1254" s="4"/>
      <c r="OUT1254" s="4"/>
      <c r="OUU1254" s="4"/>
      <c r="OUV1254" s="4"/>
      <c r="OUW1254" s="4"/>
      <c r="OUX1254" s="4"/>
      <c r="OUY1254" s="4"/>
      <c r="OUZ1254" s="4"/>
      <c r="OVA1254" s="4"/>
      <c r="OVB1254" s="4"/>
      <c r="OVC1254" s="4"/>
      <c r="OVD1254" s="4"/>
      <c r="OVE1254" s="4"/>
      <c r="OVF1254" s="4"/>
      <c r="OVG1254" s="4"/>
      <c r="OVH1254" s="4"/>
      <c r="OVI1254" s="4"/>
      <c r="OVJ1254" s="4"/>
      <c r="OVK1254" s="4"/>
      <c r="OVL1254" s="4"/>
      <c r="OVM1254" s="4"/>
      <c r="OVN1254" s="4"/>
      <c r="OVO1254" s="4"/>
      <c r="OVP1254" s="4"/>
      <c r="OVQ1254" s="4"/>
      <c r="OVR1254" s="4"/>
      <c r="OVS1254" s="4"/>
      <c r="OVT1254" s="4"/>
      <c r="OVU1254" s="4"/>
      <c r="OVV1254" s="4"/>
      <c r="OVW1254" s="4"/>
      <c r="OVX1254" s="4"/>
      <c r="OVY1254" s="4"/>
      <c r="OVZ1254" s="4"/>
      <c r="OWA1254" s="4"/>
      <c r="OWB1254" s="4"/>
      <c r="OWC1254" s="4"/>
      <c r="OWD1254" s="4"/>
      <c r="OWE1254" s="4"/>
      <c r="OWF1254" s="4"/>
      <c r="OWG1254" s="4"/>
      <c r="OWH1254" s="4"/>
      <c r="OWI1254" s="4"/>
      <c r="OWJ1254" s="4"/>
      <c r="OWK1254" s="4"/>
      <c r="OWL1254" s="4"/>
      <c r="OWM1254" s="4"/>
      <c r="OWN1254" s="4"/>
      <c r="OWO1254" s="4"/>
      <c r="OWP1254" s="4"/>
      <c r="OWQ1254" s="4"/>
      <c r="OWR1254" s="4"/>
      <c r="OWS1254" s="4"/>
      <c r="OWT1254" s="4"/>
      <c r="OWU1254" s="4"/>
      <c r="OWV1254" s="4"/>
      <c r="OWW1254" s="4"/>
      <c r="OWX1254" s="4"/>
      <c r="OWY1254" s="4"/>
      <c r="OWZ1254" s="4"/>
      <c r="OXA1254" s="4"/>
      <c r="OXB1254" s="4"/>
      <c r="OXC1254" s="4"/>
      <c r="OXD1254" s="4"/>
      <c r="OXE1254" s="4"/>
      <c r="OXF1254" s="4"/>
      <c r="OXG1254" s="4"/>
      <c r="OXH1254" s="4"/>
      <c r="OXI1254" s="4"/>
      <c r="OXJ1254" s="4"/>
      <c r="OXK1254" s="4"/>
      <c r="OXL1254" s="4"/>
      <c r="OXM1254" s="4"/>
      <c r="OXN1254" s="4"/>
      <c r="OXO1254" s="4"/>
      <c r="OXP1254" s="4"/>
      <c r="OXQ1254" s="4"/>
      <c r="OXR1254" s="4"/>
      <c r="OXS1254" s="4"/>
      <c r="OXT1254" s="4"/>
      <c r="OXU1254" s="4"/>
      <c r="OXV1254" s="4"/>
      <c r="OXW1254" s="4"/>
      <c r="OXX1254" s="4"/>
      <c r="OXY1254" s="4"/>
      <c r="OXZ1254" s="4"/>
      <c r="OYA1254" s="4"/>
      <c r="OYB1254" s="4"/>
      <c r="OYC1254" s="4"/>
      <c r="OYD1254" s="4"/>
      <c r="OYE1254" s="4"/>
      <c r="OYF1254" s="4"/>
      <c r="OYG1254" s="4"/>
      <c r="OYH1254" s="4"/>
      <c r="OYI1254" s="4"/>
      <c r="OYJ1254" s="4"/>
      <c r="OYK1254" s="4"/>
      <c r="OYL1254" s="4"/>
      <c r="OYM1254" s="4"/>
      <c r="OYN1254" s="4"/>
      <c r="OYO1254" s="4"/>
      <c r="OYP1254" s="4"/>
      <c r="OYQ1254" s="4"/>
      <c r="OYR1254" s="4"/>
      <c r="OYS1254" s="4"/>
      <c r="OYT1254" s="4"/>
      <c r="OYU1254" s="4"/>
      <c r="OYV1254" s="4"/>
      <c r="OYW1254" s="4"/>
      <c r="OYX1254" s="4"/>
      <c r="OYY1254" s="4"/>
      <c r="OYZ1254" s="4"/>
      <c r="OZA1254" s="4"/>
      <c r="OZB1254" s="4"/>
      <c r="OZC1254" s="4"/>
      <c r="OZD1254" s="4"/>
      <c r="OZE1254" s="4"/>
      <c r="OZF1254" s="4"/>
      <c r="OZG1254" s="4"/>
      <c r="OZH1254" s="4"/>
      <c r="OZI1254" s="4"/>
      <c r="OZJ1254" s="4"/>
      <c r="OZK1254" s="4"/>
      <c r="OZL1254" s="4"/>
      <c r="OZM1254" s="4"/>
      <c r="OZN1254" s="4"/>
      <c r="OZO1254" s="4"/>
      <c r="OZP1254" s="4"/>
      <c r="OZQ1254" s="4"/>
      <c r="OZR1254" s="4"/>
      <c r="OZS1254" s="4"/>
      <c r="OZT1254" s="4"/>
      <c r="OZU1254" s="4"/>
      <c r="OZV1254" s="4"/>
      <c r="OZW1254" s="4"/>
      <c r="OZX1254" s="4"/>
      <c r="OZY1254" s="4"/>
      <c r="OZZ1254" s="4"/>
      <c r="PAA1254" s="4"/>
      <c r="PAB1254" s="4"/>
      <c r="PAC1254" s="4"/>
      <c r="PAD1254" s="4"/>
      <c r="PAE1254" s="4"/>
      <c r="PAF1254" s="4"/>
      <c r="PAG1254" s="4"/>
      <c r="PAH1254" s="4"/>
      <c r="PAI1254" s="4"/>
      <c r="PAJ1254" s="4"/>
      <c r="PAK1254" s="4"/>
      <c r="PAL1254" s="4"/>
      <c r="PAM1254" s="4"/>
      <c r="PAN1254" s="4"/>
      <c r="PAO1254" s="4"/>
      <c r="PAP1254" s="4"/>
      <c r="PAQ1254" s="4"/>
      <c r="PAR1254" s="4"/>
      <c r="PAS1254" s="4"/>
      <c r="PAT1254" s="4"/>
      <c r="PAU1254" s="4"/>
      <c r="PAV1254" s="4"/>
      <c r="PAW1254" s="4"/>
      <c r="PAX1254" s="4"/>
      <c r="PAY1254" s="4"/>
      <c r="PAZ1254" s="4"/>
      <c r="PBA1254" s="4"/>
      <c r="PBB1254" s="4"/>
      <c r="PBC1254" s="4"/>
      <c r="PBD1254" s="4"/>
      <c r="PBE1254" s="4"/>
      <c r="PBF1254" s="4"/>
      <c r="PBG1254" s="4"/>
      <c r="PBH1254" s="4"/>
      <c r="PBI1254" s="4"/>
      <c r="PBJ1254" s="4"/>
      <c r="PBK1254" s="4"/>
      <c r="PBL1254" s="4"/>
      <c r="PBM1254" s="4"/>
      <c r="PBN1254" s="4"/>
      <c r="PBO1254" s="4"/>
      <c r="PBP1254" s="4"/>
      <c r="PBQ1254" s="4"/>
      <c r="PBR1254" s="4"/>
      <c r="PBS1254" s="4"/>
      <c r="PBT1254" s="4"/>
      <c r="PBU1254" s="4"/>
      <c r="PBV1254" s="4"/>
      <c r="PBW1254" s="4"/>
      <c r="PBX1254" s="4"/>
      <c r="PBY1254" s="4"/>
      <c r="PBZ1254" s="4"/>
      <c r="PCA1254" s="4"/>
      <c r="PCB1254" s="4"/>
      <c r="PCC1254" s="4"/>
      <c r="PCD1254" s="4"/>
      <c r="PCE1254" s="4"/>
      <c r="PCF1254" s="4"/>
      <c r="PCG1254" s="4"/>
      <c r="PCH1254" s="4"/>
      <c r="PCI1254" s="4"/>
      <c r="PCJ1254" s="4"/>
      <c r="PCK1254" s="4"/>
      <c r="PCL1254" s="4"/>
      <c r="PCM1254" s="4"/>
      <c r="PCN1254" s="4"/>
      <c r="PCO1254" s="4"/>
      <c r="PCP1254" s="4"/>
      <c r="PCQ1254" s="4"/>
      <c r="PCR1254" s="4"/>
      <c r="PCS1254" s="4"/>
      <c r="PCT1254" s="4"/>
      <c r="PCU1254" s="4"/>
      <c r="PCV1254" s="4"/>
      <c r="PCW1254" s="4"/>
      <c r="PCX1254" s="4"/>
      <c r="PCY1254" s="4"/>
      <c r="PCZ1254" s="4"/>
      <c r="PDA1254" s="4"/>
      <c r="PDB1254" s="4"/>
      <c r="PDC1254" s="4"/>
      <c r="PDD1254" s="4"/>
      <c r="PDE1254" s="4"/>
      <c r="PDF1254" s="4"/>
      <c r="PDG1254" s="4"/>
      <c r="PDH1254" s="4"/>
      <c r="PDI1254" s="4"/>
      <c r="PDJ1254" s="4"/>
      <c r="PDK1254" s="4"/>
      <c r="PDL1254" s="4"/>
      <c r="PDM1254" s="4"/>
      <c r="PDN1254" s="4"/>
      <c r="PDO1254" s="4"/>
      <c r="PDP1254" s="4"/>
      <c r="PDQ1254" s="4"/>
      <c r="PDR1254" s="4"/>
      <c r="PDS1254" s="4"/>
      <c r="PDT1254" s="4"/>
      <c r="PDU1254" s="4"/>
      <c r="PDV1254" s="4"/>
      <c r="PDW1254" s="4"/>
      <c r="PDX1254" s="4"/>
      <c r="PDY1254" s="4"/>
      <c r="PDZ1254" s="4"/>
      <c r="PEA1254" s="4"/>
      <c r="PEB1254" s="4"/>
      <c r="PEC1254" s="4"/>
      <c r="PED1254" s="4"/>
      <c r="PEE1254" s="4"/>
      <c r="PEF1254" s="4"/>
      <c r="PEG1254" s="4"/>
      <c r="PEH1254" s="4"/>
      <c r="PEI1254" s="4"/>
      <c r="PEJ1254" s="4"/>
      <c r="PEK1254" s="4"/>
      <c r="PEL1254" s="4"/>
      <c r="PEM1254" s="4"/>
      <c r="PEN1254" s="4"/>
      <c r="PEO1254" s="4"/>
      <c r="PEP1254" s="4"/>
      <c r="PEQ1254" s="4"/>
      <c r="PER1254" s="4"/>
      <c r="PES1254" s="4"/>
      <c r="PET1254" s="4"/>
      <c r="PEU1254" s="4"/>
      <c r="PEV1254" s="4"/>
      <c r="PEW1254" s="4"/>
      <c r="PEX1254" s="4"/>
      <c r="PEY1254" s="4"/>
      <c r="PEZ1254" s="4"/>
      <c r="PFA1254" s="4"/>
      <c r="PFB1254" s="4"/>
      <c r="PFC1254" s="4"/>
      <c r="PFD1254" s="4"/>
      <c r="PFE1254" s="4"/>
      <c r="PFF1254" s="4"/>
      <c r="PFG1254" s="4"/>
      <c r="PFH1254" s="4"/>
      <c r="PFI1254" s="4"/>
      <c r="PFJ1254" s="4"/>
      <c r="PFK1254" s="4"/>
      <c r="PFL1254" s="4"/>
      <c r="PFM1254" s="4"/>
      <c r="PFN1254" s="4"/>
      <c r="PFO1254" s="4"/>
      <c r="PFP1254" s="4"/>
      <c r="PFQ1254" s="4"/>
      <c r="PFR1254" s="4"/>
      <c r="PFS1254" s="4"/>
      <c r="PFT1254" s="4"/>
      <c r="PFU1254" s="4"/>
      <c r="PFV1254" s="4"/>
      <c r="PFW1254" s="4"/>
      <c r="PFX1254" s="4"/>
      <c r="PFY1254" s="4"/>
      <c r="PFZ1254" s="4"/>
      <c r="PGA1254" s="4"/>
      <c r="PGB1254" s="4"/>
      <c r="PGC1254" s="4"/>
      <c r="PGD1254" s="4"/>
      <c r="PGE1254" s="4"/>
      <c r="PGF1254" s="4"/>
      <c r="PGG1254" s="4"/>
      <c r="PGH1254" s="4"/>
      <c r="PGI1254" s="4"/>
      <c r="PGJ1254" s="4"/>
      <c r="PGK1254" s="4"/>
      <c r="PGL1254" s="4"/>
      <c r="PGM1254" s="4"/>
      <c r="PGN1254" s="4"/>
      <c r="PGO1254" s="4"/>
      <c r="PGP1254" s="4"/>
      <c r="PGQ1254" s="4"/>
      <c r="PGR1254" s="4"/>
      <c r="PGS1254" s="4"/>
      <c r="PGT1254" s="4"/>
      <c r="PGU1254" s="4"/>
      <c r="PGV1254" s="4"/>
      <c r="PGW1254" s="4"/>
      <c r="PGX1254" s="4"/>
      <c r="PGY1254" s="4"/>
      <c r="PGZ1254" s="4"/>
      <c r="PHA1254" s="4"/>
      <c r="PHB1254" s="4"/>
      <c r="PHC1254" s="4"/>
      <c r="PHD1254" s="4"/>
      <c r="PHE1254" s="4"/>
      <c r="PHF1254" s="4"/>
      <c r="PHG1254" s="4"/>
      <c r="PHH1254" s="4"/>
      <c r="PHI1254" s="4"/>
      <c r="PHJ1254" s="4"/>
      <c r="PHK1254" s="4"/>
      <c r="PHL1254" s="4"/>
      <c r="PHM1254" s="4"/>
      <c r="PHN1254" s="4"/>
      <c r="PHO1254" s="4"/>
      <c r="PHP1254" s="4"/>
      <c r="PHQ1254" s="4"/>
      <c r="PHR1254" s="4"/>
      <c r="PHS1254" s="4"/>
      <c r="PHT1254" s="4"/>
      <c r="PHU1254" s="4"/>
      <c r="PHV1254" s="4"/>
      <c r="PHW1254" s="4"/>
      <c r="PHX1254" s="4"/>
      <c r="PHY1254" s="4"/>
      <c r="PHZ1254" s="4"/>
      <c r="PIA1254" s="4"/>
      <c r="PIB1254" s="4"/>
      <c r="PIC1254" s="4"/>
      <c r="PID1254" s="4"/>
      <c r="PIE1254" s="4"/>
      <c r="PIF1254" s="4"/>
      <c r="PIG1254" s="4"/>
      <c r="PIH1254" s="4"/>
      <c r="PII1254" s="4"/>
      <c r="PIJ1254" s="4"/>
      <c r="PIK1254" s="4"/>
      <c r="PIL1254" s="4"/>
      <c r="PIM1254" s="4"/>
      <c r="PIN1254" s="4"/>
      <c r="PIO1254" s="4"/>
      <c r="PIP1254" s="4"/>
      <c r="PIQ1254" s="4"/>
      <c r="PIR1254" s="4"/>
      <c r="PIS1254" s="4"/>
      <c r="PIT1254" s="4"/>
      <c r="PIU1254" s="4"/>
      <c r="PIV1254" s="4"/>
      <c r="PIW1254" s="4"/>
      <c r="PIX1254" s="4"/>
      <c r="PIY1254" s="4"/>
      <c r="PIZ1254" s="4"/>
      <c r="PJA1254" s="4"/>
      <c r="PJB1254" s="4"/>
      <c r="PJC1254" s="4"/>
      <c r="PJD1254" s="4"/>
      <c r="PJE1254" s="4"/>
      <c r="PJF1254" s="4"/>
      <c r="PJG1254" s="4"/>
      <c r="PJH1254" s="4"/>
      <c r="PJI1254" s="4"/>
      <c r="PJJ1254" s="4"/>
      <c r="PJK1254" s="4"/>
      <c r="PJL1254" s="4"/>
      <c r="PJM1254" s="4"/>
      <c r="PJN1254" s="4"/>
      <c r="PJO1254" s="4"/>
      <c r="PJP1254" s="4"/>
      <c r="PJQ1254" s="4"/>
      <c r="PJR1254" s="4"/>
      <c r="PJS1254" s="4"/>
      <c r="PJT1254" s="4"/>
      <c r="PJU1254" s="4"/>
      <c r="PJV1254" s="4"/>
      <c r="PJW1254" s="4"/>
      <c r="PJX1254" s="4"/>
      <c r="PJY1254" s="4"/>
      <c r="PJZ1254" s="4"/>
      <c r="PKA1254" s="4"/>
      <c r="PKB1254" s="4"/>
      <c r="PKC1254" s="4"/>
      <c r="PKD1254" s="4"/>
      <c r="PKE1254" s="4"/>
      <c r="PKF1254" s="4"/>
      <c r="PKG1254" s="4"/>
      <c r="PKH1254" s="4"/>
      <c r="PKI1254" s="4"/>
      <c r="PKJ1254" s="4"/>
      <c r="PKK1254" s="4"/>
      <c r="PKL1254" s="4"/>
      <c r="PKM1254" s="4"/>
      <c r="PKN1254" s="4"/>
      <c r="PKO1254" s="4"/>
      <c r="PKP1254" s="4"/>
      <c r="PKQ1254" s="4"/>
      <c r="PKR1254" s="4"/>
      <c r="PKS1254" s="4"/>
      <c r="PKT1254" s="4"/>
      <c r="PKU1254" s="4"/>
      <c r="PKV1254" s="4"/>
      <c r="PKW1254" s="4"/>
      <c r="PKX1254" s="4"/>
      <c r="PKY1254" s="4"/>
      <c r="PKZ1254" s="4"/>
      <c r="PLA1254" s="4"/>
      <c r="PLB1254" s="4"/>
      <c r="PLC1254" s="4"/>
      <c r="PLD1254" s="4"/>
      <c r="PLE1254" s="4"/>
      <c r="PLF1254" s="4"/>
      <c r="PLG1254" s="4"/>
      <c r="PLH1254" s="4"/>
      <c r="PLI1254" s="4"/>
      <c r="PLJ1254" s="4"/>
      <c r="PLK1254" s="4"/>
      <c r="PLL1254" s="4"/>
      <c r="PLM1254" s="4"/>
      <c r="PLN1254" s="4"/>
      <c r="PLO1254" s="4"/>
      <c r="PLP1254" s="4"/>
      <c r="PLQ1254" s="4"/>
      <c r="PLR1254" s="4"/>
      <c r="PLS1254" s="4"/>
      <c r="PLT1254" s="4"/>
      <c r="PLU1254" s="4"/>
      <c r="PLV1254" s="4"/>
      <c r="PLW1254" s="4"/>
      <c r="PLX1254" s="4"/>
      <c r="PLY1254" s="4"/>
      <c r="PLZ1254" s="4"/>
      <c r="PMA1254" s="4"/>
      <c r="PMB1254" s="4"/>
      <c r="PMC1254" s="4"/>
      <c r="PMD1254" s="4"/>
      <c r="PME1254" s="4"/>
      <c r="PMF1254" s="4"/>
      <c r="PMG1254" s="4"/>
      <c r="PMH1254" s="4"/>
      <c r="PMI1254" s="4"/>
      <c r="PMJ1254" s="4"/>
      <c r="PMK1254" s="4"/>
      <c r="PML1254" s="4"/>
      <c r="PMM1254" s="4"/>
      <c r="PMN1254" s="4"/>
      <c r="PMO1254" s="4"/>
      <c r="PMP1254" s="4"/>
      <c r="PMQ1254" s="4"/>
      <c r="PMR1254" s="4"/>
      <c r="PMS1254" s="4"/>
      <c r="PMT1254" s="4"/>
      <c r="PMU1254" s="4"/>
      <c r="PMV1254" s="4"/>
      <c r="PMW1254" s="4"/>
      <c r="PMX1254" s="4"/>
      <c r="PMY1254" s="4"/>
      <c r="PMZ1254" s="4"/>
      <c r="PNA1254" s="4"/>
      <c r="PNB1254" s="4"/>
      <c r="PNC1254" s="4"/>
      <c r="PND1254" s="4"/>
      <c r="PNE1254" s="4"/>
      <c r="PNF1254" s="4"/>
      <c r="PNG1254" s="4"/>
      <c r="PNH1254" s="4"/>
      <c r="PNI1254" s="4"/>
      <c r="PNJ1254" s="4"/>
      <c r="PNK1254" s="4"/>
      <c r="PNL1254" s="4"/>
      <c r="PNM1254" s="4"/>
      <c r="PNN1254" s="4"/>
      <c r="PNO1254" s="4"/>
      <c r="PNP1254" s="4"/>
      <c r="PNQ1254" s="4"/>
      <c r="PNR1254" s="4"/>
      <c r="PNS1254" s="4"/>
      <c r="PNT1254" s="4"/>
      <c r="PNU1254" s="4"/>
      <c r="PNV1254" s="4"/>
      <c r="PNW1254" s="4"/>
      <c r="PNX1254" s="4"/>
      <c r="PNY1254" s="4"/>
      <c r="PNZ1254" s="4"/>
      <c r="POA1254" s="4"/>
      <c r="POB1254" s="4"/>
      <c r="POC1254" s="4"/>
      <c r="POD1254" s="4"/>
      <c r="POE1254" s="4"/>
      <c r="POF1254" s="4"/>
      <c r="POG1254" s="4"/>
      <c r="POH1254" s="4"/>
      <c r="POI1254" s="4"/>
      <c r="POJ1254" s="4"/>
      <c r="POK1254" s="4"/>
      <c r="POL1254" s="4"/>
      <c r="POM1254" s="4"/>
      <c r="PON1254" s="4"/>
      <c r="POO1254" s="4"/>
      <c r="POP1254" s="4"/>
      <c r="POQ1254" s="4"/>
      <c r="POR1254" s="4"/>
      <c r="POS1254" s="4"/>
      <c r="POT1254" s="4"/>
      <c r="POU1254" s="4"/>
      <c r="POV1254" s="4"/>
      <c r="POW1254" s="4"/>
      <c r="POX1254" s="4"/>
      <c r="POY1254" s="4"/>
      <c r="POZ1254" s="4"/>
      <c r="PPA1254" s="4"/>
      <c r="PPB1254" s="4"/>
      <c r="PPC1254" s="4"/>
      <c r="PPD1254" s="4"/>
      <c r="PPE1254" s="4"/>
      <c r="PPF1254" s="4"/>
      <c r="PPG1254" s="4"/>
      <c r="PPH1254" s="4"/>
      <c r="PPI1254" s="4"/>
      <c r="PPJ1254" s="4"/>
      <c r="PPK1254" s="4"/>
      <c r="PPL1254" s="4"/>
      <c r="PPM1254" s="4"/>
      <c r="PPN1254" s="4"/>
      <c r="PPO1254" s="4"/>
      <c r="PPP1254" s="4"/>
      <c r="PPQ1254" s="4"/>
      <c r="PPR1254" s="4"/>
      <c r="PPS1254" s="4"/>
      <c r="PPT1254" s="4"/>
      <c r="PPU1254" s="4"/>
      <c r="PPV1254" s="4"/>
      <c r="PPW1254" s="4"/>
      <c r="PPX1254" s="4"/>
      <c r="PPY1254" s="4"/>
      <c r="PPZ1254" s="4"/>
      <c r="PQA1254" s="4"/>
      <c r="PQB1254" s="4"/>
      <c r="PQC1254" s="4"/>
      <c r="PQD1254" s="4"/>
      <c r="PQE1254" s="4"/>
      <c r="PQF1254" s="4"/>
      <c r="PQG1254" s="4"/>
      <c r="PQH1254" s="4"/>
      <c r="PQI1254" s="4"/>
      <c r="PQJ1254" s="4"/>
      <c r="PQK1254" s="4"/>
      <c r="PQL1254" s="4"/>
      <c r="PQM1254" s="4"/>
      <c r="PQN1254" s="4"/>
      <c r="PQO1254" s="4"/>
      <c r="PQP1254" s="4"/>
      <c r="PQQ1254" s="4"/>
      <c r="PQR1254" s="4"/>
      <c r="PQS1254" s="4"/>
      <c r="PQT1254" s="4"/>
      <c r="PQU1254" s="4"/>
      <c r="PQV1254" s="4"/>
      <c r="PQW1254" s="4"/>
      <c r="PQX1254" s="4"/>
      <c r="PQY1254" s="4"/>
      <c r="PQZ1254" s="4"/>
      <c r="PRA1254" s="4"/>
      <c r="PRB1254" s="4"/>
      <c r="PRC1254" s="4"/>
      <c r="PRD1254" s="4"/>
      <c r="PRE1254" s="4"/>
      <c r="PRF1254" s="4"/>
      <c r="PRG1254" s="4"/>
      <c r="PRH1254" s="4"/>
      <c r="PRI1254" s="4"/>
      <c r="PRJ1254" s="4"/>
      <c r="PRK1254" s="4"/>
      <c r="PRL1254" s="4"/>
      <c r="PRM1254" s="4"/>
      <c r="PRN1254" s="4"/>
      <c r="PRO1254" s="4"/>
      <c r="PRP1254" s="4"/>
      <c r="PRQ1254" s="4"/>
      <c r="PRR1254" s="4"/>
      <c r="PRS1254" s="4"/>
      <c r="PRT1254" s="4"/>
      <c r="PRU1254" s="4"/>
      <c r="PRV1254" s="4"/>
      <c r="PRW1254" s="4"/>
      <c r="PRX1254" s="4"/>
      <c r="PRY1254" s="4"/>
      <c r="PRZ1254" s="4"/>
      <c r="PSA1254" s="4"/>
      <c r="PSB1254" s="4"/>
      <c r="PSC1254" s="4"/>
      <c r="PSD1254" s="4"/>
      <c r="PSE1254" s="4"/>
      <c r="PSF1254" s="4"/>
      <c r="PSG1254" s="4"/>
      <c r="PSH1254" s="4"/>
      <c r="PSI1254" s="4"/>
      <c r="PSJ1254" s="4"/>
      <c r="PSK1254" s="4"/>
      <c r="PSL1254" s="4"/>
      <c r="PSM1254" s="4"/>
      <c r="PSN1254" s="4"/>
      <c r="PSO1254" s="4"/>
      <c r="PSP1254" s="4"/>
      <c r="PSQ1254" s="4"/>
      <c r="PSR1254" s="4"/>
      <c r="PSS1254" s="4"/>
      <c r="PST1254" s="4"/>
      <c r="PSU1254" s="4"/>
      <c r="PSV1254" s="4"/>
      <c r="PSW1254" s="4"/>
      <c r="PSX1254" s="4"/>
      <c r="PSY1254" s="4"/>
      <c r="PSZ1254" s="4"/>
      <c r="PTA1254" s="4"/>
      <c r="PTB1254" s="4"/>
      <c r="PTC1254" s="4"/>
      <c r="PTD1254" s="4"/>
      <c r="PTE1254" s="4"/>
      <c r="PTF1254" s="4"/>
      <c r="PTG1254" s="4"/>
      <c r="PTH1254" s="4"/>
      <c r="PTI1254" s="4"/>
      <c r="PTJ1254" s="4"/>
      <c r="PTK1254" s="4"/>
      <c r="PTL1254" s="4"/>
      <c r="PTM1254" s="4"/>
      <c r="PTN1254" s="4"/>
      <c r="PTO1254" s="4"/>
      <c r="PTP1254" s="4"/>
      <c r="PTQ1254" s="4"/>
      <c r="PTR1254" s="4"/>
      <c r="PTS1254" s="4"/>
      <c r="PTT1254" s="4"/>
      <c r="PTU1254" s="4"/>
      <c r="PTV1254" s="4"/>
      <c r="PTW1254" s="4"/>
      <c r="PTX1254" s="4"/>
      <c r="PTY1254" s="4"/>
      <c r="PTZ1254" s="4"/>
      <c r="PUA1254" s="4"/>
      <c r="PUB1254" s="4"/>
      <c r="PUC1254" s="4"/>
      <c r="PUD1254" s="4"/>
      <c r="PUE1254" s="4"/>
      <c r="PUF1254" s="4"/>
      <c r="PUG1254" s="4"/>
      <c r="PUH1254" s="4"/>
      <c r="PUI1254" s="4"/>
      <c r="PUJ1254" s="4"/>
      <c r="PUK1254" s="4"/>
      <c r="PUL1254" s="4"/>
      <c r="PUM1254" s="4"/>
      <c r="PUN1254" s="4"/>
      <c r="PUO1254" s="4"/>
      <c r="PUP1254" s="4"/>
      <c r="PUQ1254" s="4"/>
      <c r="PUR1254" s="4"/>
      <c r="PUS1254" s="4"/>
      <c r="PUT1254" s="4"/>
      <c r="PUU1254" s="4"/>
      <c r="PUV1254" s="4"/>
      <c r="PUW1254" s="4"/>
      <c r="PUX1254" s="4"/>
      <c r="PUY1254" s="4"/>
      <c r="PUZ1254" s="4"/>
      <c r="PVA1254" s="4"/>
      <c r="PVB1254" s="4"/>
      <c r="PVC1254" s="4"/>
      <c r="PVD1254" s="4"/>
      <c r="PVE1254" s="4"/>
      <c r="PVF1254" s="4"/>
      <c r="PVG1254" s="4"/>
      <c r="PVH1254" s="4"/>
      <c r="PVI1254" s="4"/>
      <c r="PVJ1254" s="4"/>
      <c r="PVK1254" s="4"/>
      <c r="PVL1254" s="4"/>
      <c r="PVM1254" s="4"/>
      <c r="PVN1254" s="4"/>
      <c r="PVO1254" s="4"/>
      <c r="PVP1254" s="4"/>
      <c r="PVQ1254" s="4"/>
      <c r="PVR1254" s="4"/>
      <c r="PVS1254" s="4"/>
      <c r="PVT1254" s="4"/>
      <c r="PVU1254" s="4"/>
      <c r="PVV1254" s="4"/>
      <c r="PVW1254" s="4"/>
      <c r="PVX1254" s="4"/>
      <c r="PVY1254" s="4"/>
      <c r="PVZ1254" s="4"/>
      <c r="PWA1254" s="4"/>
      <c r="PWB1254" s="4"/>
      <c r="PWC1254" s="4"/>
      <c r="PWD1254" s="4"/>
      <c r="PWE1254" s="4"/>
      <c r="PWF1254" s="4"/>
      <c r="PWG1254" s="4"/>
      <c r="PWH1254" s="4"/>
      <c r="PWI1254" s="4"/>
      <c r="PWJ1254" s="4"/>
      <c r="PWK1254" s="4"/>
      <c r="PWL1254" s="4"/>
      <c r="PWM1254" s="4"/>
      <c r="PWN1254" s="4"/>
      <c r="PWO1254" s="4"/>
      <c r="PWP1254" s="4"/>
      <c r="PWQ1254" s="4"/>
      <c r="PWR1254" s="4"/>
      <c r="PWS1254" s="4"/>
      <c r="PWT1254" s="4"/>
      <c r="PWU1254" s="4"/>
      <c r="PWV1254" s="4"/>
      <c r="PWW1254" s="4"/>
      <c r="PWX1254" s="4"/>
      <c r="PWY1254" s="4"/>
      <c r="PWZ1254" s="4"/>
      <c r="PXA1254" s="4"/>
      <c r="PXB1254" s="4"/>
      <c r="PXC1254" s="4"/>
      <c r="PXD1254" s="4"/>
      <c r="PXE1254" s="4"/>
      <c r="PXF1254" s="4"/>
      <c r="PXG1254" s="4"/>
      <c r="PXH1254" s="4"/>
      <c r="PXI1254" s="4"/>
      <c r="PXJ1254" s="4"/>
      <c r="PXK1254" s="4"/>
      <c r="PXL1254" s="4"/>
      <c r="PXM1254" s="4"/>
      <c r="PXN1254" s="4"/>
      <c r="PXO1254" s="4"/>
      <c r="PXP1254" s="4"/>
      <c r="PXQ1254" s="4"/>
      <c r="PXR1254" s="4"/>
      <c r="PXS1254" s="4"/>
      <c r="PXT1254" s="4"/>
      <c r="PXU1254" s="4"/>
      <c r="PXV1254" s="4"/>
      <c r="PXW1254" s="4"/>
      <c r="PXX1254" s="4"/>
      <c r="PXY1254" s="4"/>
      <c r="PXZ1254" s="4"/>
      <c r="PYA1254" s="4"/>
      <c r="PYB1254" s="4"/>
      <c r="PYC1254" s="4"/>
      <c r="PYD1254" s="4"/>
      <c r="PYE1254" s="4"/>
      <c r="PYF1254" s="4"/>
      <c r="PYG1254" s="4"/>
      <c r="PYH1254" s="4"/>
      <c r="PYI1254" s="4"/>
      <c r="PYJ1254" s="4"/>
      <c r="PYK1254" s="4"/>
      <c r="PYL1254" s="4"/>
      <c r="PYM1254" s="4"/>
      <c r="PYN1254" s="4"/>
      <c r="PYO1254" s="4"/>
      <c r="PYP1254" s="4"/>
      <c r="PYQ1254" s="4"/>
      <c r="PYR1254" s="4"/>
      <c r="PYS1254" s="4"/>
      <c r="PYT1254" s="4"/>
      <c r="PYU1254" s="4"/>
      <c r="PYV1254" s="4"/>
      <c r="PYW1254" s="4"/>
      <c r="PYX1254" s="4"/>
      <c r="PYY1254" s="4"/>
      <c r="PYZ1254" s="4"/>
      <c r="PZA1254" s="4"/>
      <c r="PZB1254" s="4"/>
      <c r="PZC1254" s="4"/>
      <c r="PZD1254" s="4"/>
      <c r="PZE1254" s="4"/>
      <c r="PZF1254" s="4"/>
      <c r="PZG1254" s="4"/>
      <c r="PZH1254" s="4"/>
      <c r="PZI1254" s="4"/>
      <c r="PZJ1254" s="4"/>
      <c r="PZK1254" s="4"/>
      <c r="PZL1254" s="4"/>
      <c r="PZM1254" s="4"/>
      <c r="PZN1254" s="4"/>
      <c r="PZO1254" s="4"/>
      <c r="PZP1254" s="4"/>
      <c r="PZQ1254" s="4"/>
      <c r="PZR1254" s="4"/>
      <c r="PZS1254" s="4"/>
      <c r="PZT1254" s="4"/>
      <c r="PZU1254" s="4"/>
      <c r="PZV1254" s="4"/>
      <c r="PZW1254" s="4"/>
      <c r="PZX1254" s="4"/>
      <c r="PZY1254" s="4"/>
      <c r="PZZ1254" s="4"/>
      <c r="QAA1254" s="4"/>
      <c r="QAB1254" s="4"/>
      <c r="QAC1254" s="4"/>
      <c r="QAD1254" s="4"/>
      <c r="QAE1254" s="4"/>
      <c r="QAF1254" s="4"/>
      <c r="QAG1254" s="4"/>
      <c r="QAH1254" s="4"/>
      <c r="QAI1254" s="4"/>
      <c r="QAJ1254" s="4"/>
      <c r="QAK1254" s="4"/>
      <c r="QAL1254" s="4"/>
      <c r="QAM1254" s="4"/>
      <c r="QAN1254" s="4"/>
      <c r="QAO1254" s="4"/>
      <c r="QAP1254" s="4"/>
      <c r="QAQ1254" s="4"/>
      <c r="QAR1254" s="4"/>
      <c r="QAS1254" s="4"/>
      <c r="QAT1254" s="4"/>
      <c r="QAU1254" s="4"/>
      <c r="QAV1254" s="4"/>
      <c r="QAW1254" s="4"/>
      <c r="QAX1254" s="4"/>
      <c r="QAY1254" s="4"/>
      <c r="QAZ1254" s="4"/>
      <c r="QBA1254" s="4"/>
      <c r="QBB1254" s="4"/>
      <c r="QBC1254" s="4"/>
      <c r="QBD1254" s="4"/>
      <c r="QBE1254" s="4"/>
      <c r="QBF1254" s="4"/>
      <c r="QBG1254" s="4"/>
      <c r="QBH1254" s="4"/>
      <c r="QBI1254" s="4"/>
      <c r="QBJ1254" s="4"/>
      <c r="QBK1254" s="4"/>
      <c r="QBL1254" s="4"/>
      <c r="QBM1254" s="4"/>
      <c r="QBN1254" s="4"/>
      <c r="QBO1254" s="4"/>
      <c r="QBP1254" s="4"/>
      <c r="QBQ1254" s="4"/>
      <c r="QBR1254" s="4"/>
      <c r="QBS1254" s="4"/>
      <c r="QBT1254" s="4"/>
      <c r="QBU1254" s="4"/>
      <c r="QBV1254" s="4"/>
      <c r="QBW1254" s="4"/>
      <c r="QBX1254" s="4"/>
      <c r="QBY1254" s="4"/>
      <c r="QBZ1254" s="4"/>
      <c r="QCA1254" s="4"/>
      <c r="QCB1254" s="4"/>
      <c r="QCC1254" s="4"/>
      <c r="QCD1254" s="4"/>
      <c r="QCE1254" s="4"/>
      <c r="QCF1254" s="4"/>
      <c r="QCG1254" s="4"/>
      <c r="QCH1254" s="4"/>
      <c r="QCI1254" s="4"/>
      <c r="QCJ1254" s="4"/>
      <c r="QCK1254" s="4"/>
      <c r="QCL1254" s="4"/>
      <c r="QCM1254" s="4"/>
      <c r="QCN1254" s="4"/>
      <c r="QCO1254" s="4"/>
      <c r="QCP1254" s="4"/>
      <c r="QCQ1254" s="4"/>
      <c r="QCR1254" s="4"/>
      <c r="QCS1254" s="4"/>
      <c r="QCT1254" s="4"/>
      <c r="QCU1254" s="4"/>
      <c r="QCV1254" s="4"/>
      <c r="QCW1254" s="4"/>
      <c r="QCX1254" s="4"/>
      <c r="QCY1254" s="4"/>
      <c r="QCZ1254" s="4"/>
      <c r="QDA1254" s="4"/>
      <c r="QDB1254" s="4"/>
      <c r="QDC1254" s="4"/>
      <c r="QDD1254" s="4"/>
      <c r="QDE1254" s="4"/>
      <c r="QDF1254" s="4"/>
      <c r="QDG1254" s="4"/>
      <c r="QDH1254" s="4"/>
      <c r="QDI1254" s="4"/>
      <c r="QDJ1254" s="4"/>
      <c r="QDK1254" s="4"/>
      <c r="QDL1254" s="4"/>
      <c r="QDM1254" s="4"/>
      <c r="QDN1254" s="4"/>
      <c r="QDO1254" s="4"/>
      <c r="QDP1254" s="4"/>
      <c r="QDQ1254" s="4"/>
      <c r="QDR1254" s="4"/>
      <c r="QDS1254" s="4"/>
      <c r="QDT1254" s="4"/>
      <c r="QDU1254" s="4"/>
      <c r="QDV1254" s="4"/>
      <c r="QDW1254" s="4"/>
      <c r="QDX1254" s="4"/>
      <c r="QDY1254" s="4"/>
      <c r="QDZ1254" s="4"/>
      <c r="QEA1254" s="4"/>
      <c r="QEB1254" s="4"/>
      <c r="QEC1254" s="4"/>
      <c r="QED1254" s="4"/>
      <c r="QEE1254" s="4"/>
      <c r="QEF1254" s="4"/>
      <c r="QEG1254" s="4"/>
      <c r="QEH1254" s="4"/>
      <c r="QEI1254" s="4"/>
      <c r="QEJ1254" s="4"/>
      <c r="QEK1254" s="4"/>
      <c r="QEL1254" s="4"/>
      <c r="QEM1254" s="4"/>
      <c r="QEN1254" s="4"/>
      <c r="QEO1254" s="4"/>
      <c r="QEP1254" s="4"/>
      <c r="QEQ1254" s="4"/>
      <c r="QER1254" s="4"/>
      <c r="QES1254" s="4"/>
      <c r="QET1254" s="4"/>
      <c r="QEU1254" s="4"/>
      <c r="QEV1254" s="4"/>
      <c r="QEW1254" s="4"/>
      <c r="QEX1254" s="4"/>
      <c r="QEY1254" s="4"/>
      <c r="QEZ1254" s="4"/>
      <c r="QFA1254" s="4"/>
      <c r="QFB1254" s="4"/>
      <c r="QFC1254" s="4"/>
      <c r="QFD1254" s="4"/>
      <c r="QFE1254" s="4"/>
      <c r="QFF1254" s="4"/>
      <c r="QFG1254" s="4"/>
      <c r="QFH1254" s="4"/>
      <c r="QFI1254" s="4"/>
      <c r="QFJ1254" s="4"/>
      <c r="QFK1254" s="4"/>
      <c r="QFL1254" s="4"/>
      <c r="QFM1254" s="4"/>
      <c r="QFN1254" s="4"/>
      <c r="QFO1254" s="4"/>
      <c r="QFP1254" s="4"/>
      <c r="QFQ1254" s="4"/>
      <c r="QFR1254" s="4"/>
      <c r="QFS1254" s="4"/>
      <c r="QFT1254" s="4"/>
      <c r="QFU1254" s="4"/>
      <c r="QFV1254" s="4"/>
      <c r="QFW1254" s="4"/>
      <c r="QFX1254" s="4"/>
      <c r="QFY1254" s="4"/>
      <c r="QFZ1254" s="4"/>
      <c r="QGA1254" s="4"/>
      <c r="QGB1254" s="4"/>
      <c r="QGC1254" s="4"/>
      <c r="QGD1254" s="4"/>
      <c r="QGE1254" s="4"/>
      <c r="QGF1254" s="4"/>
      <c r="QGG1254" s="4"/>
      <c r="QGH1254" s="4"/>
      <c r="QGI1254" s="4"/>
      <c r="QGJ1254" s="4"/>
      <c r="QGK1254" s="4"/>
      <c r="QGL1254" s="4"/>
      <c r="QGM1254" s="4"/>
      <c r="QGN1254" s="4"/>
      <c r="QGO1254" s="4"/>
      <c r="QGP1254" s="4"/>
      <c r="QGQ1254" s="4"/>
      <c r="QGR1254" s="4"/>
      <c r="QGS1254" s="4"/>
      <c r="QGT1254" s="4"/>
      <c r="QGU1254" s="4"/>
      <c r="QGV1254" s="4"/>
      <c r="QGW1254" s="4"/>
      <c r="QGX1254" s="4"/>
      <c r="QGY1254" s="4"/>
      <c r="QGZ1254" s="4"/>
      <c r="QHA1254" s="4"/>
      <c r="QHB1254" s="4"/>
      <c r="QHC1254" s="4"/>
      <c r="QHD1254" s="4"/>
      <c r="QHE1254" s="4"/>
      <c r="QHF1254" s="4"/>
      <c r="QHG1254" s="4"/>
      <c r="QHH1254" s="4"/>
      <c r="QHI1254" s="4"/>
      <c r="QHJ1254" s="4"/>
      <c r="QHK1254" s="4"/>
      <c r="QHL1254" s="4"/>
      <c r="QHM1254" s="4"/>
      <c r="QHN1254" s="4"/>
      <c r="QHO1254" s="4"/>
      <c r="QHP1254" s="4"/>
      <c r="QHQ1254" s="4"/>
      <c r="QHR1254" s="4"/>
      <c r="QHS1254" s="4"/>
      <c r="QHT1254" s="4"/>
      <c r="QHU1254" s="4"/>
      <c r="QHV1254" s="4"/>
      <c r="QHW1254" s="4"/>
      <c r="QHX1254" s="4"/>
      <c r="QHY1254" s="4"/>
      <c r="QHZ1254" s="4"/>
      <c r="QIA1254" s="4"/>
      <c r="QIB1254" s="4"/>
      <c r="QIC1254" s="4"/>
      <c r="QID1254" s="4"/>
      <c r="QIE1254" s="4"/>
      <c r="QIF1254" s="4"/>
      <c r="QIG1254" s="4"/>
      <c r="QIH1254" s="4"/>
      <c r="QII1254" s="4"/>
      <c r="QIJ1254" s="4"/>
      <c r="QIK1254" s="4"/>
      <c r="QIL1254" s="4"/>
      <c r="QIM1254" s="4"/>
      <c r="QIN1254" s="4"/>
      <c r="QIO1254" s="4"/>
      <c r="QIP1254" s="4"/>
      <c r="QIQ1254" s="4"/>
      <c r="QIR1254" s="4"/>
      <c r="QIS1254" s="4"/>
      <c r="QIT1254" s="4"/>
      <c r="QIU1254" s="4"/>
      <c r="QIV1254" s="4"/>
      <c r="QIW1254" s="4"/>
      <c r="QIX1254" s="4"/>
      <c r="QIY1254" s="4"/>
      <c r="QIZ1254" s="4"/>
      <c r="QJA1254" s="4"/>
      <c r="QJB1254" s="4"/>
      <c r="QJC1254" s="4"/>
      <c r="QJD1254" s="4"/>
      <c r="QJE1254" s="4"/>
      <c r="QJF1254" s="4"/>
      <c r="QJG1254" s="4"/>
      <c r="QJH1254" s="4"/>
      <c r="QJI1254" s="4"/>
      <c r="QJJ1254" s="4"/>
      <c r="QJK1254" s="4"/>
      <c r="QJL1254" s="4"/>
      <c r="QJM1254" s="4"/>
      <c r="QJN1254" s="4"/>
      <c r="QJO1254" s="4"/>
      <c r="QJP1254" s="4"/>
      <c r="QJQ1254" s="4"/>
      <c r="QJR1254" s="4"/>
      <c r="QJS1254" s="4"/>
      <c r="QJT1254" s="4"/>
      <c r="QJU1254" s="4"/>
      <c r="QJV1254" s="4"/>
      <c r="QJW1254" s="4"/>
      <c r="QJX1254" s="4"/>
      <c r="QJY1254" s="4"/>
      <c r="QJZ1254" s="4"/>
      <c r="QKA1254" s="4"/>
      <c r="QKB1254" s="4"/>
      <c r="QKC1254" s="4"/>
      <c r="QKD1254" s="4"/>
      <c r="QKE1254" s="4"/>
      <c r="QKF1254" s="4"/>
      <c r="QKG1254" s="4"/>
      <c r="QKH1254" s="4"/>
      <c r="QKI1254" s="4"/>
      <c r="QKJ1254" s="4"/>
      <c r="QKK1254" s="4"/>
      <c r="QKL1254" s="4"/>
      <c r="QKM1254" s="4"/>
      <c r="QKN1254" s="4"/>
      <c r="QKO1254" s="4"/>
      <c r="QKP1254" s="4"/>
      <c r="QKQ1254" s="4"/>
      <c r="QKR1254" s="4"/>
      <c r="QKS1254" s="4"/>
      <c r="QKT1254" s="4"/>
      <c r="QKU1254" s="4"/>
      <c r="QKV1254" s="4"/>
      <c r="QKW1254" s="4"/>
      <c r="QKX1254" s="4"/>
      <c r="QKY1254" s="4"/>
      <c r="QKZ1254" s="4"/>
      <c r="QLA1254" s="4"/>
      <c r="QLB1254" s="4"/>
      <c r="QLC1254" s="4"/>
      <c r="QLD1254" s="4"/>
      <c r="QLE1254" s="4"/>
      <c r="QLF1254" s="4"/>
      <c r="QLG1254" s="4"/>
      <c r="QLH1254" s="4"/>
      <c r="QLI1254" s="4"/>
      <c r="QLJ1254" s="4"/>
      <c r="QLK1254" s="4"/>
      <c r="QLL1254" s="4"/>
      <c r="QLM1254" s="4"/>
      <c r="QLN1254" s="4"/>
      <c r="QLO1254" s="4"/>
      <c r="QLP1254" s="4"/>
      <c r="QLQ1254" s="4"/>
      <c r="QLR1254" s="4"/>
      <c r="QLS1254" s="4"/>
      <c r="QLT1254" s="4"/>
      <c r="QLU1254" s="4"/>
      <c r="QLV1254" s="4"/>
      <c r="QLW1254" s="4"/>
      <c r="QLX1254" s="4"/>
      <c r="QLY1254" s="4"/>
      <c r="QLZ1254" s="4"/>
      <c r="QMA1254" s="4"/>
      <c r="QMB1254" s="4"/>
      <c r="QMC1254" s="4"/>
      <c r="QMD1254" s="4"/>
      <c r="QME1254" s="4"/>
      <c r="QMF1254" s="4"/>
      <c r="QMG1254" s="4"/>
      <c r="QMH1254" s="4"/>
      <c r="QMI1254" s="4"/>
      <c r="QMJ1254" s="4"/>
      <c r="QMK1254" s="4"/>
      <c r="QML1254" s="4"/>
      <c r="QMM1254" s="4"/>
      <c r="QMN1254" s="4"/>
      <c r="QMO1254" s="4"/>
      <c r="QMP1254" s="4"/>
      <c r="QMQ1254" s="4"/>
      <c r="QMR1254" s="4"/>
      <c r="QMS1254" s="4"/>
      <c r="QMT1254" s="4"/>
      <c r="QMU1254" s="4"/>
      <c r="QMV1254" s="4"/>
      <c r="QMW1254" s="4"/>
      <c r="QMX1254" s="4"/>
      <c r="QMY1254" s="4"/>
      <c r="QMZ1254" s="4"/>
      <c r="QNA1254" s="4"/>
      <c r="QNB1254" s="4"/>
      <c r="QNC1254" s="4"/>
      <c r="QND1254" s="4"/>
      <c r="QNE1254" s="4"/>
      <c r="QNF1254" s="4"/>
      <c r="QNG1254" s="4"/>
      <c r="QNH1254" s="4"/>
      <c r="QNI1254" s="4"/>
      <c r="QNJ1254" s="4"/>
      <c r="QNK1254" s="4"/>
      <c r="QNL1254" s="4"/>
      <c r="QNM1254" s="4"/>
      <c r="QNN1254" s="4"/>
      <c r="QNO1254" s="4"/>
      <c r="QNP1254" s="4"/>
      <c r="QNQ1254" s="4"/>
      <c r="QNR1254" s="4"/>
      <c r="QNS1254" s="4"/>
      <c r="QNT1254" s="4"/>
      <c r="QNU1254" s="4"/>
      <c r="QNV1254" s="4"/>
      <c r="QNW1254" s="4"/>
      <c r="QNX1254" s="4"/>
      <c r="QNY1254" s="4"/>
      <c r="QNZ1254" s="4"/>
      <c r="QOA1254" s="4"/>
      <c r="QOB1254" s="4"/>
      <c r="QOC1254" s="4"/>
      <c r="QOD1254" s="4"/>
      <c r="QOE1254" s="4"/>
      <c r="QOF1254" s="4"/>
      <c r="QOG1254" s="4"/>
      <c r="QOH1254" s="4"/>
      <c r="QOI1254" s="4"/>
      <c r="QOJ1254" s="4"/>
      <c r="QOK1254" s="4"/>
      <c r="QOL1254" s="4"/>
      <c r="QOM1254" s="4"/>
      <c r="QON1254" s="4"/>
      <c r="QOO1254" s="4"/>
      <c r="QOP1254" s="4"/>
      <c r="QOQ1254" s="4"/>
      <c r="QOR1254" s="4"/>
      <c r="QOS1254" s="4"/>
      <c r="QOT1254" s="4"/>
      <c r="QOU1254" s="4"/>
      <c r="QOV1254" s="4"/>
      <c r="QOW1254" s="4"/>
      <c r="QOX1254" s="4"/>
      <c r="QOY1254" s="4"/>
      <c r="QOZ1254" s="4"/>
      <c r="QPA1254" s="4"/>
      <c r="QPB1254" s="4"/>
      <c r="QPC1254" s="4"/>
      <c r="QPD1254" s="4"/>
      <c r="QPE1254" s="4"/>
      <c r="QPF1254" s="4"/>
      <c r="QPG1254" s="4"/>
      <c r="QPH1254" s="4"/>
      <c r="QPI1254" s="4"/>
      <c r="QPJ1254" s="4"/>
      <c r="QPK1254" s="4"/>
      <c r="QPL1254" s="4"/>
      <c r="QPM1254" s="4"/>
      <c r="QPN1254" s="4"/>
      <c r="QPO1254" s="4"/>
      <c r="QPP1254" s="4"/>
      <c r="QPQ1254" s="4"/>
      <c r="QPR1254" s="4"/>
      <c r="QPS1254" s="4"/>
      <c r="QPT1254" s="4"/>
      <c r="QPU1254" s="4"/>
      <c r="QPV1254" s="4"/>
      <c r="QPW1254" s="4"/>
      <c r="QPX1254" s="4"/>
      <c r="QPY1254" s="4"/>
      <c r="QPZ1254" s="4"/>
      <c r="QQA1254" s="4"/>
      <c r="QQB1254" s="4"/>
      <c r="QQC1254" s="4"/>
      <c r="QQD1254" s="4"/>
      <c r="QQE1254" s="4"/>
      <c r="QQF1254" s="4"/>
      <c r="QQG1254" s="4"/>
      <c r="QQH1254" s="4"/>
      <c r="QQI1254" s="4"/>
      <c r="QQJ1254" s="4"/>
      <c r="QQK1254" s="4"/>
      <c r="QQL1254" s="4"/>
      <c r="QQM1254" s="4"/>
      <c r="QQN1254" s="4"/>
      <c r="QQO1254" s="4"/>
      <c r="QQP1254" s="4"/>
      <c r="QQQ1254" s="4"/>
      <c r="QQR1254" s="4"/>
      <c r="QQS1254" s="4"/>
      <c r="QQT1254" s="4"/>
      <c r="QQU1254" s="4"/>
      <c r="QQV1254" s="4"/>
      <c r="QQW1254" s="4"/>
      <c r="QQX1254" s="4"/>
      <c r="QQY1254" s="4"/>
      <c r="QQZ1254" s="4"/>
      <c r="QRA1254" s="4"/>
      <c r="QRB1254" s="4"/>
      <c r="QRC1254" s="4"/>
      <c r="QRD1254" s="4"/>
      <c r="QRE1254" s="4"/>
      <c r="QRF1254" s="4"/>
      <c r="QRG1254" s="4"/>
      <c r="QRH1254" s="4"/>
      <c r="QRI1254" s="4"/>
      <c r="QRJ1254" s="4"/>
      <c r="QRK1254" s="4"/>
      <c r="QRL1254" s="4"/>
      <c r="QRM1254" s="4"/>
      <c r="QRN1254" s="4"/>
      <c r="QRO1254" s="4"/>
      <c r="QRP1254" s="4"/>
      <c r="QRQ1254" s="4"/>
      <c r="QRR1254" s="4"/>
      <c r="QRS1254" s="4"/>
      <c r="QRT1254" s="4"/>
      <c r="QRU1254" s="4"/>
      <c r="QRV1254" s="4"/>
      <c r="QRW1254" s="4"/>
      <c r="QRX1254" s="4"/>
      <c r="QRY1254" s="4"/>
      <c r="QRZ1254" s="4"/>
      <c r="QSA1254" s="4"/>
      <c r="QSB1254" s="4"/>
      <c r="QSC1254" s="4"/>
      <c r="QSD1254" s="4"/>
      <c r="QSE1254" s="4"/>
      <c r="QSF1254" s="4"/>
      <c r="QSG1254" s="4"/>
      <c r="QSH1254" s="4"/>
      <c r="QSI1254" s="4"/>
      <c r="QSJ1254" s="4"/>
      <c r="QSK1254" s="4"/>
      <c r="QSL1254" s="4"/>
      <c r="QSM1254" s="4"/>
      <c r="QSN1254" s="4"/>
      <c r="QSO1254" s="4"/>
      <c r="QSP1254" s="4"/>
      <c r="QSQ1254" s="4"/>
      <c r="QSR1254" s="4"/>
      <c r="QSS1254" s="4"/>
      <c r="QST1254" s="4"/>
      <c r="QSU1254" s="4"/>
      <c r="QSV1254" s="4"/>
      <c r="QSW1254" s="4"/>
      <c r="QSX1254" s="4"/>
      <c r="QSY1254" s="4"/>
      <c r="QSZ1254" s="4"/>
      <c r="QTA1254" s="4"/>
      <c r="QTB1254" s="4"/>
      <c r="QTC1254" s="4"/>
      <c r="QTD1254" s="4"/>
      <c r="QTE1254" s="4"/>
      <c r="QTF1254" s="4"/>
      <c r="QTG1254" s="4"/>
      <c r="QTH1254" s="4"/>
      <c r="QTI1254" s="4"/>
      <c r="QTJ1254" s="4"/>
      <c r="QTK1254" s="4"/>
      <c r="QTL1254" s="4"/>
      <c r="QTM1254" s="4"/>
      <c r="QTN1254" s="4"/>
      <c r="QTO1254" s="4"/>
      <c r="QTP1254" s="4"/>
      <c r="QTQ1254" s="4"/>
      <c r="QTR1254" s="4"/>
      <c r="QTS1254" s="4"/>
      <c r="QTT1254" s="4"/>
      <c r="QTU1254" s="4"/>
      <c r="QTV1254" s="4"/>
      <c r="QTW1254" s="4"/>
      <c r="QTX1254" s="4"/>
      <c r="QTY1254" s="4"/>
      <c r="QTZ1254" s="4"/>
      <c r="QUA1254" s="4"/>
      <c r="QUB1254" s="4"/>
      <c r="QUC1254" s="4"/>
      <c r="QUD1254" s="4"/>
      <c r="QUE1254" s="4"/>
      <c r="QUF1254" s="4"/>
      <c r="QUG1254" s="4"/>
      <c r="QUH1254" s="4"/>
      <c r="QUI1254" s="4"/>
      <c r="QUJ1254" s="4"/>
      <c r="QUK1254" s="4"/>
      <c r="QUL1254" s="4"/>
      <c r="QUM1254" s="4"/>
      <c r="QUN1254" s="4"/>
      <c r="QUO1254" s="4"/>
      <c r="QUP1254" s="4"/>
      <c r="QUQ1254" s="4"/>
      <c r="QUR1254" s="4"/>
      <c r="QUS1254" s="4"/>
      <c r="QUT1254" s="4"/>
      <c r="QUU1254" s="4"/>
      <c r="QUV1254" s="4"/>
      <c r="QUW1254" s="4"/>
      <c r="QUX1254" s="4"/>
      <c r="QUY1254" s="4"/>
      <c r="QUZ1254" s="4"/>
      <c r="QVA1254" s="4"/>
      <c r="QVB1254" s="4"/>
      <c r="QVC1254" s="4"/>
      <c r="QVD1254" s="4"/>
      <c r="QVE1254" s="4"/>
      <c r="QVF1254" s="4"/>
      <c r="QVG1254" s="4"/>
      <c r="QVH1254" s="4"/>
      <c r="QVI1254" s="4"/>
      <c r="QVJ1254" s="4"/>
      <c r="QVK1254" s="4"/>
      <c r="QVL1254" s="4"/>
      <c r="QVM1254" s="4"/>
      <c r="QVN1254" s="4"/>
      <c r="QVO1254" s="4"/>
      <c r="QVP1254" s="4"/>
      <c r="QVQ1254" s="4"/>
      <c r="QVR1254" s="4"/>
      <c r="QVS1254" s="4"/>
      <c r="QVT1254" s="4"/>
      <c r="QVU1254" s="4"/>
      <c r="QVV1254" s="4"/>
      <c r="QVW1254" s="4"/>
      <c r="QVX1254" s="4"/>
      <c r="QVY1254" s="4"/>
      <c r="QVZ1254" s="4"/>
      <c r="QWA1254" s="4"/>
      <c r="QWB1254" s="4"/>
      <c r="QWC1254" s="4"/>
      <c r="QWD1254" s="4"/>
      <c r="QWE1254" s="4"/>
      <c r="QWF1254" s="4"/>
      <c r="QWG1254" s="4"/>
      <c r="QWH1254" s="4"/>
      <c r="QWI1254" s="4"/>
      <c r="QWJ1254" s="4"/>
      <c r="QWK1254" s="4"/>
      <c r="QWL1254" s="4"/>
      <c r="QWM1254" s="4"/>
      <c r="QWN1254" s="4"/>
      <c r="QWO1254" s="4"/>
      <c r="QWP1254" s="4"/>
      <c r="QWQ1254" s="4"/>
      <c r="QWR1254" s="4"/>
      <c r="QWS1254" s="4"/>
      <c r="QWT1254" s="4"/>
      <c r="QWU1254" s="4"/>
      <c r="QWV1254" s="4"/>
      <c r="QWW1254" s="4"/>
      <c r="QWX1254" s="4"/>
      <c r="QWY1254" s="4"/>
      <c r="QWZ1254" s="4"/>
      <c r="QXA1254" s="4"/>
      <c r="QXB1254" s="4"/>
      <c r="QXC1254" s="4"/>
      <c r="QXD1254" s="4"/>
      <c r="QXE1254" s="4"/>
      <c r="QXF1254" s="4"/>
      <c r="QXG1254" s="4"/>
      <c r="QXH1254" s="4"/>
      <c r="QXI1254" s="4"/>
      <c r="QXJ1254" s="4"/>
      <c r="QXK1254" s="4"/>
      <c r="QXL1254" s="4"/>
      <c r="QXM1254" s="4"/>
      <c r="QXN1254" s="4"/>
      <c r="QXO1254" s="4"/>
      <c r="QXP1254" s="4"/>
      <c r="QXQ1254" s="4"/>
      <c r="QXR1254" s="4"/>
      <c r="QXS1254" s="4"/>
      <c r="QXT1254" s="4"/>
      <c r="QXU1254" s="4"/>
      <c r="QXV1254" s="4"/>
      <c r="QXW1254" s="4"/>
      <c r="QXX1254" s="4"/>
      <c r="QXY1254" s="4"/>
      <c r="QXZ1254" s="4"/>
      <c r="QYA1254" s="4"/>
      <c r="QYB1254" s="4"/>
      <c r="QYC1254" s="4"/>
      <c r="QYD1254" s="4"/>
      <c r="QYE1254" s="4"/>
      <c r="QYF1254" s="4"/>
      <c r="QYG1254" s="4"/>
      <c r="QYH1254" s="4"/>
      <c r="QYI1254" s="4"/>
      <c r="QYJ1254" s="4"/>
      <c r="QYK1254" s="4"/>
      <c r="QYL1254" s="4"/>
      <c r="QYM1254" s="4"/>
      <c r="QYN1254" s="4"/>
      <c r="QYO1254" s="4"/>
      <c r="QYP1254" s="4"/>
      <c r="QYQ1254" s="4"/>
      <c r="QYR1254" s="4"/>
      <c r="QYS1254" s="4"/>
      <c r="QYT1254" s="4"/>
      <c r="QYU1254" s="4"/>
      <c r="QYV1254" s="4"/>
      <c r="QYW1254" s="4"/>
      <c r="QYX1254" s="4"/>
      <c r="QYY1254" s="4"/>
      <c r="QYZ1254" s="4"/>
      <c r="QZA1254" s="4"/>
      <c r="QZB1254" s="4"/>
      <c r="QZC1254" s="4"/>
      <c r="QZD1254" s="4"/>
      <c r="QZE1254" s="4"/>
      <c r="QZF1254" s="4"/>
      <c r="QZG1254" s="4"/>
      <c r="QZH1254" s="4"/>
      <c r="QZI1254" s="4"/>
      <c r="QZJ1254" s="4"/>
      <c r="QZK1254" s="4"/>
      <c r="QZL1254" s="4"/>
      <c r="QZM1254" s="4"/>
      <c r="QZN1254" s="4"/>
      <c r="QZO1254" s="4"/>
      <c r="QZP1254" s="4"/>
      <c r="QZQ1254" s="4"/>
      <c r="QZR1254" s="4"/>
      <c r="QZS1254" s="4"/>
      <c r="QZT1254" s="4"/>
      <c r="QZU1254" s="4"/>
      <c r="QZV1254" s="4"/>
      <c r="QZW1254" s="4"/>
      <c r="QZX1254" s="4"/>
      <c r="QZY1254" s="4"/>
      <c r="QZZ1254" s="4"/>
      <c r="RAA1254" s="4"/>
      <c r="RAB1254" s="4"/>
      <c r="RAC1254" s="4"/>
      <c r="RAD1254" s="4"/>
      <c r="RAE1254" s="4"/>
      <c r="RAF1254" s="4"/>
      <c r="RAG1254" s="4"/>
      <c r="RAH1254" s="4"/>
      <c r="RAI1254" s="4"/>
      <c r="RAJ1254" s="4"/>
      <c r="RAK1254" s="4"/>
      <c r="RAL1254" s="4"/>
      <c r="RAM1254" s="4"/>
      <c r="RAN1254" s="4"/>
      <c r="RAO1254" s="4"/>
      <c r="RAP1254" s="4"/>
      <c r="RAQ1254" s="4"/>
      <c r="RAR1254" s="4"/>
      <c r="RAS1254" s="4"/>
      <c r="RAT1254" s="4"/>
      <c r="RAU1254" s="4"/>
      <c r="RAV1254" s="4"/>
      <c r="RAW1254" s="4"/>
      <c r="RAX1254" s="4"/>
      <c r="RAY1254" s="4"/>
      <c r="RAZ1254" s="4"/>
      <c r="RBA1254" s="4"/>
      <c r="RBB1254" s="4"/>
      <c r="RBC1254" s="4"/>
      <c r="RBD1254" s="4"/>
      <c r="RBE1254" s="4"/>
      <c r="RBF1254" s="4"/>
      <c r="RBG1254" s="4"/>
      <c r="RBH1254" s="4"/>
      <c r="RBI1254" s="4"/>
      <c r="RBJ1254" s="4"/>
      <c r="RBK1254" s="4"/>
      <c r="RBL1254" s="4"/>
      <c r="RBM1254" s="4"/>
      <c r="RBN1254" s="4"/>
      <c r="RBO1254" s="4"/>
      <c r="RBP1254" s="4"/>
      <c r="RBQ1254" s="4"/>
      <c r="RBR1254" s="4"/>
      <c r="RBS1254" s="4"/>
      <c r="RBT1254" s="4"/>
      <c r="RBU1254" s="4"/>
      <c r="RBV1254" s="4"/>
      <c r="RBW1254" s="4"/>
      <c r="RBX1254" s="4"/>
      <c r="RBY1254" s="4"/>
      <c r="RBZ1254" s="4"/>
      <c r="RCA1254" s="4"/>
      <c r="RCB1254" s="4"/>
      <c r="RCC1254" s="4"/>
      <c r="RCD1254" s="4"/>
      <c r="RCE1254" s="4"/>
      <c r="RCF1254" s="4"/>
      <c r="RCG1254" s="4"/>
      <c r="RCH1254" s="4"/>
      <c r="RCI1254" s="4"/>
      <c r="RCJ1254" s="4"/>
      <c r="RCK1254" s="4"/>
      <c r="RCL1254" s="4"/>
      <c r="RCM1254" s="4"/>
      <c r="RCN1254" s="4"/>
      <c r="RCO1254" s="4"/>
      <c r="RCP1254" s="4"/>
      <c r="RCQ1254" s="4"/>
      <c r="RCR1254" s="4"/>
      <c r="RCS1254" s="4"/>
      <c r="RCT1254" s="4"/>
      <c r="RCU1254" s="4"/>
      <c r="RCV1254" s="4"/>
      <c r="RCW1254" s="4"/>
      <c r="RCX1254" s="4"/>
      <c r="RCY1254" s="4"/>
      <c r="RCZ1254" s="4"/>
      <c r="RDA1254" s="4"/>
      <c r="RDB1254" s="4"/>
      <c r="RDC1254" s="4"/>
      <c r="RDD1254" s="4"/>
      <c r="RDE1254" s="4"/>
      <c r="RDF1254" s="4"/>
      <c r="RDG1254" s="4"/>
      <c r="RDH1254" s="4"/>
      <c r="RDI1254" s="4"/>
      <c r="RDJ1254" s="4"/>
      <c r="RDK1254" s="4"/>
      <c r="RDL1254" s="4"/>
      <c r="RDM1254" s="4"/>
      <c r="RDN1254" s="4"/>
      <c r="RDO1254" s="4"/>
      <c r="RDP1254" s="4"/>
      <c r="RDQ1254" s="4"/>
      <c r="RDR1254" s="4"/>
      <c r="RDS1254" s="4"/>
      <c r="RDT1254" s="4"/>
      <c r="RDU1254" s="4"/>
      <c r="RDV1254" s="4"/>
      <c r="RDW1254" s="4"/>
      <c r="RDX1254" s="4"/>
      <c r="RDY1254" s="4"/>
      <c r="RDZ1254" s="4"/>
      <c r="REA1254" s="4"/>
      <c r="REB1254" s="4"/>
      <c r="REC1254" s="4"/>
      <c r="RED1254" s="4"/>
      <c r="REE1254" s="4"/>
      <c r="REF1254" s="4"/>
      <c r="REG1254" s="4"/>
      <c r="REH1254" s="4"/>
      <c r="REI1254" s="4"/>
      <c r="REJ1254" s="4"/>
      <c r="REK1254" s="4"/>
      <c r="REL1254" s="4"/>
      <c r="REM1254" s="4"/>
      <c r="REN1254" s="4"/>
      <c r="REO1254" s="4"/>
      <c r="REP1254" s="4"/>
      <c r="REQ1254" s="4"/>
      <c r="RER1254" s="4"/>
      <c r="RES1254" s="4"/>
      <c r="RET1254" s="4"/>
      <c r="REU1254" s="4"/>
      <c r="REV1254" s="4"/>
      <c r="REW1254" s="4"/>
      <c r="REX1254" s="4"/>
      <c r="REY1254" s="4"/>
      <c r="REZ1254" s="4"/>
      <c r="RFA1254" s="4"/>
      <c r="RFB1254" s="4"/>
      <c r="RFC1254" s="4"/>
      <c r="RFD1254" s="4"/>
      <c r="RFE1254" s="4"/>
      <c r="RFF1254" s="4"/>
      <c r="RFG1254" s="4"/>
      <c r="RFH1254" s="4"/>
      <c r="RFI1254" s="4"/>
      <c r="RFJ1254" s="4"/>
      <c r="RFK1254" s="4"/>
      <c r="RFL1254" s="4"/>
      <c r="RFM1254" s="4"/>
      <c r="RFN1254" s="4"/>
      <c r="RFO1254" s="4"/>
      <c r="RFP1254" s="4"/>
      <c r="RFQ1254" s="4"/>
      <c r="RFR1254" s="4"/>
      <c r="RFS1254" s="4"/>
      <c r="RFT1254" s="4"/>
      <c r="RFU1254" s="4"/>
      <c r="RFV1254" s="4"/>
      <c r="RFW1254" s="4"/>
      <c r="RFX1254" s="4"/>
      <c r="RFY1254" s="4"/>
      <c r="RFZ1254" s="4"/>
      <c r="RGA1254" s="4"/>
      <c r="RGB1254" s="4"/>
      <c r="RGC1254" s="4"/>
      <c r="RGD1254" s="4"/>
      <c r="RGE1254" s="4"/>
      <c r="RGF1254" s="4"/>
      <c r="RGG1254" s="4"/>
      <c r="RGH1254" s="4"/>
      <c r="RGI1254" s="4"/>
      <c r="RGJ1254" s="4"/>
      <c r="RGK1254" s="4"/>
      <c r="RGL1254" s="4"/>
      <c r="RGM1254" s="4"/>
      <c r="RGN1254" s="4"/>
      <c r="RGO1254" s="4"/>
      <c r="RGP1254" s="4"/>
      <c r="RGQ1254" s="4"/>
      <c r="RGR1254" s="4"/>
      <c r="RGS1254" s="4"/>
      <c r="RGT1254" s="4"/>
      <c r="RGU1254" s="4"/>
      <c r="RGV1254" s="4"/>
      <c r="RGW1254" s="4"/>
      <c r="RGX1254" s="4"/>
      <c r="RGY1254" s="4"/>
      <c r="RGZ1254" s="4"/>
      <c r="RHA1254" s="4"/>
      <c r="RHB1254" s="4"/>
      <c r="RHC1254" s="4"/>
      <c r="RHD1254" s="4"/>
      <c r="RHE1254" s="4"/>
      <c r="RHF1254" s="4"/>
      <c r="RHG1254" s="4"/>
      <c r="RHH1254" s="4"/>
      <c r="RHI1254" s="4"/>
      <c r="RHJ1254" s="4"/>
      <c r="RHK1254" s="4"/>
      <c r="RHL1254" s="4"/>
      <c r="RHM1254" s="4"/>
      <c r="RHN1254" s="4"/>
      <c r="RHO1254" s="4"/>
      <c r="RHP1254" s="4"/>
      <c r="RHQ1254" s="4"/>
      <c r="RHR1254" s="4"/>
      <c r="RHS1254" s="4"/>
      <c r="RHT1254" s="4"/>
      <c r="RHU1254" s="4"/>
      <c r="RHV1254" s="4"/>
      <c r="RHW1254" s="4"/>
      <c r="RHX1254" s="4"/>
      <c r="RHY1254" s="4"/>
      <c r="RHZ1254" s="4"/>
      <c r="RIA1254" s="4"/>
      <c r="RIB1254" s="4"/>
      <c r="RIC1254" s="4"/>
      <c r="RID1254" s="4"/>
      <c r="RIE1254" s="4"/>
      <c r="RIF1254" s="4"/>
      <c r="RIG1254" s="4"/>
      <c r="RIH1254" s="4"/>
      <c r="RII1254" s="4"/>
      <c r="RIJ1254" s="4"/>
      <c r="RIK1254" s="4"/>
      <c r="RIL1254" s="4"/>
      <c r="RIM1254" s="4"/>
      <c r="RIN1254" s="4"/>
      <c r="RIO1254" s="4"/>
      <c r="RIP1254" s="4"/>
      <c r="RIQ1254" s="4"/>
      <c r="RIR1254" s="4"/>
      <c r="RIS1254" s="4"/>
      <c r="RIT1254" s="4"/>
      <c r="RIU1254" s="4"/>
      <c r="RIV1254" s="4"/>
      <c r="RIW1254" s="4"/>
      <c r="RIX1254" s="4"/>
      <c r="RIY1254" s="4"/>
      <c r="RIZ1254" s="4"/>
      <c r="RJA1254" s="4"/>
      <c r="RJB1254" s="4"/>
      <c r="RJC1254" s="4"/>
      <c r="RJD1254" s="4"/>
      <c r="RJE1254" s="4"/>
      <c r="RJF1254" s="4"/>
      <c r="RJG1254" s="4"/>
      <c r="RJH1254" s="4"/>
      <c r="RJI1254" s="4"/>
      <c r="RJJ1254" s="4"/>
      <c r="RJK1254" s="4"/>
      <c r="RJL1254" s="4"/>
      <c r="RJM1254" s="4"/>
      <c r="RJN1254" s="4"/>
      <c r="RJO1254" s="4"/>
      <c r="RJP1254" s="4"/>
      <c r="RJQ1254" s="4"/>
      <c r="RJR1254" s="4"/>
      <c r="RJS1254" s="4"/>
      <c r="RJT1254" s="4"/>
      <c r="RJU1254" s="4"/>
      <c r="RJV1254" s="4"/>
      <c r="RJW1254" s="4"/>
      <c r="RJX1254" s="4"/>
      <c r="RJY1254" s="4"/>
      <c r="RJZ1254" s="4"/>
      <c r="RKA1254" s="4"/>
      <c r="RKB1254" s="4"/>
      <c r="RKC1254" s="4"/>
      <c r="RKD1254" s="4"/>
      <c r="RKE1254" s="4"/>
      <c r="RKF1254" s="4"/>
      <c r="RKG1254" s="4"/>
      <c r="RKH1254" s="4"/>
      <c r="RKI1254" s="4"/>
      <c r="RKJ1254" s="4"/>
      <c r="RKK1254" s="4"/>
      <c r="RKL1254" s="4"/>
      <c r="RKM1254" s="4"/>
      <c r="RKN1254" s="4"/>
      <c r="RKO1254" s="4"/>
      <c r="RKP1254" s="4"/>
      <c r="RKQ1254" s="4"/>
      <c r="RKR1254" s="4"/>
      <c r="RKS1254" s="4"/>
      <c r="RKT1254" s="4"/>
      <c r="RKU1254" s="4"/>
      <c r="RKV1254" s="4"/>
      <c r="RKW1254" s="4"/>
      <c r="RKX1254" s="4"/>
      <c r="RKY1254" s="4"/>
      <c r="RKZ1254" s="4"/>
      <c r="RLA1254" s="4"/>
      <c r="RLB1254" s="4"/>
      <c r="RLC1254" s="4"/>
      <c r="RLD1254" s="4"/>
      <c r="RLE1254" s="4"/>
      <c r="RLF1254" s="4"/>
      <c r="RLG1254" s="4"/>
      <c r="RLH1254" s="4"/>
      <c r="RLI1254" s="4"/>
      <c r="RLJ1254" s="4"/>
      <c r="RLK1254" s="4"/>
      <c r="RLL1254" s="4"/>
      <c r="RLM1254" s="4"/>
      <c r="RLN1254" s="4"/>
      <c r="RLO1254" s="4"/>
      <c r="RLP1254" s="4"/>
      <c r="RLQ1254" s="4"/>
      <c r="RLR1254" s="4"/>
      <c r="RLS1254" s="4"/>
      <c r="RLT1254" s="4"/>
      <c r="RLU1254" s="4"/>
      <c r="RLV1254" s="4"/>
      <c r="RLW1254" s="4"/>
      <c r="RLX1254" s="4"/>
      <c r="RLY1254" s="4"/>
      <c r="RLZ1254" s="4"/>
      <c r="RMA1254" s="4"/>
      <c r="RMB1254" s="4"/>
      <c r="RMC1254" s="4"/>
      <c r="RMD1254" s="4"/>
      <c r="RME1254" s="4"/>
      <c r="RMF1254" s="4"/>
      <c r="RMG1254" s="4"/>
      <c r="RMH1254" s="4"/>
      <c r="RMI1254" s="4"/>
      <c r="RMJ1254" s="4"/>
      <c r="RMK1254" s="4"/>
      <c r="RML1254" s="4"/>
      <c r="RMM1254" s="4"/>
      <c r="RMN1254" s="4"/>
      <c r="RMO1254" s="4"/>
      <c r="RMP1254" s="4"/>
      <c r="RMQ1254" s="4"/>
      <c r="RMR1254" s="4"/>
      <c r="RMS1254" s="4"/>
      <c r="RMT1254" s="4"/>
      <c r="RMU1254" s="4"/>
      <c r="RMV1254" s="4"/>
      <c r="RMW1254" s="4"/>
      <c r="RMX1254" s="4"/>
      <c r="RMY1254" s="4"/>
      <c r="RMZ1254" s="4"/>
      <c r="RNA1254" s="4"/>
      <c r="RNB1254" s="4"/>
      <c r="RNC1254" s="4"/>
      <c r="RND1254" s="4"/>
      <c r="RNE1254" s="4"/>
      <c r="RNF1254" s="4"/>
      <c r="RNG1254" s="4"/>
      <c r="RNH1254" s="4"/>
      <c r="RNI1254" s="4"/>
      <c r="RNJ1254" s="4"/>
      <c r="RNK1254" s="4"/>
      <c r="RNL1254" s="4"/>
      <c r="RNM1254" s="4"/>
      <c r="RNN1254" s="4"/>
      <c r="RNO1254" s="4"/>
      <c r="RNP1254" s="4"/>
      <c r="RNQ1254" s="4"/>
      <c r="RNR1254" s="4"/>
      <c r="RNS1254" s="4"/>
      <c r="RNT1254" s="4"/>
      <c r="RNU1254" s="4"/>
      <c r="RNV1254" s="4"/>
      <c r="RNW1254" s="4"/>
      <c r="RNX1254" s="4"/>
      <c r="RNY1254" s="4"/>
      <c r="RNZ1254" s="4"/>
      <c r="ROA1254" s="4"/>
      <c r="ROB1254" s="4"/>
      <c r="ROC1254" s="4"/>
      <c r="ROD1254" s="4"/>
      <c r="ROE1254" s="4"/>
      <c r="ROF1254" s="4"/>
      <c r="ROG1254" s="4"/>
      <c r="ROH1254" s="4"/>
      <c r="ROI1254" s="4"/>
      <c r="ROJ1254" s="4"/>
      <c r="ROK1254" s="4"/>
      <c r="ROL1254" s="4"/>
      <c r="ROM1254" s="4"/>
      <c r="RON1254" s="4"/>
      <c r="ROO1254" s="4"/>
      <c r="ROP1254" s="4"/>
      <c r="ROQ1254" s="4"/>
      <c r="ROR1254" s="4"/>
      <c r="ROS1254" s="4"/>
      <c r="ROT1254" s="4"/>
      <c r="ROU1254" s="4"/>
      <c r="ROV1254" s="4"/>
      <c r="ROW1254" s="4"/>
      <c r="ROX1254" s="4"/>
      <c r="ROY1254" s="4"/>
      <c r="ROZ1254" s="4"/>
      <c r="RPA1254" s="4"/>
      <c r="RPB1254" s="4"/>
      <c r="RPC1254" s="4"/>
      <c r="RPD1254" s="4"/>
      <c r="RPE1254" s="4"/>
      <c r="RPF1254" s="4"/>
      <c r="RPG1254" s="4"/>
      <c r="RPH1254" s="4"/>
      <c r="RPI1254" s="4"/>
      <c r="RPJ1254" s="4"/>
      <c r="RPK1254" s="4"/>
      <c r="RPL1254" s="4"/>
      <c r="RPM1254" s="4"/>
      <c r="RPN1254" s="4"/>
      <c r="RPO1254" s="4"/>
      <c r="RPP1254" s="4"/>
      <c r="RPQ1254" s="4"/>
      <c r="RPR1254" s="4"/>
      <c r="RPS1254" s="4"/>
      <c r="RPT1254" s="4"/>
      <c r="RPU1254" s="4"/>
      <c r="RPV1254" s="4"/>
      <c r="RPW1254" s="4"/>
      <c r="RPX1254" s="4"/>
      <c r="RPY1254" s="4"/>
      <c r="RPZ1254" s="4"/>
      <c r="RQA1254" s="4"/>
      <c r="RQB1254" s="4"/>
      <c r="RQC1254" s="4"/>
      <c r="RQD1254" s="4"/>
      <c r="RQE1254" s="4"/>
      <c r="RQF1254" s="4"/>
      <c r="RQG1254" s="4"/>
      <c r="RQH1254" s="4"/>
      <c r="RQI1254" s="4"/>
      <c r="RQJ1254" s="4"/>
      <c r="RQK1254" s="4"/>
      <c r="RQL1254" s="4"/>
      <c r="RQM1254" s="4"/>
      <c r="RQN1254" s="4"/>
      <c r="RQO1254" s="4"/>
      <c r="RQP1254" s="4"/>
      <c r="RQQ1254" s="4"/>
      <c r="RQR1254" s="4"/>
      <c r="RQS1254" s="4"/>
      <c r="RQT1254" s="4"/>
      <c r="RQU1254" s="4"/>
      <c r="RQV1254" s="4"/>
      <c r="RQW1254" s="4"/>
      <c r="RQX1254" s="4"/>
      <c r="RQY1254" s="4"/>
      <c r="RQZ1254" s="4"/>
      <c r="RRA1254" s="4"/>
      <c r="RRB1254" s="4"/>
      <c r="RRC1254" s="4"/>
      <c r="RRD1254" s="4"/>
      <c r="RRE1254" s="4"/>
      <c r="RRF1254" s="4"/>
      <c r="RRG1254" s="4"/>
      <c r="RRH1254" s="4"/>
      <c r="RRI1254" s="4"/>
      <c r="RRJ1254" s="4"/>
      <c r="RRK1254" s="4"/>
      <c r="RRL1254" s="4"/>
      <c r="RRM1254" s="4"/>
      <c r="RRN1254" s="4"/>
      <c r="RRO1254" s="4"/>
      <c r="RRP1254" s="4"/>
      <c r="RRQ1254" s="4"/>
      <c r="RRR1254" s="4"/>
      <c r="RRS1254" s="4"/>
      <c r="RRT1254" s="4"/>
      <c r="RRU1254" s="4"/>
      <c r="RRV1254" s="4"/>
      <c r="RRW1254" s="4"/>
      <c r="RRX1254" s="4"/>
      <c r="RRY1254" s="4"/>
      <c r="RRZ1254" s="4"/>
      <c r="RSA1254" s="4"/>
      <c r="RSB1254" s="4"/>
      <c r="RSC1254" s="4"/>
      <c r="RSD1254" s="4"/>
      <c r="RSE1254" s="4"/>
      <c r="RSF1254" s="4"/>
      <c r="RSG1254" s="4"/>
      <c r="RSH1254" s="4"/>
      <c r="RSI1254" s="4"/>
      <c r="RSJ1254" s="4"/>
      <c r="RSK1254" s="4"/>
      <c r="RSL1254" s="4"/>
      <c r="RSM1254" s="4"/>
      <c r="RSN1254" s="4"/>
      <c r="RSO1254" s="4"/>
      <c r="RSP1254" s="4"/>
      <c r="RSQ1254" s="4"/>
      <c r="RSR1254" s="4"/>
      <c r="RSS1254" s="4"/>
      <c r="RST1254" s="4"/>
      <c r="RSU1254" s="4"/>
      <c r="RSV1254" s="4"/>
      <c r="RSW1254" s="4"/>
      <c r="RSX1254" s="4"/>
      <c r="RSY1254" s="4"/>
      <c r="RSZ1254" s="4"/>
      <c r="RTA1254" s="4"/>
      <c r="RTB1254" s="4"/>
      <c r="RTC1254" s="4"/>
      <c r="RTD1254" s="4"/>
      <c r="RTE1254" s="4"/>
      <c r="RTF1254" s="4"/>
      <c r="RTG1254" s="4"/>
      <c r="RTH1254" s="4"/>
      <c r="RTI1254" s="4"/>
      <c r="RTJ1254" s="4"/>
      <c r="RTK1254" s="4"/>
      <c r="RTL1254" s="4"/>
      <c r="RTM1254" s="4"/>
      <c r="RTN1254" s="4"/>
      <c r="RTO1254" s="4"/>
      <c r="RTP1254" s="4"/>
      <c r="RTQ1254" s="4"/>
      <c r="RTR1254" s="4"/>
      <c r="RTS1254" s="4"/>
      <c r="RTT1254" s="4"/>
      <c r="RTU1254" s="4"/>
      <c r="RTV1254" s="4"/>
      <c r="RTW1254" s="4"/>
      <c r="RTX1254" s="4"/>
      <c r="RTY1254" s="4"/>
      <c r="RTZ1254" s="4"/>
      <c r="RUA1254" s="4"/>
      <c r="RUB1254" s="4"/>
      <c r="RUC1254" s="4"/>
      <c r="RUD1254" s="4"/>
      <c r="RUE1254" s="4"/>
      <c r="RUF1254" s="4"/>
      <c r="RUG1254" s="4"/>
      <c r="RUH1254" s="4"/>
      <c r="RUI1254" s="4"/>
      <c r="RUJ1254" s="4"/>
      <c r="RUK1254" s="4"/>
      <c r="RUL1254" s="4"/>
      <c r="RUM1254" s="4"/>
      <c r="RUN1254" s="4"/>
      <c r="RUO1254" s="4"/>
      <c r="RUP1254" s="4"/>
      <c r="RUQ1254" s="4"/>
      <c r="RUR1254" s="4"/>
      <c r="RUS1254" s="4"/>
      <c r="RUT1254" s="4"/>
      <c r="RUU1254" s="4"/>
      <c r="RUV1254" s="4"/>
      <c r="RUW1254" s="4"/>
      <c r="RUX1254" s="4"/>
      <c r="RUY1254" s="4"/>
      <c r="RUZ1254" s="4"/>
      <c r="RVA1254" s="4"/>
      <c r="RVB1254" s="4"/>
      <c r="RVC1254" s="4"/>
      <c r="RVD1254" s="4"/>
      <c r="RVE1254" s="4"/>
      <c r="RVF1254" s="4"/>
      <c r="RVG1254" s="4"/>
      <c r="RVH1254" s="4"/>
      <c r="RVI1254" s="4"/>
      <c r="RVJ1254" s="4"/>
      <c r="RVK1254" s="4"/>
      <c r="RVL1254" s="4"/>
      <c r="RVM1254" s="4"/>
      <c r="RVN1254" s="4"/>
      <c r="RVO1254" s="4"/>
      <c r="RVP1254" s="4"/>
      <c r="RVQ1254" s="4"/>
      <c r="RVR1254" s="4"/>
      <c r="RVS1254" s="4"/>
      <c r="RVT1254" s="4"/>
      <c r="RVU1254" s="4"/>
      <c r="RVV1254" s="4"/>
      <c r="RVW1254" s="4"/>
      <c r="RVX1254" s="4"/>
      <c r="RVY1254" s="4"/>
      <c r="RVZ1254" s="4"/>
      <c r="RWA1254" s="4"/>
      <c r="RWB1254" s="4"/>
      <c r="RWC1254" s="4"/>
      <c r="RWD1254" s="4"/>
      <c r="RWE1254" s="4"/>
      <c r="RWF1254" s="4"/>
      <c r="RWG1254" s="4"/>
      <c r="RWH1254" s="4"/>
      <c r="RWI1254" s="4"/>
      <c r="RWJ1254" s="4"/>
      <c r="RWK1254" s="4"/>
      <c r="RWL1254" s="4"/>
      <c r="RWM1254" s="4"/>
      <c r="RWN1254" s="4"/>
      <c r="RWO1254" s="4"/>
      <c r="RWP1254" s="4"/>
      <c r="RWQ1254" s="4"/>
      <c r="RWR1254" s="4"/>
      <c r="RWS1254" s="4"/>
      <c r="RWT1254" s="4"/>
      <c r="RWU1254" s="4"/>
      <c r="RWV1254" s="4"/>
      <c r="RWW1254" s="4"/>
      <c r="RWX1254" s="4"/>
      <c r="RWY1254" s="4"/>
      <c r="RWZ1254" s="4"/>
      <c r="RXA1254" s="4"/>
      <c r="RXB1254" s="4"/>
      <c r="RXC1254" s="4"/>
      <c r="RXD1254" s="4"/>
      <c r="RXE1254" s="4"/>
      <c r="RXF1254" s="4"/>
      <c r="RXG1254" s="4"/>
      <c r="RXH1254" s="4"/>
      <c r="RXI1254" s="4"/>
      <c r="RXJ1254" s="4"/>
      <c r="RXK1254" s="4"/>
      <c r="RXL1254" s="4"/>
      <c r="RXM1254" s="4"/>
      <c r="RXN1254" s="4"/>
      <c r="RXO1254" s="4"/>
      <c r="RXP1254" s="4"/>
      <c r="RXQ1254" s="4"/>
      <c r="RXR1254" s="4"/>
      <c r="RXS1254" s="4"/>
      <c r="RXT1254" s="4"/>
      <c r="RXU1254" s="4"/>
      <c r="RXV1254" s="4"/>
      <c r="RXW1254" s="4"/>
      <c r="RXX1254" s="4"/>
      <c r="RXY1254" s="4"/>
      <c r="RXZ1254" s="4"/>
      <c r="RYA1254" s="4"/>
      <c r="RYB1254" s="4"/>
      <c r="RYC1254" s="4"/>
      <c r="RYD1254" s="4"/>
      <c r="RYE1254" s="4"/>
      <c r="RYF1254" s="4"/>
      <c r="RYG1254" s="4"/>
      <c r="RYH1254" s="4"/>
      <c r="RYI1254" s="4"/>
      <c r="RYJ1254" s="4"/>
      <c r="RYK1254" s="4"/>
      <c r="RYL1254" s="4"/>
      <c r="RYM1254" s="4"/>
      <c r="RYN1254" s="4"/>
      <c r="RYO1254" s="4"/>
      <c r="RYP1254" s="4"/>
      <c r="RYQ1254" s="4"/>
      <c r="RYR1254" s="4"/>
      <c r="RYS1254" s="4"/>
      <c r="RYT1254" s="4"/>
      <c r="RYU1254" s="4"/>
      <c r="RYV1254" s="4"/>
      <c r="RYW1254" s="4"/>
      <c r="RYX1254" s="4"/>
      <c r="RYY1254" s="4"/>
      <c r="RYZ1254" s="4"/>
      <c r="RZA1254" s="4"/>
      <c r="RZB1254" s="4"/>
      <c r="RZC1254" s="4"/>
      <c r="RZD1254" s="4"/>
      <c r="RZE1254" s="4"/>
      <c r="RZF1254" s="4"/>
      <c r="RZG1254" s="4"/>
      <c r="RZH1254" s="4"/>
      <c r="RZI1254" s="4"/>
      <c r="RZJ1254" s="4"/>
      <c r="RZK1254" s="4"/>
      <c r="RZL1254" s="4"/>
      <c r="RZM1254" s="4"/>
      <c r="RZN1254" s="4"/>
      <c r="RZO1254" s="4"/>
      <c r="RZP1254" s="4"/>
      <c r="RZQ1254" s="4"/>
      <c r="RZR1254" s="4"/>
      <c r="RZS1254" s="4"/>
      <c r="RZT1254" s="4"/>
      <c r="RZU1254" s="4"/>
      <c r="RZV1254" s="4"/>
      <c r="RZW1254" s="4"/>
      <c r="RZX1254" s="4"/>
      <c r="RZY1254" s="4"/>
      <c r="RZZ1254" s="4"/>
      <c r="SAA1254" s="4"/>
      <c r="SAB1254" s="4"/>
      <c r="SAC1254" s="4"/>
      <c r="SAD1254" s="4"/>
      <c r="SAE1254" s="4"/>
      <c r="SAF1254" s="4"/>
      <c r="SAG1254" s="4"/>
      <c r="SAH1254" s="4"/>
      <c r="SAI1254" s="4"/>
      <c r="SAJ1254" s="4"/>
      <c r="SAK1254" s="4"/>
      <c r="SAL1254" s="4"/>
      <c r="SAM1254" s="4"/>
      <c r="SAN1254" s="4"/>
      <c r="SAO1254" s="4"/>
      <c r="SAP1254" s="4"/>
      <c r="SAQ1254" s="4"/>
      <c r="SAR1254" s="4"/>
      <c r="SAS1254" s="4"/>
      <c r="SAT1254" s="4"/>
      <c r="SAU1254" s="4"/>
      <c r="SAV1254" s="4"/>
      <c r="SAW1254" s="4"/>
      <c r="SAX1254" s="4"/>
      <c r="SAY1254" s="4"/>
      <c r="SAZ1254" s="4"/>
      <c r="SBA1254" s="4"/>
      <c r="SBB1254" s="4"/>
      <c r="SBC1254" s="4"/>
      <c r="SBD1254" s="4"/>
      <c r="SBE1254" s="4"/>
      <c r="SBF1254" s="4"/>
      <c r="SBG1254" s="4"/>
      <c r="SBH1254" s="4"/>
      <c r="SBI1254" s="4"/>
      <c r="SBJ1254" s="4"/>
      <c r="SBK1254" s="4"/>
      <c r="SBL1254" s="4"/>
      <c r="SBM1254" s="4"/>
      <c r="SBN1254" s="4"/>
      <c r="SBO1254" s="4"/>
      <c r="SBP1254" s="4"/>
      <c r="SBQ1254" s="4"/>
      <c r="SBR1254" s="4"/>
      <c r="SBS1254" s="4"/>
      <c r="SBT1254" s="4"/>
      <c r="SBU1254" s="4"/>
      <c r="SBV1254" s="4"/>
      <c r="SBW1254" s="4"/>
      <c r="SBX1254" s="4"/>
      <c r="SBY1254" s="4"/>
      <c r="SBZ1254" s="4"/>
      <c r="SCA1254" s="4"/>
      <c r="SCB1254" s="4"/>
      <c r="SCC1254" s="4"/>
      <c r="SCD1254" s="4"/>
      <c r="SCE1254" s="4"/>
      <c r="SCF1254" s="4"/>
      <c r="SCG1254" s="4"/>
      <c r="SCH1254" s="4"/>
      <c r="SCI1254" s="4"/>
      <c r="SCJ1254" s="4"/>
      <c r="SCK1254" s="4"/>
      <c r="SCL1254" s="4"/>
      <c r="SCM1254" s="4"/>
      <c r="SCN1254" s="4"/>
      <c r="SCO1254" s="4"/>
      <c r="SCP1254" s="4"/>
      <c r="SCQ1254" s="4"/>
      <c r="SCR1254" s="4"/>
      <c r="SCS1254" s="4"/>
      <c r="SCT1254" s="4"/>
      <c r="SCU1254" s="4"/>
      <c r="SCV1254" s="4"/>
      <c r="SCW1254" s="4"/>
      <c r="SCX1254" s="4"/>
      <c r="SCY1254" s="4"/>
      <c r="SCZ1254" s="4"/>
      <c r="SDA1254" s="4"/>
      <c r="SDB1254" s="4"/>
      <c r="SDC1254" s="4"/>
      <c r="SDD1254" s="4"/>
      <c r="SDE1254" s="4"/>
      <c r="SDF1254" s="4"/>
      <c r="SDG1254" s="4"/>
      <c r="SDH1254" s="4"/>
      <c r="SDI1254" s="4"/>
      <c r="SDJ1254" s="4"/>
      <c r="SDK1254" s="4"/>
      <c r="SDL1254" s="4"/>
      <c r="SDM1254" s="4"/>
      <c r="SDN1254" s="4"/>
      <c r="SDO1254" s="4"/>
      <c r="SDP1254" s="4"/>
      <c r="SDQ1254" s="4"/>
      <c r="SDR1254" s="4"/>
      <c r="SDS1254" s="4"/>
      <c r="SDT1254" s="4"/>
      <c r="SDU1254" s="4"/>
      <c r="SDV1254" s="4"/>
      <c r="SDW1254" s="4"/>
      <c r="SDX1254" s="4"/>
      <c r="SDY1254" s="4"/>
      <c r="SDZ1254" s="4"/>
      <c r="SEA1254" s="4"/>
      <c r="SEB1254" s="4"/>
      <c r="SEC1254" s="4"/>
      <c r="SED1254" s="4"/>
      <c r="SEE1254" s="4"/>
      <c r="SEF1254" s="4"/>
      <c r="SEG1254" s="4"/>
      <c r="SEH1254" s="4"/>
      <c r="SEI1254" s="4"/>
      <c r="SEJ1254" s="4"/>
      <c r="SEK1254" s="4"/>
      <c r="SEL1254" s="4"/>
      <c r="SEM1254" s="4"/>
      <c r="SEN1254" s="4"/>
      <c r="SEO1254" s="4"/>
      <c r="SEP1254" s="4"/>
      <c r="SEQ1254" s="4"/>
      <c r="SER1254" s="4"/>
      <c r="SES1254" s="4"/>
      <c r="SET1254" s="4"/>
      <c r="SEU1254" s="4"/>
      <c r="SEV1254" s="4"/>
      <c r="SEW1254" s="4"/>
      <c r="SEX1254" s="4"/>
      <c r="SEY1254" s="4"/>
      <c r="SEZ1254" s="4"/>
      <c r="SFA1254" s="4"/>
      <c r="SFB1254" s="4"/>
      <c r="SFC1254" s="4"/>
      <c r="SFD1254" s="4"/>
      <c r="SFE1254" s="4"/>
      <c r="SFF1254" s="4"/>
      <c r="SFG1254" s="4"/>
      <c r="SFH1254" s="4"/>
      <c r="SFI1254" s="4"/>
      <c r="SFJ1254" s="4"/>
      <c r="SFK1254" s="4"/>
      <c r="SFL1254" s="4"/>
      <c r="SFM1254" s="4"/>
      <c r="SFN1254" s="4"/>
      <c r="SFO1254" s="4"/>
      <c r="SFP1254" s="4"/>
      <c r="SFQ1254" s="4"/>
      <c r="SFR1254" s="4"/>
      <c r="SFS1254" s="4"/>
      <c r="SFT1254" s="4"/>
      <c r="SFU1254" s="4"/>
      <c r="SFV1254" s="4"/>
      <c r="SFW1254" s="4"/>
      <c r="SFX1254" s="4"/>
      <c r="SFY1254" s="4"/>
      <c r="SFZ1254" s="4"/>
      <c r="SGA1254" s="4"/>
      <c r="SGB1254" s="4"/>
      <c r="SGC1254" s="4"/>
      <c r="SGD1254" s="4"/>
      <c r="SGE1254" s="4"/>
      <c r="SGF1254" s="4"/>
      <c r="SGG1254" s="4"/>
      <c r="SGH1254" s="4"/>
      <c r="SGI1254" s="4"/>
      <c r="SGJ1254" s="4"/>
      <c r="SGK1254" s="4"/>
      <c r="SGL1254" s="4"/>
      <c r="SGM1254" s="4"/>
      <c r="SGN1254" s="4"/>
      <c r="SGO1254" s="4"/>
      <c r="SGP1254" s="4"/>
      <c r="SGQ1254" s="4"/>
      <c r="SGR1254" s="4"/>
      <c r="SGS1254" s="4"/>
      <c r="SGT1254" s="4"/>
      <c r="SGU1254" s="4"/>
      <c r="SGV1254" s="4"/>
      <c r="SGW1254" s="4"/>
      <c r="SGX1254" s="4"/>
      <c r="SGY1254" s="4"/>
      <c r="SGZ1254" s="4"/>
      <c r="SHA1254" s="4"/>
      <c r="SHB1254" s="4"/>
      <c r="SHC1254" s="4"/>
      <c r="SHD1254" s="4"/>
      <c r="SHE1254" s="4"/>
      <c r="SHF1254" s="4"/>
      <c r="SHG1254" s="4"/>
      <c r="SHH1254" s="4"/>
      <c r="SHI1254" s="4"/>
      <c r="SHJ1254" s="4"/>
      <c r="SHK1254" s="4"/>
      <c r="SHL1254" s="4"/>
      <c r="SHM1254" s="4"/>
      <c r="SHN1254" s="4"/>
      <c r="SHO1254" s="4"/>
      <c r="SHP1254" s="4"/>
      <c r="SHQ1254" s="4"/>
      <c r="SHR1254" s="4"/>
      <c r="SHS1254" s="4"/>
      <c r="SHT1254" s="4"/>
      <c r="SHU1254" s="4"/>
      <c r="SHV1254" s="4"/>
      <c r="SHW1254" s="4"/>
      <c r="SHX1254" s="4"/>
      <c r="SHY1254" s="4"/>
      <c r="SHZ1254" s="4"/>
      <c r="SIA1254" s="4"/>
      <c r="SIB1254" s="4"/>
      <c r="SIC1254" s="4"/>
      <c r="SID1254" s="4"/>
      <c r="SIE1254" s="4"/>
      <c r="SIF1254" s="4"/>
      <c r="SIG1254" s="4"/>
      <c r="SIH1254" s="4"/>
      <c r="SII1254" s="4"/>
      <c r="SIJ1254" s="4"/>
      <c r="SIK1254" s="4"/>
      <c r="SIL1254" s="4"/>
      <c r="SIM1254" s="4"/>
      <c r="SIN1254" s="4"/>
      <c r="SIO1254" s="4"/>
      <c r="SIP1254" s="4"/>
      <c r="SIQ1254" s="4"/>
      <c r="SIR1254" s="4"/>
      <c r="SIS1254" s="4"/>
      <c r="SIT1254" s="4"/>
      <c r="SIU1254" s="4"/>
      <c r="SIV1254" s="4"/>
      <c r="SIW1254" s="4"/>
      <c r="SIX1254" s="4"/>
      <c r="SIY1254" s="4"/>
      <c r="SIZ1254" s="4"/>
      <c r="SJA1254" s="4"/>
      <c r="SJB1254" s="4"/>
      <c r="SJC1254" s="4"/>
      <c r="SJD1254" s="4"/>
      <c r="SJE1254" s="4"/>
      <c r="SJF1254" s="4"/>
      <c r="SJG1254" s="4"/>
      <c r="SJH1254" s="4"/>
      <c r="SJI1254" s="4"/>
      <c r="SJJ1254" s="4"/>
      <c r="SJK1254" s="4"/>
      <c r="SJL1254" s="4"/>
      <c r="SJM1254" s="4"/>
      <c r="SJN1254" s="4"/>
      <c r="SJO1254" s="4"/>
      <c r="SJP1254" s="4"/>
      <c r="SJQ1254" s="4"/>
      <c r="SJR1254" s="4"/>
      <c r="SJS1254" s="4"/>
      <c r="SJT1254" s="4"/>
      <c r="SJU1254" s="4"/>
      <c r="SJV1254" s="4"/>
      <c r="SJW1254" s="4"/>
      <c r="SJX1254" s="4"/>
      <c r="SJY1254" s="4"/>
      <c r="SJZ1254" s="4"/>
      <c r="SKA1254" s="4"/>
      <c r="SKB1254" s="4"/>
      <c r="SKC1254" s="4"/>
      <c r="SKD1254" s="4"/>
      <c r="SKE1254" s="4"/>
      <c r="SKF1254" s="4"/>
      <c r="SKG1254" s="4"/>
      <c r="SKH1254" s="4"/>
      <c r="SKI1254" s="4"/>
      <c r="SKJ1254" s="4"/>
      <c r="SKK1254" s="4"/>
      <c r="SKL1254" s="4"/>
      <c r="SKM1254" s="4"/>
      <c r="SKN1254" s="4"/>
      <c r="SKO1254" s="4"/>
      <c r="SKP1254" s="4"/>
      <c r="SKQ1254" s="4"/>
      <c r="SKR1254" s="4"/>
      <c r="SKS1254" s="4"/>
      <c r="SKT1254" s="4"/>
      <c r="SKU1254" s="4"/>
      <c r="SKV1254" s="4"/>
      <c r="SKW1254" s="4"/>
      <c r="SKX1254" s="4"/>
      <c r="SKY1254" s="4"/>
      <c r="SKZ1254" s="4"/>
      <c r="SLA1254" s="4"/>
      <c r="SLB1254" s="4"/>
      <c r="SLC1254" s="4"/>
      <c r="SLD1254" s="4"/>
      <c r="SLE1254" s="4"/>
      <c r="SLF1254" s="4"/>
      <c r="SLG1254" s="4"/>
      <c r="SLH1254" s="4"/>
      <c r="SLI1254" s="4"/>
      <c r="SLJ1254" s="4"/>
      <c r="SLK1254" s="4"/>
      <c r="SLL1254" s="4"/>
      <c r="SLM1254" s="4"/>
      <c r="SLN1254" s="4"/>
      <c r="SLO1254" s="4"/>
      <c r="SLP1254" s="4"/>
      <c r="SLQ1254" s="4"/>
      <c r="SLR1254" s="4"/>
      <c r="SLS1254" s="4"/>
      <c r="SLT1254" s="4"/>
      <c r="SLU1254" s="4"/>
      <c r="SLV1254" s="4"/>
      <c r="SLW1254" s="4"/>
      <c r="SLX1254" s="4"/>
      <c r="SLY1254" s="4"/>
      <c r="SLZ1254" s="4"/>
      <c r="SMA1254" s="4"/>
      <c r="SMB1254" s="4"/>
      <c r="SMC1254" s="4"/>
      <c r="SMD1254" s="4"/>
      <c r="SME1254" s="4"/>
      <c r="SMF1254" s="4"/>
      <c r="SMG1254" s="4"/>
      <c r="SMH1254" s="4"/>
      <c r="SMI1254" s="4"/>
      <c r="SMJ1254" s="4"/>
      <c r="SMK1254" s="4"/>
      <c r="SML1254" s="4"/>
      <c r="SMM1254" s="4"/>
      <c r="SMN1254" s="4"/>
      <c r="SMO1254" s="4"/>
      <c r="SMP1254" s="4"/>
      <c r="SMQ1254" s="4"/>
      <c r="SMR1254" s="4"/>
      <c r="SMS1254" s="4"/>
      <c r="SMT1254" s="4"/>
      <c r="SMU1254" s="4"/>
      <c r="SMV1254" s="4"/>
      <c r="SMW1254" s="4"/>
      <c r="SMX1254" s="4"/>
      <c r="SMY1254" s="4"/>
      <c r="SMZ1254" s="4"/>
      <c r="SNA1254" s="4"/>
      <c r="SNB1254" s="4"/>
      <c r="SNC1254" s="4"/>
      <c r="SND1254" s="4"/>
      <c r="SNE1254" s="4"/>
      <c r="SNF1254" s="4"/>
      <c r="SNG1254" s="4"/>
      <c r="SNH1254" s="4"/>
      <c r="SNI1254" s="4"/>
      <c r="SNJ1254" s="4"/>
      <c r="SNK1254" s="4"/>
      <c r="SNL1254" s="4"/>
      <c r="SNM1254" s="4"/>
      <c r="SNN1254" s="4"/>
      <c r="SNO1254" s="4"/>
      <c r="SNP1254" s="4"/>
      <c r="SNQ1254" s="4"/>
      <c r="SNR1254" s="4"/>
      <c r="SNS1254" s="4"/>
      <c r="SNT1254" s="4"/>
      <c r="SNU1254" s="4"/>
      <c r="SNV1254" s="4"/>
      <c r="SNW1254" s="4"/>
      <c r="SNX1254" s="4"/>
      <c r="SNY1254" s="4"/>
      <c r="SNZ1254" s="4"/>
      <c r="SOA1254" s="4"/>
      <c r="SOB1254" s="4"/>
      <c r="SOC1254" s="4"/>
      <c r="SOD1254" s="4"/>
      <c r="SOE1254" s="4"/>
      <c r="SOF1254" s="4"/>
      <c r="SOG1254" s="4"/>
      <c r="SOH1254" s="4"/>
      <c r="SOI1254" s="4"/>
      <c r="SOJ1254" s="4"/>
      <c r="SOK1254" s="4"/>
      <c r="SOL1254" s="4"/>
      <c r="SOM1254" s="4"/>
      <c r="SON1254" s="4"/>
      <c r="SOO1254" s="4"/>
      <c r="SOP1254" s="4"/>
      <c r="SOQ1254" s="4"/>
      <c r="SOR1254" s="4"/>
      <c r="SOS1254" s="4"/>
      <c r="SOT1254" s="4"/>
      <c r="SOU1254" s="4"/>
      <c r="SOV1254" s="4"/>
      <c r="SOW1254" s="4"/>
      <c r="SOX1254" s="4"/>
      <c r="SOY1254" s="4"/>
      <c r="SOZ1254" s="4"/>
      <c r="SPA1254" s="4"/>
      <c r="SPB1254" s="4"/>
      <c r="SPC1254" s="4"/>
      <c r="SPD1254" s="4"/>
      <c r="SPE1254" s="4"/>
      <c r="SPF1254" s="4"/>
      <c r="SPG1254" s="4"/>
      <c r="SPH1254" s="4"/>
      <c r="SPI1254" s="4"/>
      <c r="SPJ1254" s="4"/>
      <c r="SPK1254" s="4"/>
      <c r="SPL1254" s="4"/>
      <c r="SPM1254" s="4"/>
      <c r="SPN1254" s="4"/>
      <c r="SPO1254" s="4"/>
      <c r="SPP1254" s="4"/>
      <c r="SPQ1254" s="4"/>
      <c r="SPR1254" s="4"/>
      <c r="SPS1254" s="4"/>
      <c r="SPT1254" s="4"/>
      <c r="SPU1254" s="4"/>
      <c r="SPV1254" s="4"/>
      <c r="SPW1254" s="4"/>
      <c r="SPX1254" s="4"/>
      <c r="SPY1254" s="4"/>
      <c r="SPZ1254" s="4"/>
      <c r="SQA1254" s="4"/>
      <c r="SQB1254" s="4"/>
      <c r="SQC1254" s="4"/>
      <c r="SQD1254" s="4"/>
      <c r="SQE1254" s="4"/>
      <c r="SQF1254" s="4"/>
      <c r="SQG1254" s="4"/>
      <c r="SQH1254" s="4"/>
      <c r="SQI1254" s="4"/>
      <c r="SQJ1254" s="4"/>
      <c r="SQK1254" s="4"/>
      <c r="SQL1254" s="4"/>
      <c r="SQM1254" s="4"/>
      <c r="SQN1254" s="4"/>
      <c r="SQO1254" s="4"/>
      <c r="SQP1254" s="4"/>
      <c r="SQQ1254" s="4"/>
      <c r="SQR1254" s="4"/>
      <c r="SQS1254" s="4"/>
      <c r="SQT1254" s="4"/>
      <c r="SQU1254" s="4"/>
      <c r="SQV1254" s="4"/>
      <c r="SQW1254" s="4"/>
      <c r="SQX1254" s="4"/>
      <c r="SQY1254" s="4"/>
      <c r="SQZ1254" s="4"/>
      <c r="SRA1254" s="4"/>
      <c r="SRB1254" s="4"/>
      <c r="SRC1254" s="4"/>
      <c r="SRD1254" s="4"/>
      <c r="SRE1254" s="4"/>
      <c r="SRF1254" s="4"/>
      <c r="SRG1254" s="4"/>
      <c r="SRH1254" s="4"/>
      <c r="SRI1254" s="4"/>
      <c r="SRJ1254" s="4"/>
      <c r="SRK1254" s="4"/>
      <c r="SRL1254" s="4"/>
      <c r="SRM1254" s="4"/>
      <c r="SRN1254" s="4"/>
      <c r="SRO1254" s="4"/>
      <c r="SRP1254" s="4"/>
      <c r="SRQ1254" s="4"/>
      <c r="SRR1254" s="4"/>
      <c r="SRS1254" s="4"/>
      <c r="SRT1254" s="4"/>
      <c r="SRU1254" s="4"/>
      <c r="SRV1254" s="4"/>
      <c r="SRW1254" s="4"/>
      <c r="SRX1254" s="4"/>
      <c r="SRY1254" s="4"/>
      <c r="SRZ1254" s="4"/>
      <c r="SSA1254" s="4"/>
      <c r="SSB1254" s="4"/>
      <c r="SSC1254" s="4"/>
      <c r="SSD1254" s="4"/>
      <c r="SSE1254" s="4"/>
      <c r="SSF1254" s="4"/>
      <c r="SSG1254" s="4"/>
      <c r="SSH1254" s="4"/>
      <c r="SSI1254" s="4"/>
      <c r="SSJ1254" s="4"/>
      <c r="SSK1254" s="4"/>
      <c r="SSL1254" s="4"/>
      <c r="SSM1254" s="4"/>
      <c r="SSN1254" s="4"/>
      <c r="SSO1254" s="4"/>
      <c r="SSP1254" s="4"/>
      <c r="SSQ1254" s="4"/>
      <c r="SSR1254" s="4"/>
      <c r="SSS1254" s="4"/>
      <c r="SST1254" s="4"/>
      <c r="SSU1254" s="4"/>
      <c r="SSV1254" s="4"/>
      <c r="SSW1254" s="4"/>
      <c r="SSX1254" s="4"/>
      <c r="SSY1254" s="4"/>
      <c r="SSZ1254" s="4"/>
      <c r="STA1254" s="4"/>
      <c r="STB1254" s="4"/>
      <c r="STC1254" s="4"/>
      <c r="STD1254" s="4"/>
      <c r="STE1254" s="4"/>
      <c r="STF1254" s="4"/>
      <c r="STG1254" s="4"/>
      <c r="STH1254" s="4"/>
      <c r="STI1254" s="4"/>
      <c r="STJ1254" s="4"/>
      <c r="STK1254" s="4"/>
      <c r="STL1254" s="4"/>
      <c r="STM1254" s="4"/>
      <c r="STN1254" s="4"/>
      <c r="STO1254" s="4"/>
      <c r="STP1254" s="4"/>
      <c r="STQ1254" s="4"/>
      <c r="STR1254" s="4"/>
      <c r="STS1254" s="4"/>
      <c r="STT1254" s="4"/>
      <c r="STU1254" s="4"/>
      <c r="STV1254" s="4"/>
      <c r="STW1254" s="4"/>
      <c r="STX1254" s="4"/>
      <c r="STY1254" s="4"/>
      <c r="STZ1254" s="4"/>
      <c r="SUA1254" s="4"/>
      <c r="SUB1254" s="4"/>
      <c r="SUC1254" s="4"/>
      <c r="SUD1254" s="4"/>
      <c r="SUE1254" s="4"/>
      <c r="SUF1254" s="4"/>
      <c r="SUG1254" s="4"/>
      <c r="SUH1254" s="4"/>
      <c r="SUI1254" s="4"/>
      <c r="SUJ1254" s="4"/>
      <c r="SUK1254" s="4"/>
      <c r="SUL1254" s="4"/>
      <c r="SUM1254" s="4"/>
      <c r="SUN1254" s="4"/>
      <c r="SUO1254" s="4"/>
      <c r="SUP1254" s="4"/>
      <c r="SUQ1254" s="4"/>
      <c r="SUR1254" s="4"/>
      <c r="SUS1254" s="4"/>
      <c r="SUT1254" s="4"/>
      <c r="SUU1254" s="4"/>
      <c r="SUV1254" s="4"/>
      <c r="SUW1254" s="4"/>
      <c r="SUX1254" s="4"/>
      <c r="SUY1254" s="4"/>
      <c r="SUZ1254" s="4"/>
      <c r="SVA1254" s="4"/>
      <c r="SVB1254" s="4"/>
      <c r="SVC1254" s="4"/>
      <c r="SVD1254" s="4"/>
      <c r="SVE1254" s="4"/>
      <c r="SVF1254" s="4"/>
      <c r="SVG1254" s="4"/>
      <c r="SVH1254" s="4"/>
      <c r="SVI1254" s="4"/>
      <c r="SVJ1254" s="4"/>
      <c r="SVK1254" s="4"/>
      <c r="SVL1254" s="4"/>
      <c r="SVM1254" s="4"/>
      <c r="SVN1254" s="4"/>
      <c r="SVO1254" s="4"/>
      <c r="SVP1254" s="4"/>
      <c r="SVQ1254" s="4"/>
      <c r="SVR1254" s="4"/>
      <c r="SVS1254" s="4"/>
      <c r="SVT1254" s="4"/>
      <c r="SVU1254" s="4"/>
      <c r="SVV1254" s="4"/>
      <c r="SVW1254" s="4"/>
      <c r="SVX1254" s="4"/>
      <c r="SVY1254" s="4"/>
      <c r="SVZ1254" s="4"/>
      <c r="SWA1254" s="4"/>
      <c r="SWB1254" s="4"/>
      <c r="SWC1254" s="4"/>
      <c r="SWD1254" s="4"/>
      <c r="SWE1254" s="4"/>
      <c r="SWF1254" s="4"/>
      <c r="SWG1254" s="4"/>
      <c r="SWH1254" s="4"/>
      <c r="SWI1254" s="4"/>
      <c r="SWJ1254" s="4"/>
      <c r="SWK1254" s="4"/>
      <c r="SWL1254" s="4"/>
      <c r="SWM1254" s="4"/>
      <c r="SWN1254" s="4"/>
      <c r="SWO1254" s="4"/>
      <c r="SWP1254" s="4"/>
      <c r="SWQ1254" s="4"/>
      <c r="SWR1254" s="4"/>
      <c r="SWS1254" s="4"/>
      <c r="SWT1254" s="4"/>
      <c r="SWU1254" s="4"/>
      <c r="SWV1254" s="4"/>
      <c r="SWW1254" s="4"/>
      <c r="SWX1254" s="4"/>
      <c r="SWY1254" s="4"/>
      <c r="SWZ1254" s="4"/>
      <c r="SXA1254" s="4"/>
      <c r="SXB1254" s="4"/>
      <c r="SXC1254" s="4"/>
      <c r="SXD1254" s="4"/>
      <c r="SXE1254" s="4"/>
      <c r="SXF1254" s="4"/>
      <c r="SXG1254" s="4"/>
      <c r="SXH1254" s="4"/>
      <c r="SXI1254" s="4"/>
      <c r="SXJ1254" s="4"/>
      <c r="SXK1254" s="4"/>
      <c r="SXL1254" s="4"/>
      <c r="SXM1254" s="4"/>
      <c r="SXN1254" s="4"/>
      <c r="SXO1254" s="4"/>
      <c r="SXP1254" s="4"/>
      <c r="SXQ1254" s="4"/>
      <c r="SXR1254" s="4"/>
      <c r="SXS1254" s="4"/>
      <c r="SXT1254" s="4"/>
      <c r="SXU1254" s="4"/>
      <c r="SXV1254" s="4"/>
      <c r="SXW1254" s="4"/>
      <c r="SXX1254" s="4"/>
      <c r="SXY1254" s="4"/>
      <c r="SXZ1254" s="4"/>
      <c r="SYA1254" s="4"/>
      <c r="SYB1254" s="4"/>
      <c r="SYC1254" s="4"/>
      <c r="SYD1254" s="4"/>
      <c r="SYE1254" s="4"/>
      <c r="SYF1254" s="4"/>
      <c r="SYG1254" s="4"/>
      <c r="SYH1254" s="4"/>
      <c r="SYI1254" s="4"/>
      <c r="SYJ1254" s="4"/>
      <c r="SYK1254" s="4"/>
      <c r="SYL1254" s="4"/>
      <c r="SYM1254" s="4"/>
      <c r="SYN1254" s="4"/>
      <c r="SYO1254" s="4"/>
      <c r="SYP1254" s="4"/>
      <c r="SYQ1254" s="4"/>
      <c r="SYR1254" s="4"/>
      <c r="SYS1254" s="4"/>
      <c r="SYT1254" s="4"/>
      <c r="SYU1254" s="4"/>
      <c r="SYV1254" s="4"/>
      <c r="SYW1254" s="4"/>
      <c r="SYX1254" s="4"/>
      <c r="SYY1254" s="4"/>
      <c r="SYZ1254" s="4"/>
      <c r="SZA1254" s="4"/>
      <c r="SZB1254" s="4"/>
      <c r="SZC1254" s="4"/>
      <c r="SZD1254" s="4"/>
      <c r="SZE1254" s="4"/>
      <c r="SZF1254" s="4"/>
      <c r="SZG1254" s="4"/>
      <c r="SZH1254" s="4"/>
      <c r="SZI1254" s="4"/>
      <c r="SZJ1254" s="4"/>
      <c r="SZK1254" s="4"/>
      <c r="SZL1254" s="4"/>
      <c r="SZM1254" s="4"/>
      <c r="SZN1254" s="4"/>
      <c r="SZO1254" s="4"/>
      <c r="SZP1254" s="4"/>
      <c r="SZQ1254" s="4"/>
      <c r="SZR1254" s="4"/>
      <c r="SZS1254" s="4"/>
      <c r="SZT1254" s="4"/>
      <c r="SZU1254" s="4"/>
      <c r="SZV1254" s="4"/>
      <c r="SZW1254" s="4"/>
      <c r="SZX1254" s="4"/>
      <c r="SZY1254" s="4"/>
      <c r="SZZ1254" s="4"/>
      <c r="TAA1254" s="4"/>
      <c r="TAB1254" s="4"/>
      <c r="TAC1254" s="4"/>
      <c r="TAD1254" s="4"/>
      <c r="TAE1254" s="4"/>
      <c r="TAF1254" s="4"/>
      <c r="TAG1254" s="4"/>
      <c r="TAH1254" s="4"/>
      <c r="TAI1254" s="4"/>
      <c r="TAJ1254" s="4"/>
      <c r="TAK1254" s="4"/>
      <c r="TAL1254" s="4"/>
      <c r="TAM1254" s="4"/>
      <c r="TAN1254" s="4"/>
      <c r="TAO1254" s="4"/>
      <c r="TAP1254" s="4"/>
      <c r="TAQ1254" s="4"/>
      <c r="TAR1254" s="4"/>
      <c r="TAS1254" s="4"/>
      <c r="TAT1254" s="4"/>
      <c r="TAU1254" s="4"/>
      <c r="TAV1254" s="4"/>
      <c r="TAW1254" s="4"/>
      <c r="TAX1254" s="4"/>
      <c r="TAY1254" s="4"/>
      <c r="TAZ1254" s="4"/>
      <c r="TBA1254" s="4"/>
      <c r="TBB1254" s="4"/>
      <c r="TBC1254" s="4"/>
      <c r="TBD1254" s="4"/>
      <c r="TBE1254" s="4"/>
      <c r="TBF1254" s="4"/>
      <c r="TBG1254" s="4"/>
      <c r="TBH1254" s="4"/>
      <c r="TBI1254" s="4"/>
      <c r="TBJ1254" s="4"/>
      <c r="TBK1254" s="4"/>
      <c r="TBL1254" s="4"/>
      <c r="TBM1254" s="4"/>
      <c r="TBN1254" s="4"/>
      <c r="TBO1254" s="4"/>
      <c r="TBP1254" s="4"/>
      <c r="TBQ1254" s="4"/>
      <c r="TBR1254" s="4"/>
      <c r="TBS1254" s="4"/>
      <c r="TBT1254" s="4"/>
      <c r="TBU1254" s="4"/>
      <c r="TBV1254" s="4"/>
      <c r="TBW1254" s="4"/>
      <c r="TBX1254" s="4"/>
      <c r="TBY1254" s="4"/>
      <c r="TBZ1254" s="4"/>
      <c r="TCA1254" s="4"/>
      <c r="TCB1254" s="4"/>
      <c r="TCC1254" s="4"/>
      <c r="TCD1254" s="4"/>
      <c r="TCE1254" s="4"/>
      <c r="TCF1254" s="4"/>
      <c r="TCG1254" s="4"/>
      <c r="TCH1254" s="4"/>
      <c r="TCI1254" s="4"/>
      <c r="TCJ1254" s="4"/>
      <c r="TCK1254" s="4"/>
      <c r="TCL1254" s="4"/>
      <c r="TCM1254" s="4"/>
      <c r="TCN1254" s="4"/>
      <c r="TCO1254" s="4"/>
      <c r="TCP1254" s="4"/>
      <c r="TCQ1254" s="4"/>
      <c r="TCR1254" s="4"/>
      <c r="TCS1254" s="4"/>
      <c r="TCT1254" s="4"/>
      <c r="TCU1254" s="4"/>
      <c r="TCV1254" s="4"/>
      <c r="TCW1254" s="4"/>
      <c r="TCX1254" s="4"/>
      <c r="TCY1254" s="4"/>
      <c r="TCZ1254" s="4"/>
      <c r="TDA1254" s="4"/>
      <c r="TDB1254" s="4"/>
      <c r="TDC1254" s="4"/>
      <c r="TDD1254" s="4"/>
      <c r="TDE1254" s="4"/>
      <c r="TDF1254" s="4"/>
      <c r="TDG1254" s="4"/>
      <c r="TDH1254" s="4"/>
      <c r="TDI1254" s="4"/>
      <c r="TDJ1254" s="4"/>
      <c r="TDK1254" s="4"/>
      <c r="TDL1254" s="4"/>
      <c r="TDM1254" s="4"/>
      <c r="TDN1254" s="4"/>
      <c r="TDO1254" s="4"/>
      <c r="TDP1254" s="4"/>
      <c r="TDQ1254" s="4"/>
      <c r="TDR1254" s="4"/>
      <c r="TDS1254" s="4"/>
      <c r="TDT1254" s="4"/>
      <c r="TDU1254" s="4"/>
      <c r="TDV1254" s="4"/>
      <c r="TDW1254" s="4"/>
      <c r="TDX1254" s="4"/>
      <c r="TDY1254" s="4"/>
      <c r="TDZ1254" s="4"/>
      <c r="TEA1254" s="4"/>
      <c r="TEB1254" s="4"/>
      <c r="TEC1254" s="4"/>
      <c r="TED1254" s="4"/>
      <c r="TEE1254" s="4"/>
      <c r="TEF1254" s="4"/>
      <c r="TEG1254" s="4"/>
      <c r="TEH1254" s="4"/>
      <c r="TEI1254" s="4"/>
      <c r="TEJ1254" s="4"/>
      <c r="TEK1254" s="4"/>
      <c r="TEL1254" s="4"/>
      <c r="TEM1254" s="4"/>
      <c r="TEN1254" s="4"/>
      <c r="TEO1254" s="4"/>
      <c r="TEP1254" s="4"/>
      <c r="TEQ1254" s="4"/>
      <c r="TER1254" s="4"/>
      <c r="TES1254" s="4"/>
      <c r="TET1254" s="4"/>
      <c r="TEU1254" s="4"/>
      <c r="TEV1254" s="4"/>
      <c r="TEW1254" s="4"/>
      <c r="TEX1254" s="4"/>
      <c r="TEY1254" s="4"/>
      <c r="TEZ1254" s="4"/>
      <c r="TFA1254" s="4"/>
      <c r="TFB1254" s="4"/>
      <c r="TFC1254" s="4"/>
      <c r="TFD1254" s="4"/>
      <c r="TFE1254" s="4"/>
      <c r="TFF1254" s="4"/>
      <c r="TFG1254" s="4"/>
      <c r="TFH1254" s="4"/>
      <c r="TFI1254" s="4"/>
      <c r="TFJ1254" s="4"/>
      <c r="TFK1254" s="4"/>
      <c r="TFL1254" s="4"/>
      <c r="TFM1254" s="4"/>
      <c r="TFN1254" s="4"/>
      <c r="TFO1254" s="4"/>
      <c r="TFP1254" s="4"/>
      <c r="TFQ1254" s="4"/>
      <c r="TFR1254" s="4"/>
      <c r="TFS1254" s="4"/>
      <c r="TFT1254" s="4"/>
      <c r="TFU1254" s="4"/>
      <c r="TFV1254" s="4"/>
      <c r="TFW1254" s="4"/>
      <c r="TFX1254" s="4"/>
      <c r="TFY1254" s="4"/>
      <c r="TFZ1254" s="4"/>
      <c r="TGA1254" s="4"/>
      <c r="TGB1254" s="4"/>
      <c r="TGC1254" s="4"/>
      <c r="TGD1254" s="4"/>
      <c r="TGE1254" s="4"/>
      <c r="TGF1254" s="4"/>
      <c r="TGG1254" s="4"/>
      <c r="TGH1254" s="4"/>
      <c r="TGI1254" s="4"/>
      <c r="TGJ1254" s="4"/>
      <c r="TGK1254" s="4"/>
      <c r="TGL1254" s="4"/>
      <c r="TGM1254" s="4"/>
      <c r="TGN1254" s="4"/>
      <c r="TGO1254" s="4"/>
      <c r="TGP1254" s="4"/>
      <c r="TGQ1254" s="4"/>
      <c r="TGR1254" s="4"/>
      <c r="TGS1254" s="4"/>
      <c r="TGT1254" s="4"/>
      <c r="TGU1254" s="4"/>
      <c r="TGV1254" s="4"/>
      <c r="TGW1254" s="4"/>
      <c r="TGX1254" s="4"/>
      <c r="TGY1254" s="4"/>
      <c r="TGZ1254" s="4"/>
      <c r="THA1254" s="4"/>
      <c r="THB1254" s="4"/>
      <c r="THC1254" s="4"/>
      <c r="THD1254" s="4"/>
      <c r="THE1254" s="4"/>
      <c r="THF1254" s="4"/>
      <c r="THG1254" s="4"/>
      <c r="THH1254" s="4"/>
      <c r="THI1254" s="4"/>
      <c r="THJ1254" s="4"/>
      <c r="THK1254" s="4"/>
      <c r="THL1254" s="4"/>
      <c r="THM1254" s="4"/>
      <c r="THN1254" s="4"/>
      <c r="THO1254" s="4"/>
      <c r="THP1254" s="4"/>
      <c r="THQ1254" s="4"/>
      <c r="THR1254" s="4"/>
      <c r="THS1254" s="4"/>
      <c r="THT1254" s="4"/>
      <c r="THU1254" s="4"/>
      <c r="THV1254" s="4"/>
      <c r="THW1254" s="4"/>
      <c r="THX1254" s="4"/>
      <c r="THY1254" s="4"/>
      <c r="THZ1254" s="4"/>
      <c r="TIA1254" s="4"/>
      <c r="TIB1254" s="4"/>
      <c r="TIC1254" s="4"/>
      <c r="TID1254" s="4"/>
      <c r="TIE1254" s="4"/>
      <c r="TIF1254" s="4"/>
      <c r="TIG1254" s="4"/>
      <c r="TIH1254" s="4"/>
      <c r="TII1254" s="4"/>
      <c r="TIJ1254" s="4"/>
      <c r="TIK1254" s="4"/>
      <c r="TIL1254" s="4"/>
      <c r="TIM1254" s="4"/>
      <c r="TIN1254" s="4"/>
      <c r="TIO1254" s="4"/>
      <c r="TIP1254" s="4"/>
      <c r="TIQ1254" s="4"/>
      <c r="TIR1254" s="4"/>
      <c r="TIS1254" s="4"/>
      <c r="TIT1254" s="4"/>
      <c r="TIU1254" s="4"/>
      <c r="TIV1254" s="4"/>
      <c r="TIW1254" s="4"/>
      <c r="TIX1254" s="4"/>
      <c r="TIY1254" s="4"/>
      <c r="TIZ1254" s="4"/>
      <c r="TJA1254" s="4"/>
      <c r="TJB1254" s="4"/>
      <c r="TJC1254" s="4"/>
      <c r="TJD1254" s="4"/>
      <c r="TJE1254" s="4"/>
      <c r="TJF1254" s="4"/>
      <c r="TJG1254" s="4"/>
      <c r="TJH1254" s="4"/>
      <c r="TJI1254" s="4"/>
      <c r="TJJ1254" s="4"/>
      <c r="TJK1254" s="4"/>
      <c r="TJL1254" s="4"/>
      <c r="TJM1254" s="4"/>
      <c r="TJN1254" s="4"/>
      <c r="TJO1254" s="4"/>
      <c r="TJP1254" s="4"/>
      <c r="TJQ1254" s="4"/>
      <c r="TJR1254" s="4"/>
      <c r="TJS1254" s="4"/>
      <c r="TJT1254" s="4"/>
      <c r="TJU1254" s="4"/>
      <c r="TJV1254" s="4"/>
      <c r="TJW1254" s="4"/>
      <c r="TJX1254" s="4"/>
      <c r="TJY1254" s="4"/>
      <c r="TJZ1254" s="4"/>
      <c r="TKA1254" s="4"/>
      <c r="TKB1254" s="4"/>
      <c r="TKC1254" s="4"/>
      <c r="TKD1254" s="4"/>
      <c r="TKE1254" s="4"/>
      <c r="TKF1254" s="4"/>
      <c r="TKG1254" s="4"/>
      <c r="TKH1254" s="4"/>
      <c r="TKI1254" s="4"/>
      <c r="TKJ1254" s="4"/>
      <c r="TKK1254" s="4"/>
      <c r="TKL1254" s="4"/>
      <c r="TKM1254" s="4"/>
      <c r="TKN1254" s="4"/>
      <c r="TKO1254" s="4"/>
      <c r="TKP1254" s="4"/>
      <c r="TKQ1254" s="4"/>
      <c r="TKR1254" s="4"/>
      <c r="TKS1254" s="4"/>
      <c r="TKT1254" s="4"/>
      <c r="TKU1254" s="4"/>
      <c r="TKV1254" s="4"/>
      <c r="TKW1254" s="4"/>
      <c r="TKX1254" s="4"/>
      <c r="TKY1254" s="4"/>
      <c r="TKZ1254" s="4"/>
      <c r="TLA1254" s="4"/>
      <c r="TLB1254" s="4"/>
      <c r="TLC1254" s="4"/>
      <c r="TLD1254" s="4"/>
      <c r="TLE1254" s="4"/>
      <c r="TLF1254" s="4"/>
      <c r="TLG1254" s="4"/>
      <c r="TLH1254" s="4"/>
      <c r="TLI1254" s="4"/>
      <c r="TLJ1254" s="4"/>
      <c r="TLK1254" s="4"/>
      <c r="TLL1254" s="4"/>
      <c r="TLM1254" s="4"/>
      <c r="TLN1254" s="4"/>
      <c r="TLO1254" s="4"/>
      <c r="TLP1254" s="4"/>
      <c r="TLQ1254" s="4"/>
      <c r="TLR1254" s="4"/>
      <c r="TLS1254" s="4"/>
      <c r="TLT1254" s="4"/>
      <c r="TLU1254" s="4"/>
      <c r="TLV1254" s="4"/>
      <c r="TLW1254" s="4"/>
      <c r="TLX1254" s="4"/>
      <c r="TLY1254" s="4"/>
      <c r="TLZ1254" s="4"/>
      <c r="TMA1254" s="4"/>
      <c r="TMB1254" s="4"/>
      <c r="TMC1254" s="4"/>
      <c r="TMD1254" s="4"/>
      <c r="TME1254" s="4"/>
      <c r="TMF1254" s="4"/>
      <c r="TMG1254" s="4"/>
      <c r="TMH1254" s="4"/>
      <c r="TMI1254" s="4"/>
      <c r="TMJ1254" s="4"/>
      <c r="TMK1254" s="4"/>
      <c r="TML1254" s="4"/>
      <c r="TMM1254" s="4"/>
      <c r="TMN1254" s="4"/>
      <c r="TMO1254" s="4"/>
      <c r="TMP1254" s="4"/>
      <c r="TMQ1254" s="4"/>
      <c r="TMR1254" s="4"/>
      <c r="TMS1254" s="4"/>
      <c r="TMT1254" s="4"/>
      <c r="TMU1254" s="4"/>
      <c r="TMV1254" s="4"/>
      <c r="TMW1254" s="4"/>
      <c r="TMX1254" s="4"/>
      <c r="TMY1254" s="4"/>
      <c r="TMZ1254" s="4"/>
      <c r="TNA1254" s="4"/>
      <c r="TNB1254" s="4"/>
      <c r="TNC1254" s="4"/>
      <c r="TND1254" s="4"/>
      <c r="TNE1254" s="4"/>
      <c r="TNF1254" s="4"/>
      <c r="TNG1254" s="4"/>
      <c r="TNH1254" s="4"/>
      <c r="TNI1254" s="4"/>
      <c r="TNJ1254" s="4"/>
      <c r="TNK1254" s="4"/>
      <c r="TNL1254" s="4"/>
      <c r="TNM1254" s="4"/>
      <c r="TNN1254" s="4"/>
      <c r="TNO1254" s="4"/>
      <c r="TNP1254" s="4"/>
      <c r="TNQ1254" s="4"/>
      <c r="TNR1254" s="4"/>
      <c r="TNS1254" s="4"/>
      <c r="TNT1254" s="4"/>
      <c r="TNU1254" s="4"/>
      <c r="TNV1254" s="4"/>
      <c r="TNW1254" s="4"/>
      <c r="TNX1254" s="4"/>
      <c r="TNY1254" s="4"/>
      <c r="TNZ1254" s="4"/>
      <c r="TOA1254" s="4"/>
      <c r="TOB1254" s="4"/>
      <c r="TOC1254" s="4"/>
      <c r="TOD1254" s="4"/>
      <c r="TOE1254" s="4"/>
      <c r="TOF1254" s="4"/>
      <c r="TOG1254" s="4"/>
      <c r="TOH1254" s="4"/>
      <c r="TOI1254" s="4"/>
      <c r="TOJ1254" s="4"/>
      <c r="TOK1254" s="4"/>
      <c r="TOL1254" s="4"/>
      <c r="TOM1254" s="4"/>
      <c r="TON1254" s="4"/>
      <c r="TOO1254" s="4"/>
      <c r="TOP1254" s="4"/>
      <c r="TOQ1254" s="4"/>
      <c r="TOR1254" s="4"/>
      <c r="TOS1254" s="4"/>
      <c r="TOT1254" s="4"/>
      <c r="TOU1254" s="4"/>
      <c r="TOV1254" s="4"/>
      <c r="TOW1254" s="4"/>
      <c r="TOX1254" s="4"/>
      <c r="TOY1254" s="4"/>
      <c r="TOZ1254" s="4"/>
      <c r="TPA1254" s="4"/>
      <c r="TPB1254" s="4"/>
      <c r="TPC1254" s="4"/>
      <c r="TPD1254" s="4"/>
      <c r="TPE1254" s="4"/>
      <c r="TPF1254" s="4"/>
      <c r="TPG1254" s="4"/>
      <c r="TPH1254" s="4"/>
      <c r="TPI1254" s="4"/>
      <c r="TPJ1254" s="4"/>
      <c r="TPK1254" s="4"/>
      <c r="TPL1254" s="4"/>
      <c r="TPM1254" s="4"/>
      <c r="TPN1254" s="4"/>
      <c r="TPO1254" s="4"/>
      <c r="TPP1254" s="4"/>
      <c r="TPQ1254" s="4"/>
      <c r="TPR1254" s="4"/>
      <c r="TPS1254" s="4"/>
      <c r="TPT1254" s="4"/>
      <c r="TPU1254" s="4"/>
      <c r="TPV1254" s="4"/>
      <c r="TPW1254" s="4"/>
      <c r="TPX1254" s="4"/>
      <c r="TPY1254" s="4"/>
      <c r="TPZ1254" s="4"/>
      <c r="TQA1254" s="4"/>
      <c r="TQB1254" s="4"/>
      <c r="TQC1254" s="4"/>
      <c r="TQD1254" s="4"/>
      <c r="TQE1254" s="4"/>
      <c r="TQF1254" s="4"/>
      <c r="TQG1254" s="4"/>
      <c r="TQH1254" s="4"/>
      <c r="TQI1254" s="4"/>
      <c r="TQJ1254" s="4"/>
      <c r="TQK1254" s="4"/>
      <c r="TQL1254" s="4"/>
      <c r="TQM1254" s="4"/>
      <c r="TQN1254" s="4"/>
      <c r="TQO1254" s="4"/>
      <c r="TQP1254" s="4"/>
      <c r="TQQ1254" s="4"/>
      <c r="TQR1254" s="4"/>
      <c r="TQS1254" s="4"/>
      <c r="TQT1254" s="4"/>
      <c r="TQU1254" s="4"/>
      <c r="TQV1254" s="4"/>
      <c r="TQW1254" s="4"/>
      <c r="TQX1254" s="4"/>
      <c r="TQY1254" s="4"/>
      <c r="TQZ1254" s="4"/>
      <c r="TRA1254" s="4"/>
      <c r="TRB1254" s="4"/>
      <c r="TRC1254" s="4"/>
      <c r="TRD1254" s="4"/>
      <c r="TRE1254" s="4"/>
      <c r="TRF1254" s="4"/>
      <c r="TRG1254" s="4"/>
      <c r="TRH1254" s="4"/>
      <c r="TRI1254" s="4"/>
      <c r="TRJ1254" s="4"/>
      <c r="TRK1254" s="4"/>
      <c r="TRL1254" s="4"/>
      <c r="TRM1254" s="4"/>
      <c r="TRN1254" s="4"/>
      <c r="TRO1254" s="4"/>
      <c r="TRP1254" s="4"/>
      <c r="TRQ1254" s="4"/>
      <c r="TRR1254" s="4"/>
      <c r="TRS1254" s="4"/>
      <c r="TRT1254" s="4"/>
      <c r="TRU1254" s="4"/>
      <c r="TRV1254" s="4"/>
      <c r="TRW1254" s="4"/>
      <c r="TRX1254" s="4"/>
      <c r="TRY1254" s="4"/>
      <c r="TRZ1254" s="4"/>
      <c r="TSA1254" s="4"/>
      <c r="TSB1254" s="4"/>
      <c r="TSC1254" s="4"/>
      <c r="TSD1254" s="4"/>
      <c r="TSE1254" s="4"/>
      <c r="TSF1254" s="4"/>
      <c r="TSG1254" s="4"/>
      <c r="TSH1254" s="4"/>
      <c r="TSI1254" s="4"/>
      <c r="TSJ1254" s="4"/>
      <c r="TSK1254" s="4"/>
      <c r="TSL1254" s="4"/>
      <c r="TSM1254" s="4"/>
      <c r="TSN1254" s="4"/>
      <c r="TSO1254" s="4"/>
      <c r="TSP1254" s="4"/>
      <c r="TSQ1254" s="4"/>
      <c r="TSR1254" s="4"/>
      <c r="TSS1254" s="4"/>
      <c r="TST1254" s="4"/>
      <c r="TSU1254" s="4"/>
      <c r="TSV1254" s="4"/>
      <c r="TSW1254" s="4"/>
      <c r="TSX1254" s="4"/>
      <c r="TSY1254" s="4"/>
      <c r="TSZ1254" s="4"/>
      <c r="TTA1254" s="4"/>
      <c r="TTB1254" s="4"/>
      <c r="TTC1254" s="4"/>
      <c r="TTD1254" s="4"/>
      <c r="TTE1254" s="4"/>
      <c r="TTF1254" s="4"/>
      <c r="TTG1254" s="4"/>
      <c r="TTH1254" s="4"/>
      <c r="TTI1254" s="4"/>
      <c r="TTJ1254" s="4"/>
      <c r="TTK1254" s="4"/>
      <c r="TTL1254" s="4"/>
      <c r="TTM1254" s="4"/>
      <c r="TTN1254" s="4"/>
      <c r="TTO1254" s="4"/>
      <c r="TTP1254" s="4"/>
      <c r="TTQ1254" s="4"/>
      <c r="TTR1254" s="4"/>
      <c r="TTS1254" s="4"/>
      <c r="TTT1254" s="4"/>
      <c r="TTU1254" s="4"/>
      <c r="TTV1254" s="4"/>
      <c r="TTW1254" s="4"/>
      <c r="TTX1254" s="4"/>
      <c r="TTY1254" s="4"/>
      <c r="TTZ1254" s="4"/>
      <c r="TUA1254" s="4"/>
      <c r="TUB1254" s="4"/>
      <c r="TUC1254" s="4"/>
      <c r="TUD1254" s="4"/>
      <c r="TUE1254" s="4"/>
      <c r="TUF1254" s="4"/>
      <c r="TUG1254" s="4"/>
      <c r="TUH1254" s="4"/>
      <c r="TUI1254" s="4"/>
      <c r="TUJ1254" s="4"/>
      <c r="TUK1254" s="4"/>
      <c r="TUL1254" s="4"/>
      <c r="TUM1254" s="4"/>
      <c r="TUN1254" s="4"/>
      <c r="TUO1254" s="4"/>
      <c r="TUP1254" s="4"/>
      <c r="TUQ1254" s="4"/>
      <c r="TUR1254" s="4"/>
      <c r="TUS1254" s="4"/>
      <c r="TUT1254" s="4"/>
      <c r="TUU1254" s="4"/>
      <c r="TUV1254" s="4"/>
      <c r="TUW1254" s="4"/>
      <c r="TUX1254" s="4"/>
      <c r="TUY1254" s="4"/>
      <c r="TUZ1254" s="4"/>
      <c r="TVA1254" s="4"/>
      <c r="TVB1254" s="4"/>
      <c r="TVC1254" s="4"/>
      <c r="TVD1254" s="4"/>
      <c r="TVE1254" s="4"/>
      <c r="TVF1254" s="4"/>
      <c r="TVG1254" s="4"/>
      <c r="TVH1254" s="4"/>
      <c r="TVI1254" s="4"/>
      <c r="TVJ1254" s="4"/>
      <c r="TVK1254" s="4"/>
      <c r="TVL1254" s="4"/>
      <c r="TVM1254" s="4"/>
      <c r="TVN1254" s="4"/>
      <c r="TVO1254" s="4"/>
      <c r="TVP1254" s="4"/>
      <c r="TVQ1254" s="4"/>
      <c r="TVR1254" s="4"/>
      <c r="TVS1254" s="4"/>
      <c r="TVT1254" s="4"/>
      <c r="TVU1254" s="4"/>
      <c r="TVV1254" s="4"/>
      <c r="TVW1254" s="4"/>
      <c r="TVX1254" s="4"/>
      <c r="TVY1254" s="4"/>
      <c r="TVZ1254" s="4"/>
      <c r="TWA1254" s="4"/>
      <c r="TWB1254" s="4"/>
      <c r="TWC1254" s="4"/>
      <c r="TWD1254" s="4"/>
      <c r="TWE1254" s="4"/>
      <c r="TWF1254" s="4"/>
      <c r="TWG1254" s="4"/>
      <c r="TWH1254" s="4"/>
      <c r="TWI1254" s="4"/>
      <c r="TWJ1254" s="4"/>
      <c r="TWK1254" s="4"/>
      <c r="TWL1254" s="4"/>
      <c r="TWM1254" s="4"/>
      <c r="TWN1254" s="4"/>
      <c r="TWO1254" s="4"/>
      <c r="TWP1254" s="4"/>
      <c r="TWQ1254" s="4"/>
      <c r="TWR1254" s="4"/>
      <c r="TWS1254" s="4"/>
      <c r="TWT1254" s="4"/>
      <c r="TWU1254" s="4"/>
      <c r="TWV1254" s="4"/>
      <c r="TWW1254" s="4"/>
      <c r="TWX1254" s="4"/>
      <c r="TWY1254" s="4"/>
      <c r="TWZ1254" s="4"/>
      <c r="TXA1254" s="4"/>
      <c r="TXB1254" s="4"/>
      <c r="TXC1254" s="4"/>
      <c r="TXD1254" s="4"/>
      <c r="TXE1254" s="4"/>
      <c r="TXF1254" s="4"/>
      <c r="TXG1254" s="4"/>
      <c r="TXH1254" s="4"/>
      <c r="TXI1254" s="4"/>
      <c r="TXJ1254" s="4"/>
      <c r="TXK1254" s="4"/>
      <c r="TXL1254" s="4"/>
      <c r="TXM1254" s="4"/>
      <c r="TXN1254" s="4"/>
      <c r="TXO1254" s="4"/>
      <c r="TXP1254" s="4"/>
      <c r="TXQ1254" s="4"/>
      <c r="TXR1254" s="4"/>
      <c r="TXS1254" s="4"/>
      <c r="TXT1254" s="4"/>
      <c r="TXU1254" s="4"/>
      <c r="TXV1254" s="4"/>
      <c r="TXW1254" s="4"/>
      <c r="TXX1254" s="4"/>
      <c r="TXY1254" s="4"/>
      <c r="TXZ1254" s="4"/>
      <c r="TYA1254" s="4"/>
      <c r="TYB1254" s="4"/>
      <c r="TYC1254" s="4"/>
      <c r="TYD1254" s="4"/>
      <c r="TYE1254" s="4"/>
      <c r="TYF1254" s="4"/>
      <c r="TYG1254" s="4"/>
      <c r="TYH1254" s="4"/>
      <c r="TYI1254" s="4"/>
      <c r="TYJ1254" s="4"/>
      <c r="TYK1254" s="4"/>
      <c r="TYL1254" s="4"/>
      <c r="TYM1254" s="4"/>
      <c r="TYN1254" s="4"/>
      <c r="TYO1254" s="4"/>
      <c r="TYP1254" s="4"/>
      <c r="TYQ1254" s="4"/>
      <c r="TYR1254" s="4"/>
      <c r="TYS1254" s="4"/>
      <c r="TYT1254" s="4"/>
      <c r="TYU1254" s="4"/>
      <c r="TYV1254" s="4"/>
      <c r="TYW1254" s="4"/>
      <c r="TYX1254" s="4"/>
      <c r="TYY1254" s="4"/>
      <c r="TYZ1254" s="4"/>
      <c r="TZA1254" s="4"/>
      <c r="TZB1254" s="4"/>
      <c r="TZC1254" s="4"/>
      <c r="TZD1254" s="4"/>
      <c r="TZE1254" s="4"/>
      <c r="TZF1254" s="4"/>
      <c r="TZG1254" s="4"/>
      <c r="TZH1254" s="4"/>
      <c r="TZI1254" s="4"/>
      <c r="TZJ1254" s="4"/>
      <c r="TZK1254" s="4"/>
      <c r="TZL1254" s="4"/>
      <c r="TZM1254" s="4"/>
      <c r="TZN1254" s="4"/>
      <c r="TZO1254" s="4"/>
      <c r="TZP1254" s="4"/>
      <c r="TZQ1254" s="4"/>
      <c r="TZR1254" s="4"/>
      <c r="TZS1254" s="4"/>
      <c r="TZT1254" s="4"/>
      <c r="TZU1254" s="4"/>
      <c r="TZV1254" s="4"/>
      <c r="TZW1254" s="4"/>
      <c r="TZX1254" s="4"/>
      <c r="TZY1254" s="4"/>
      <c r="TZZ1254" s="4"/>
      <c r="UAA1254" s="4"/>
      <c r="UAB1254" s="4"/>
      <c r="UAC1254" s="4"/>
      <c r="UAD1254" s="4"/>
      <c r="UAE1254" s="4"/>
      <c r="UAF1254" s="4"/>
      <c r="UAG1254" s="4"/>
      <c r="UAH1254" s="4"/>
      <c r="UAI1254" s="4"/>
      <c r="UAJ1254" s="4"/>
      <c r="UAK1254" s="4"/>
      <c r="UAL1254" s="4"/>
      <c r="UAM1254" s="4"/>
      <c r="UAN1254" s="4"/>
      <c r="UAO1254" s="4"/>
      <c r="UAP1254" s="4"/>
      <c r="UAQ1254" s="4"/>
      <c r="UAR1254" s="4"/>
      <c r="UAS1254" s="4"/>
      <c r="UAT1254" s="4"/>
      <c r="UAU1254" s="4"/>
      <c r="UAV1254" s="4"/>
      <c r="UAW1254" s="4"/>
      <c r="UAX1254" s="4"/>
      <c r="UAY1254" s="4"/>
      <c r="UAZ1254" s="4"/>
      <c r="UBA1254" s="4"/>
      <c r="UBB1254" s="4"/>
      <c r="UBC1254" s="4"/>
      <c r="UBD1254" s="4"/>
      <c r="UBE1254" s="4"/>
      <c r="UBF1254" s="4"/>
      <c r="UBG1254" s="4"/>
      <c r="UBH1254" s="4"/>
      <c r="UBI1254" s="4"/>
      <c r="UBJ1254" s="4"/>
      <c r="UBK1254" s="4"/>
      <c r="UBL1254" s="4"/>
      <c r="UBM1254" s="4"/>
      <c r="UBN1254" s="4"/>
      <c r="UBO1254" s="4"/>
      <c r="UBP1254" s="4"/>
      <c r="UBQ1254" s="4"/>
      <c r="UBR1254" s="4"/>
      <c r="UBS1254" s="4"/>
      <c r="UBT1254" s="4"/>
      <c r="UBU1254" s="4"/>
      <c r="UBV1254" s="4"/>
      <c r="UBW1254" s="4"/>
      <c r="UBX1254" s="4"/>
      <c r="UBY1254" s="4"/>
      <c r="UBZ1254" s="4"/>
      <c r="UCA1254" s="4"/>
      <c r="UCB1254" s="4"/>
      <c r="UCC1254" s="4"/>
      <c r="UCD1254" s="4"/>
      <c r="UCE1254" s="4"/>
      <c r="UCF1254" s="4"/>
      <c r="UCG1254" s="4"/>
      <c r="UCH1254" s="4"/>
      <c r="UCI1254" s="4"/>
      <c r="UCJ1254" s="4"/>
      <c r="UCK1254" s="4"/>
      <c r="UCL1254" s="4"/>
      <c r="UCM1254" s="4"/>
      <c r="UCN1254" s="4"/>
      <c r="UCO1254" s="4"/>
      <c r="UCP1254" s="4"/>
      <c r="UCQ1254" s="4"/>
      <c r="UCR1254" s="4"/>
      <c r="UCS1254" s="4"/>
      <c r="UCT1254" s="4"/>
      <c r="UCU1254" s="4"/>
      <c r="UCV1254" s="4"/>
      <c r="UCW1254" s="4"/>
      <c r="UCX1254" s="4"/>
      <c r="UCY1254" s="4"/>
      <c r="UCZ1254" s="4"/>
      <c r="UDA1254" s="4"/>
      <c r="UDB1254" s="4"/>
      <c r="UDC1254" s="4"/>
      <c r="UDD1254" s="4"/>
      <c r="UDE1254" s="4"/>
      <c r="UDF1254" s="4"/>
      <c r="UDG1254" s="4"/>
      <c r="UDH1254" s="4"/>
      <c r="UDI1254" s="4"/>
      <c r="UDJ1254" s="4"/>
      <c r="UDK1254" s="4"/>
      <c r="UDL1254" s="4"/>
      <c r="UDM1254" s="4"/>
      <c r="UDN1254" s="4"/>
      <c r="UDO1254" s="4"/>
      <c r="UDP1254" s="4"/>
      <c r="UDQ1254" s="4"/>
      <c r="UDR1254" s="4"/>
      <c r="UDS1254" s="4"/>
      <c r="UDT1254" s="4"/>
      <c r="UDU1254" s="4"/>
      <c r="UDV1254" s="4"/>
      <c r="UDW1254" s="4"/>
      <c r="UDX1254" s="4"/>
      <c r="UDY1254" s="4"/>
      <c r="UDZ1254" s="4"/>
      <c r="UEA1254" s="4"/>
      <c r="UEB1254" s="4"/>
      <c r="UEC1254" s="4"/>
      <c r="UED1254" s="4"/>
      <c r="UEE1254" s="4"/>
      <c r="UEF1254" s="4"/>
      <c r="UEG1254" s="4"/>
      <c r="UEH1254" s="4"/>
      <c r="UEI1254" s="4"/>
      <c r="UEJ1254" s="4"/>
      <c r="UEK1254" s="4"/>
      <c r="UEL1254" s="4"/>
      <c r="UEM1254" s="4"/>
      <c r="UEN1254" s="4"/>
      <c r="UEO1254" s="4"/>
      <c r="UEP1254" s="4"/>
      <c r="UEQ1254" s="4"/>
      <c r="UER1254" s="4"/>
      <c r="UES1254" s="4"/>
      <c r="UET1254" s="4"/>
      <c r="UEU1254" s="4"/>
      <c r="UEV1254" s="4"/>
      <c r="UEW1254" s="4"/>
      <c r="UEX1254" s="4"/>
      <c r="UEY1254" s="4"/>
      <c r="UEZ1254" s="4"/>
      <c r="UFA1254" s="4"/>
      <c r="UFB1254" s="4"/>
      <c r="UFC1254" s="4"/>
      <c r="UFD1254" s="4"/>
      <c r="UFE1254" s="4"/>
      <c r="UFF1254" s="4"/>
      <c r="UFG1254" s="4"/>
      <c r="UFH1254" s="4"/>
      <c r="UFI1254" s="4"/>
      <c r="UFJ1254" s="4"/>
      <c r="UFK1254" s="4"/>
      <c r="UFL1254" s="4"/>
      <c r="UFM1254" s="4"/>
      <c r="UFN1254" s="4"/>
      <c r="UFO1254" s="4"/>
      <c r="UFP1254" s="4"/>
      <c r="UFQ1254" s="4"/>
      <c r="UFR1254" s="4"/>
      <c r="UFS1254" s="4"/>
      <c r="UFT1254" s="4"/>
      <c r="UFU1254" s="4"/>
      <c r="UFV1254" s="4"/>
      <c r="UFW1254" s="4"/>
      <c r="UFX1254" s="4"/>
      <c r="UFY1254" s="4"/>
      <c r="UFZ1254" s="4"/>
      <c r="UGA1254" s="4"/>
      <c r="UGB1254" s="4"/>
      <c r="UGC1254" s="4"/>
      <c r="UGD1254" s="4"/>
      <c r="UGE1254" s="4"/>
      <c r="UGF1254" s="4"/>
      <c r="UGG1254" s="4"/>
      <c r="UGH1254" s="4"/>
      <c r="UGI1254" s="4"/>
      <c r="UGJ1254" s="4"/>
      <c r="UGK1254" s="4"/>
      <c r="UGL1254" s="4"/>
      <c r="UGM1254" s="4"/>
      <c r="UGN1254" s="4"/>
      <c r="UGO1254" s="4"/>
      <c r="UGP1254" s="4"/>
      <c r="UGQ1254" s="4"/>
      <c r="UGR1254" s="4"/>
      <c r="UGS1254" s="4"/>
      <c r="UGT1254" s="4"/>
      <c r="UGU1254" s="4"/>
      <c r="UGV1254" s="4"/>
      <c r="UGW1254" s="4"/>
      <c r="UGX1254" s="4"/>
      <c r="UGY1254" s="4"/>
      <c r="UGZ1254" s="4"/>
      <c r="UHA1254" s="4"/>
      <c r="UHB1254" s="4"/>
      <c r="UHC1254" s="4"/>
      <c r="UHD1254" s="4"/>
      <c r="UHE1254" s="4"/>
      <c r="UHF1254" s="4"/>
      <c r="UHG1254" s="4"/>
      <c r="UHH1254" s="4"/>
      <c r="UHI1254" s="4"/>
      <c r="UHJ1254" s="4"/>
      <c r="UHK1254" s="4"/>
      <c r="UHL1254" s="4"/>
      <c r="UHM1254" s="4"/>
      <c r="UHN1254" s="4"/>
      <c r="UHO1254" s="4"/>
      <c r="UHP1254" s="4"/>
      <c r="UHQ1254" s="4"/>
      <c r="UHR1254" s="4"/>
      <c r="UHS1254" s="4"/>
      <c r="UHT1254" s="4"/>
      <c r="UHU1254" s="4"/>
      <c r="UHV1254" s="4"/>
      <c r="UHW1254" s="4"/>
      <c r="UHX1254" s="4"/>
      <c r="UHY1254" s="4"/>
      <c r="UHZ1254" s="4"/>
      <c r="UIA1254" s="4"/>
      <c r="UIB1254" s="4"/>
      <c r="UIC1254" s="4"/>
      <c r="UID1254" s="4"/>
      <c r="UIE1254" s="4"/>
      <c r="UIF1254" s="4"/>
      <c r="UIG1254" s="4"/>
      <c r="UIH1254" s="4"/>
      <c r="UII1254" s="4"/>
      <c r="UIJ1254" s="4"/>
      <c r="UIK1254" s="4"/>
      <c r="UIL1254" s="4"/>
      <c r="UIM1254" s="4"/>
      <c r="UIN1254" s="4"/>
      <c r="UIO1254" s="4"/>
      <c r="UIP1254" s="4"/>
      <c r="UIQ1254" s="4"/>
      <c r="UIR1254" s="4"/>
      <c r="UIS1254" s="4"/>
      <c r="UIT1254" s="4"/>
      <c r="UIU1254" s="4"/>
      <c r="UIV1254" s="4"/>
      <c r="UIW1254" s="4"/>
      <c r="UIX1254" s="4"/>
      <c r="UIY1254" s="4"/>
      <c r="UIZ1254" s="4"/>
      <c r="UJA1254" s="4"/>
      <c r="UJB1254" s="4"/>
      <c r="UJC1254" s="4"/>
      <c r="UJD1254" s="4"/>
      <c r="UJE1254" s="4"/>
      <c r="UJF1254" s="4"/>
      <c r="UJG1254" s="4"/>
      <c r="UJH1254" s="4"/>
      <c r="UJI1254" s="4"/>
      <c r="UJJ1254" s="4"/>
      <c r="UJK1254" s="4"/>
      <c r="UJL1254" s="4"/>
      <c r="UJM1254" s="4"/>
      <c r="UJN1254" s="4"/>
      <c r="UJO1254" s="4"/>
      <c r="UJP1254" s="4"/>
      <c r="UJQ1254" s="4"/>
      <c r="UJR1254" s="4"/>
      <c r="UJS1254" s="4"/>
      <c r="UJT1254" s="4"/>
      <c r="UJU1254" s="4"/>
      <c r="UJV1254" s="4"/>
      <c r="UJW1254" s="4"/>
      <c r="UJX1254" s="4"/>
      <c r="UJY1254" s="4"/>
      <c r="UJZ1254" s="4"/>
      <c r="UKA1254" s="4"/>
      <c r="UKB1254" s="4"/>
      <c r="UKC1254" s="4"/>
      <c r="UKD1254" s="4"/>
      <c r="UKE1254" s="4"/>
      <c r="UKF1254" s="4"/>
      <c r="UKG1254" s="4"/>
      <c r="UKH1254" s="4"/>
      <c r="UKI1254" s="4"/>
      <c r="UKJ1254" s="4"/>
      <c r="UKK1254" s="4"/>
      <c r="UKL1254" s="4"/>
      <c r="UKM1254" s="4"/>
      <c r="UKN1254" s="4"/>
      <c r="UKO1254" s="4"/>
      <c r="UKP1254" s="4"/>
      <c r="UKQ1254" s="4"/>
      <c r="UKR1254" s="4"/>
      <c r="UKS1254" s="4"/>
      <c r="UKT1254" s="4"/>
      <c r="UKU1254" s="4"/>
      <c r="UKV1254" s="4"/>
      <c r="UKW1254" s="4"/>
      <c r="UKX1254" s="4"/>
      <c r="UKY1254" s="4"/>
      <c r="UKZ1254" s="4"/>
      <c r="ULA1254" s="4"/>
      <c r="ULB1254" s="4"/>
      <c r="ULC1254" s="4"/>
      <c r="ULD1254" s="4"/>
      <c r="ULE1254" s="4"/>
      <c r="ULF1254" s="4"/>
      <c r="ULG1254" s="4"/>
      <c r="ULH1254" s="4"/>
      <c r="ULI1254" s="4"/>
      <c r="ULJ1254" s="4"/>
      <c r="ULK1254" s="4"/>
      <c r="ULL1254" s="4"/>
      <c r="ULM1254" s="4"/>
      <c r="ULN1254" s="4"/>
      <c r="ULO1254" s="4"/>
      <c r="ULP1254" s="4"/>
      <c r="ULQ1254" s="4"/>
      <c r="ULR1254" s="4"/>
      <c r="ULS1254" s="4"/>
      <c r="ULT1254" s="4"/>
      <c r="ULU1254" s="4"/>
      <c r="ULV1254" s="4"/>
      <c r="ULW1254" s="4"/>
      <c r="ULX1254" s="4"/>
      <c r="ULY1254" s="4"/>
      <c r="ULZ1254" s="4"/>
      <c r="UMA1254" s="4"/>
      <c r="UMB1254" s="4"/>
      <c r="UMC1254" s="4"/>
      <c r="UMD1254" s="4"/>
      <c r="UME1254" s="4"/>
      <c r="UMF1254" s="4"/>
      <c r="UMG1254" s="4"/>
      <c r="UMH1254" s="4"/>
      <c r="UMI1254" s="4"/>
      <c r="UMJ1254" s="4"/>
      <c r="UMK1254" s="4"/>
      <c r="UML1254" s="4"/>
      <c r="UMM1254" s="4"/>
      <c r="UMN1254" s="4"/>
      <c r="UMO1254" s="4"/>
      <c r="UMP1254" s="4"/>
      <c r="UMQ1254" s="4"/>
      <c r="UMR1254" s="4"/>
      <c r="UMS1254" s="4"/>
      <c r="UMT1254" s="4"/>
      <c r="UMU1254" s="4"/>
      <c r="UMV1254" s="4"/>
      <c r="UMW1254" s="4"/>
      <c r="UMX1254" s="4"/>
      <c r="UMY1254" s="4"/>
      <c r="UMZ1254" s="4"/>
      <c r="UNA1254" s="4"/>
      <c r="UNB1254" s="4"/>
      <c r="UNC1254" s="4"/>
      <c r="UND1254" s="4"/>
      <c r="UNE1254" s="4"/>
      <c r="UNF1254" s="4"/>
      <c r="UNG1254" s="4"/>
      <c r="UNH1254" s="4"/>
      <c r="UNI1254" s="4"/>
      <c r="UNJ1254" s="4"/>
      <c r="UNK1254" s="4"/>
      <c r="UNL1254" s="4"/>
      <c r="UNM1254" s="4"/>
      <c r="UNN1254" s="4"/>
      <c r="UNO1254" s="4"/>
      <c r="UNP1254" s="4"/>
      <c r="UNQ1254" s="4"/>
      <c r="UNR1254" s="4"/>
      <c r="UNS1254" s="4"/>
      <c r="UNT1254" s="4"/>
      <c r="UNU1254" s="4"/>
      <c r="UNV1254" s="4"/>
      <c r="UNW1254" s="4"/>
      <c r="UNX1254" s="4"/>
      <c r="UNY1254" s="4"/>
      <c r="UNZ1254" s="4"/>
      <c r="UOA1254" s="4"/>
      <c r="UOB1254" s="4"/>
      <c r="UOC1254" s="4"/>
      <c r="UOD1254" s="4"/>
      <c r="UOE1254" s="4"/>
      <c r="UOF1254" s="4"/>
      <c r="UOG1254" s="4"/>
      <c r="UOH1254" s="4"/>
      <c r="UOI1254" s="4"/>
      <c r="UOJ1254" s="4"/>
      <c r="UOK1254" s="4"/>
      <c r="UOL1254" s="4"/>
      <c r="UOM1254" s="4"/>
      <c r="UON1254" s="4"/>
      <c r="UOO1254" s="4"/>
      <c r="UOP1254" s="4"/>
      <c r="UOQ1254" s="4"/>
      <c r="UOR1254" s="4"/>
      <c r="UOS1254" s="4"/>
      <c r="UOT1254" s="4"/>
      <c r="UOU1254" s="4"/>
      <c r="UOV1254" s="4"/>
      <c r="UOW1254" s="4"/>
      <c r="UOX1254" s="4"/>
      <c r="UOY1254" s="4"/>
      <c r="UOZ1254" s="4"/>
      <c r="UPA1254" s="4"/>
      <c r="UPB1254" s="4"/>
      <c r="UPC1254" s="4"/>
      <c r="UPD1254" s="4"/>
      <c r="UPE1254" s="4"/>
      <c r="UPF1254" s="4"/>
      <c r="UPG1254" s="4"/>
      <c r="UPH1254" s="4"/>
      <c r="UPI1254" s="4"/>
      <c r="UPJ1254" s="4"/>
      <c r="UPK1254" s="4"/>
      <c r="UPL1254" s="4"/>
      <c r="UPM1254" s="4"/>
      <c r="UPN1254" s="4"/>
      <c r="UPO1254" s="4"/>
      <c r="UPP1254" s="4"/>
      <c r="UPQ1254" s="4"/>
      <c r="UPR1254" s="4"/>
      <c r="UPS1254" s="4"/>
      <c r="UPT1254" s="4"/>
      <c r="UPU1254" s="4"/>
      <c r="UPV1254" s="4"/>
      <c r="UPW1254" s="4"/>
      <c r="UPX1254" s="4"/>
      <c r="UPY1254" s="4"/>
      <c r="UPZ1254" s="4"/>
      <c r="UQA1254" s="4"/>
      <c r="UQB1254" s="4"/>
      <c r="UQC1254" s="4"/>
      <c r="UQD1254" s="4"/>
      <c r="UQE1254" s="4"/>
      <c r="UQF1254" s="4"/>
      <c r="UQG1254" s="4"/>
      <c r="UQH1254" s="4"/>
      <c r="UQI1254" s="4"/>
      <c r="UQJ1254" s="4"/>
      <c r="UQK1254" s="4"/>
      <c r="UQL1254" s="4"/>
      <c r="UQM1254" s="4"/>
      <c r="UQN1254" s="4"/>
      <c r="UQO1254" s="4"/>
      <c r="UQP1254" s="4"/>
      <c r="UQQ1254" s="4"/>
      <c r="UQR1254" s="4"/>
      <c r="UQS1254" s="4"/>
      <c r="UQT1254" s="4"/>
      <c r="UQU1254" s="4"/>
      <c r="UQV1254" s="4"/>
      <c r="UQW1254" s="4"/>
      <c r="UQX1254" s="4"/>
      <c r="UQY1254" s="4"/>
      <c r="UQZ1254" s="4"/>
      <c r="URA1254" s="4"/>
      <c r="URB1254" s="4"/>
      <c r="URC1254" s="4"/>
      <c r="URD1254" s="4"/>
      <c r="URE1254" s="4"/>
      <c r="URF1254" s="4"/>
      <c r="URG1254" s="4"/>
      <c r="URH1254" s="4"/>
      <c r="URI1254" s="4"/>
      <c r="URJ1254" s="4"/>
      <c r="URK1254" s="4"/>
      <c r="URL1254" s="4"/>
      <c r="URM1254" s="4"/>
      <c r="URN1254" s="4"/>
      <c r="URO1254" s="4"/>
      <c r="URP1254" s="4"/>
      <c r="URQ1254" s="4"/>
      <c r="URR1254" s="4"/>
      <c r="URS1254" s="4"/>
      <c r="URT1254" s="4"/>
      <c r="URU1254" s="4"/>
      <c r="URV1254" s="4"/>
      <c r="URW1254" s="4"/>
      <c r="URX1254" s="4"/>
      <c r="URY1254" s="4"/>
      <c r="URZ1254" s="4"/>
      <c r="USA1254" s="4"/>
      <c r="USB1254" s="4"/>
      <c r="USC1254" s="4"/>
      <c r="USD1254" s="4"/>
      <c r="USE1254" s="4"/>
      <c r="USF1254" s="4"/>
      <c r="USG1254" s="4"/>
      <c r="USH1254" s="4"/>
      <c r="USI1254" s="4"/>
      <c r="USJ1254" s="4"/>
      <c r="USK1254" s="4"/>
      <c r="USL1254" s="4"/>
      <c r="USM1254" s="4"/>
      <c r="USN1254" s="4"/>
      <c r="USO1254" s="4"/>
      <c r="USP1254" s="4"/>
      <c r="USQ1254" s="4"/>
      <c r="USR1254" s="4"/>
      <c r="USS1254" s="4"/>
      <c r="UST1254" s="4"/>
      <c r="USU1254" s="4"/>
      <c r="USV1254" s="4"/>
      <c r="USW1254" s="4"/>
      <c r="USX1254" s="4"/>
      <c r="USY1254" s="4"/>
      <c r="USZ1254" s="4"/>
      <c r="UTA1254" s="4"/>
      <c r="UTB1254" s="4"/>
      <c r="UTC1254" s="4"/>
      <c r="UTD1254" s="4"/>
      <c r="UTE1254" s="4"/>
      <c r="UTF1254" s="4"/>
      <c r="UTG1254" s="4"/>
      <c r="UTH1254" s="4"/>
      <c r="UTI1254" s="4"/>
      <c r="UTJ1254" s="4"/>
      <c r="UTK1254" s="4"/>
      <c r="UTL1254" s="4"/>
      <c r="UTM1254" s="4"/>
      <c r="UTN1254" s="4"/>
      <c r="UTO1254" s="4"/>
      <c r="UTP1254" s="4"/>
      <c r="UTQ1254" s="4"/>
      <c r="UTR1254" s="4"/>
      <c r="UTS1254" s="4"/>
      <c r="UTT1254" s="4"/>
      <c r="UTU1254" s="4"/>
      <c r="UTV1254" s="4"/>
      <c r="UTW1254" s="4"/>
      <c r="UTX1254" s="4"/>
      <c r="UTY1254" s="4"/>
      <c r="UTZ1254" s="4"/>
      <c r="UUA1254" s="4"/>
      <c r="UUB1254" s="4"/>
      <c r="UUC1254" s="4"/>
      <c r="UUD1254" s="4"/>
      <c r="UUE1254" s="4"/>
      <c r="UUF1254" s="4"/>
      <c r="UUG1254" s="4"/>
      <c r="UUH1254" s="4"/>
      <c r="UUI1254" s="4"/>
      <c r="UUJ1254" s="4"/>
      <c r="UUK1254" s="4"/>
      <c r="UUL1254" s="4"/>
      <c r="UUM1254" s="4"/>
      <c r="UUN1254" s="4"/>
      <c r="UUO1254" s="4"/>
      <c r="UUP1254" s="4"/>
      <c r="UUQ1254" s="4"/>
      <c r="UUR1254" s="4"/>
      <c r="UUS1254" s="4"/>
      <c r="UUT1254" s="4"/>
      <c r="UUU1254" s="4"/>
      <c r="UUV1254" s="4"/>
      <c r="UUW1254" s="4"/>
      <c r="UUX1254" s="4"/>
      <c r="UUY1254" s="4"/>
      <c r="UUZ1254" s="4"/>
      <c r="UVA1254" s="4"/>
      <c r="UVB1254" s="4"/>
      <c r="UVC1254" s="4"/>
      <c r="UVD1254" s="4"/>
      <c r="UVE1254" s="4"/>
      <c r="UVF1254" s="4"/>
      <c r="UVG1254" s="4"/>
      <c r="UVH1254" s="4"/>
      <c r="UVI1254" s="4"/>
      <c r="UVJ1254" s="4"/>
      <c r="UVK1254" s="4"/>
      <c r="UVL1254" s="4"/>
      <c r="UVM1254" s="4"/>
      <c r="UVN1254" s="4"/>
      <c r="UVO1254" s="4"/>
      <c r="UVP1254" s="4"/>
      <c r="UVQ1254" s="4"/>
      <c r="UVR1254" s="4"/>
      <c r="UVS1254" s="4"/>
      <c r="UVT1254" s="4"/>
      <c r="UVU1254" s="4"/>
      <c r="UVV1254" s="4"/>
      <c r="UVW1254" s="4"/>
      <c r="UVX1254" s="4"/>
      <c r="UVY1254" s="4"/>
      <c r="UVZ1254" s="4"/>
      <c r="UWA1254" s="4"/>
      <c r="UWB1254" s="4"/>
      <c r="UWC1254" s="4"/>
      <c r="UWD1254" s="4"/>
      <c r="UWE1254" s="4"/>
      <c r="UWF1254" s="4"/>
      <c r="UWG1254" s="4"/>
      <c r="UWH1254" s="4"/>
      <c r="UWI1254" s="4"/>
      <c r="UWJ1254" s="4"/>
      <c r="UWK1254" s="4"/>
      <c r="UWL1254" s="4"/>
      <c r="UWM1254" s="4"/>
      <c r="UWN1254" s="4"/>
      <c r="UWO1254" s="4"/>
      <c r="UWP1254" s="4"/>
      <c r="UWQ1254" s="4"/>
      <c r="UWR1254" s="4"/>
      <c r="UWS1254" s="4"/>
      <c r="UWT1254" s="4"/>
      <c r="UWU1254" s="4"/>
      <c r="UWV1254" s="4"/>
      <c r="UWW1254" s="4"/>
      <c r="UWX1254" s="4"/>
      <c r="UWY1254" s="4"/>
      <c r="UWZ1254" s="4"/>
      <c r="UXA1254" s="4"/>
      <c r="UXB1254" s="4"/>
      <c r="UXC1254" s="4"/>
      <c r="UXD1254" s="4"/>
      <c r="UXE1254" s="4"/>
      <c r="UXF1254" s="4"/>
      <c r="UXG1254" s="4"/>
      <c r="UXH1254" s="4"/>
      <c r="UXI1254" s="4"/>
      <c r="UXJ1254" s="4"/>
      <c r="UXK1254" s="4"/>
      <c r="UXL1254" s="4"/>
      <c r="UXM1254" s="4"/>
      <c r="UXN1254" s="4"/>
      <c r="UXO1254" s="4"/>
      <c r="UXP1254" s="4"/>
      <c r="UXQ1254" s="4"/>
      <c r="UXR1254" s="4"/>
      <c r="UXS1254" s="4"/>
      <c r="UXT1254" s="4"/>
      <c r="UXU1254" s="4"/>
      <c r="UXV1254" s="4"/>
      <c r="UXW1254" s="4"/>
      <c r="UXX1254" s="4"/>
      <c r="UXY1254" s="4"/>
      <c r="UXZ1254" s="4"/>
      <c r="UYA1254" s="4"/>
      <c r="UYB1254" s="4"/>
      <c r="UYC1254" s="4"/>
      <c r="UYD1254" s="4"/>
      <c r="UYE1254" s="4"/>
      <c r="UYF1254" s="4"/>
      <c r="UYG1254" s="4"/>
      <c r="UYH1254" s="4"/>
      <c r="UYI1254" s="4"/>
      <c r="UYJ1254" s="4"/>
      <c r="UYK1254" s="4"/>
      <c r="UYL1254" s="4"/>
      <c r="UYM1254" s="4"/>
      <c r="UYN1254" s="4"/>
      <c r="UYO1254" s="4"/>
      <c r="UYP1254" s="4"/>
      <c r="UYQ1254" s="4"/>
      <c r="UYR1254" s="4"/>
      <c r="UYS1254" s="4"/>
      <c r="UYT1254" s="4"/>
      <c r="UYU1254" s="4"/>
      <c r="UYV1254" s="4"/>
      <c r="UYW1254" s="4"/>
      <c r="UYX1254" s="4"/>
      <c r="UYY1254" s="4"/>
      <c r="UYZ1254" s="4"/>
      <c r="UZA1254" s="4"/>
      <c r="UZB1254" s="4"/>
      <c r="UZC1254" s="4"/>
      <c r="UZD1254" s="4"/>
      <c r="UZE1254" s="4"/>
      <c r="UZF1254" s="4"/>
      <c r="UZG1254" s="4"/>
      <c r="UZH1254" s="4"/>
      <c r="UZI1254" s="4"/>
      <c r="UZJ1254" s="4"/>
      <c r="UZK1254" s="4"/>
      <c r="UZL1254" s="4"/>
      <c r="UZM1254" s="4"/>
      <c r="UZN1254" s="4"/>
      <c r="UZO1254" s="4"/>
      <c r="UZP1254" s="4"/>
      <c r="UZQ1254" s="4"/>
      <c r="UZR1254" s="4"/>
      <c r="UZS1254" s="4"/>
      <c r="UZT1254" s="4"/>
      <c r="UZU1254" s="4"/>
      <c r="UZV1254" s="4"/>
      <c r="UZW1254" s="4"/>
      <c r="UZX1254" s="4"/>
      <c r="UZY1254" s="4"/>
      <c r="UZZ1254" s="4"/>
      <c r="VAA1254" s="4"/>
      <c r="VAB1254" s="4"/>
      <c r="VAC1254" s="4"/>
      <c r="VAD1254" s="4"/>
      <c r="VAE1254" s="4"/>
      <c r="VAF1254" s="4"/>
      <c r="VAG1254" s="4"/>
      <c r="VAH1254" s="4"/>
      <c r="VAI1254" s="4"/>
      <c r="VAJ1254" s="4"/>
      <c r="VAK1254" s="4"/>
      <c r="VAL1254" s="4"/>
      <c r="VAM1254" s="4"/>
      <c r="VAN1254" s="4"/>
      <c r="VAO1254" s="4"/>
      <c r="VAP1254" s="4"/>
      <c r="VAQ1254" s="4"/>
      <c r="VAR1254" s="4"/>
      <c r="VAS1254" s="4"/>
      <c r="VAT1254" s="4"/>
      <c r="VAU1254" s="4"/>
      <c r="VAV1254" s="4"/>
      <c r="VAW1254" s="4"/>
      <c r="VAX1254" s="4"/>
      <c r="VAY1254" s="4"/>
      <c r="VAZ1254" s="4"/>
      <c r="VBA1254" s="4"/>
      <c r="VBB1254" s="4"/>
      <c r="VBC1254" s="4"/>
      <c r="VBD1254" s="4"/>
      <c r="VBE1254" s="4"/>
      <c r="VBF1254" s="4"/>
      <c r="VBG1254" s="4"/>
      <c r="VBH1254" s="4"/>
      <c r="VBI1254" s="4"/>
      <c r="VBJ1254" s="4"/>
      <c r="VBK1254" s="4"/>
      <c r="VBL1254" s="4"/>
      <c r="VBM1254" s="4"/>
      <c r="VBN1254" s="4"/>
      <c r="VBO1254" s="4"/>
      <c r="VBP1254" s="4"/>
      <c r="VBQ1254" s="4"/>
      <c r="VBR1254" s="4"/>
      <c r="VBS1254" s="4"/>
      <c r="VBT1254" s="4"/>
      <c r="VBU1254" s="4"/>
      <c r="VBV1254" s="4"/>
      <c r="VBW1254" s="4"/>
      <c r="VBX1254" s="4"/>
      <c r="VBY1254" s="4"/>
      <c r="VBZ1254" s="4"/>
      <c r="VCA1254" s="4"/>
      <c r="VCB1254" s="4"/>
      <c r="VCC1254" s="4"/>
      <c r="VCD1254" s="4"/>
      <c r="VCE1254" s="4"/>
      <c r="VCF1254" s="4"/>
      <c r="VCG1254" s="4"/>
      <c r="VCH1254" s="4"/>
      <c r="VCI1254" s="4"/>
      <c r="VCJ1254" s="4"/>
      <c r="VCK1254" s="4"/>
      <c r="VCL1254" s="4"/>
      <c r="VCM1254" s="4"/>
      <c r="VCN1254" s="4"/>
      <c r="VCO1254" s="4"/>
      <c r="VCP1254" s="4"/>
      <c r="VCQ1254" s="4"/>
      <c r="VCR1254" s="4"/>
      <c r="VCS1254" s="4"/>
      <c r="VCT1254" s="4"/>
      <c r="VCU1254" s="4"/>
      <c r="VCV1254" s="4"/>
      <c r="VCW1254" s="4"/>
      <c r="VCX1254" s="4"/>
      <c r="VCY1254" s="4"/>
      <c r="VCZ1254" s="4"/>
      <c r="VDA1254" s="4"/>
      <c r="VDB1254" s="4"/>
      <c r="VDC1254" s="4"/>
      <c r="VDD1254" s="4"/>
      <c r="VDE1254" s="4"/>
      <c r="VDF1254" s="4"/>
      <c r="VDG1254" s="4"/>
      <c r="VDH1254" s="4"/>
      <c r="VDI1254" s="4"/>
      <c r="VDJ1254" s="4"/>
      <c r="VDK1254" s="4"/>
      <c r="VDL1254" s="4"/>
      <c r="VDM1254" s="4"/>
      <c r="VDN1254" s="4"/>
      <c r="VDO1254" s="4"/>
      <c r="VDP1254" s="4"/>
      <c r="VDQ1254" s="4"/>
      <c r="VDR1254" s="4"/>
      <c r="VDS1254" s="4"/>
      <c r="VDT1254" s="4"/>
      <c r="VDU1254" s="4"/>
      <c r="VDV1254" s="4"/>
      <c r="VDW1254" s="4"/>
      <c r="VDX1254" s="4"/>
      <c r="VDY1254" s="4"/>
      <c r="VDZ1254" s="4"/>
      <c r="VEA1254" s="4"/>
      <c r="VEB1254" s="4"/>
      <c r="VEC1254" s="4"/>
      <c r="VED1254" s="4"/>
      <c r="VEE1254" s="4"/>
      <c r="VEF1254" s="4"/>
      <c r="VEG1254" s="4"/>
      <c r="VEH1254" s="4"/>
      <c r="VEI1254" s="4"/>
      <c r="VEJ1254" s="4"/>
      <c r="VEK1254" s="4"/>
      <c r="VEL1254" s="4"/>
      <c r="VEM1254" s="4"/>
      <c r="VEN1254" s="4"/>
      <c r="VEO1254" s="4"/>
      <c r="VEP1254" s="4"/>
      <c r="VEQ1254" s="4"/>
      <c r="VER1254" s="4"/>
      <c r="VES1254" s="4"/>
      <c r="VET1254" s="4"/>
      <c r="VEU1254" s="4"/>
      <c r="VEV1254" s="4"/>
      <c r="VEW1254" s="4"/>
      <c r="VEX1254" s="4"/>
      <c r="VEY1254" s="4"/>
      <c r="VEZ1254" s="4"/>
      <c r="VFA1254" s="4"/>
      <c r="VFB1254" s="4"/>
      <c r="VFC1254" s="4"/>
      <c r="VFD1254" s="4"/>
      <c r="VFE1254" s="4"/>
      <c r="VFF1254" s="4"/>
      <c r="VFG1254" s="4"/>
      <c r="VFH1254" s="4"/>
      <c r="VFI1254" s="4"/>
      <c r="VFJ1254" s="4"/>
      <c r="VFK1254" s="4"/>
      <c r="VFL1254" s="4"/>
      <c r="VFM1254" s="4"/>
      <c r="VFN1254" s="4"/>
      <c r="VFO1254" s="4"/>
      <c r="VFP1254" s="4"/>
      <c r="VFQ1254" s="4"/>
      <c r="VFR1254" s="4"/>
      <c r="VFS1254" s="4"/>
      <c r="VFT1254" s="4"/>
      <c r="VFU1254" s="4"/>
      <c r="VFV1254" s="4"/>
      <c r="VFW1254" s="4"/>
      <c r="VFX1254" s="4"/>
      <c r="VFY1254" s="4"/>
      <c r="VFZ1254" s="4"/>
      <c r="VGA1254" s="4"/>
      <c r="VGB1254" s="4"/>
      <c r="VGC1254" s="4"/>
      <c r="VGD1254" s="4"/>
      <c r="VGE1254" s="4"/>
      <c r="VGF1254" s="4"/>
      <c r="VGG1254" s="4"/>
      <c r="VGH1254" s="4"/>
      <c r="VGI1254" s="4"/>
      <c r="VGJ1254" s="4"/>
      <c r="VGK1254" s="4"/>
      <c r="VGL1254" s="4"/>
      <c r="VGM1254" s="4"/>
      <c r="VGN1254" s="4"/>
      <c r="VGO1254" s="4"/>
      <c r="VGP1254" s="4"/>
      <c r="VGQ1254" s="4"/>
      <c r="VGR1254" s="4"/>
      <c r="VGS1254" s="4"/>
      <c r="VGT1254" s="4"/>
      <c r="VGU1254" s="4"/>
      <c r="VGV1254" s="4"/>
      <c r="VGW1254" s="4"/>
      <c r="VGX1254" s="4"/>
      <c r="VGY1254" s="4"/>
      <c r="VGZ1254" s="4"/>
      <c r="VHA1254" s="4"/>
      <c r="VHB1254" s="4"/>
      <c r="VHC1254" s="4"/>
      <c r="VHD1254" s="4"/>
      <c r="VHE1254" s="4"/>
      <c r="VHF1254" s="4"/>
      <c r="VHG1254" s="4"/>
      <c r="VHH1254" s="4"/>
      <c r="VHI1254" s="4"/>
      <c r="VHJ1254" s="4"/>
      <c r="VHK1254" s="4"/>
      <c r="VHL1254" s="4"/>
      <c r="VHM1254" s="4"/>
      <c r="VHN1254" s="4"/>
      <c r="VHO1254" s="4"/>
      <c r="VHP1254" s="4"/>
      <c r="VHQ1254" s="4"/>
      <c r="VHR1254" s="4"/>
      <c r="VHS1254" s="4"/>
      <c r="VHT1254" s="4"/>
      <c r="VHU1254" s="4"/>
      <c r="VHV1254" s="4"/>
      <c r="VHW1254" s="4"/>
      <c r="VHX1254" s="4"/>
      <c r="VHY1254" s="4"/>
      <c r="VHZ1254" s="4"/>
      <c r="VIA1254" s="4"/>
      <c r="VIB1254" s="4"/>
      <c r="VIC1254" s="4"/>
      <c r="VID1254" s="4"/>
      <c r="VIE1254" s="4"/>
      <c r="VIF1254" s="4"/>
      <c r="VIG1254" s="4"/>
      <c r="VIH1254" s="4"/>
      <c r="VII1254" s="4"/>
      <c r="VIJ1254" s="4"/>
      <c r="VIK1254" s="4"/>
      <c r="VIL1254" s="4"/>
      <c r="VIM1254" s="4"/>
      <c r="VIN1254" s="4"/>
      <c r="VIO1254" s="4"/>
      <c r="VIP1254" s="4"/>
      <c r="VIQ1254" s="4"/>
      <c r="VIR1254" s="4"/>
      <c r="VIS1254" s="4"/>
      <c r="VIT1254" s="4"/>
      <c r="VIU1254" s="4"/>
      <c r="VIV1254" s="4"/>
      <c r="VIW1254" s="4"/>
      <c r="VIX1254" s="4"/>
      <c r="VIY1254" s="4"/>
      <c r="VIZ1254" s="4"/>
      <c r="VJA1254" s="4"/>
      <c r="VJB1254" s="4"/>
      <c r="VJC1254" s="4"/>
      <c r="VJD1254" s="4"/>
      <c r="VJE1254" s="4"/>
      <c r="VJF1254" s="4"/>
      <c r="VJG1254" s="4"/>
      <c r="VJH1254" s="4"/>
      <c r="VJI1254" s="4"/>
      <c r="VJJ1254" s="4"/>
      <c r="VJK1254" s="4"/>
      <c r="VJL1254" s="4"/>
      <c r="VJM1254" s="4"/>
      <c r="VJN1254" s="4"/>
      <c r="VJO1254" s="4"/>
      <c r="VJP1254" s="4"/>
      <c r="VJQ1254" s="4"/>
      <c r="VJR1254" s="4"/>
      <c r="VJS1254" s="4"/>
      <c r="VJT1254" s="4"/>
      <c r="VJU1254" s="4"/>
      <c r="VJV1254" s="4"/>
      <c r="VJW1254" s="4"/>
      <c r="VJX1254" s="4"/>
      <c r="VJY1254" s="4"/>
      <c r="VJZ1254" s="4"/>
      <c r="VKA1254" s="4"/>
      <c r="VKB1254" s="4"/>
      <c r="VKC1254" s="4"/>
      <c r="VKD1254" s="4"/>
      <c r="VKE1254" s="4"/>
      <c r="VKF1254" s="4"/>
      <c r="VKG1254" s="4"/>
      <c r="VKH1254" s="4"/>
      <c r="VKI1254" s="4"/>
      <c r="VKJ1254" s="4"/>
      <c r="VKK1254" s="4"/>
      <c r="VKL1254" s="4"/>
      <c r="VKM1254" s="4"/>
      <c r="VKN1254" s="4"/>
      <c r="VKO1254" s="4"/>
      <c r="VKP1254" s="4"/>
      <c r="VKQ1254" s="4"/>
      <c r="VKR1254" s="4"/>
      <c r="VKS1254" s="4"/>
      <c r="VKT1254" s="4"/>
      <c r="VKU1254" s="4"/>
      <c r="VKV1254" s="4"/>
      <c r="VKW1254" s="4"/>
      <c r="VKX1254" s="4"/>
      <c r="VKY1254" s="4"/>
      <c r="VKZ1254" s="4"/>
      <c r="VLA1254" s="4"/>
      <c r="VLB1254" s="4"/>
      <c r="VLC1254" s="4"/>
      <c r="VLD1254" s="4"/>
      <c r="VLE1254" s="4"/>
      <c r="VLF1254" s="4"/>
      <c r="VLG1254" s="4"/>
      <c r="VLH1254" s="4"/>
      <c r="VLI1254" s="4"/>
      <c r="VLJ1254" s="4"/>
      <c r="VLK1254" s="4"/>
      <c r="VLL1254" s="4"/>
      <c r="VLM1254" s="4"/>
      <c r="VLN1254" s="4"/>
      <c r="VLO1254" s="4"/>
      <c r="VLP1254" s="4"/>
      <c r="VLQ1254" s="4"/>
      <c r="VLR1254" s="4"/>
      <c r="VLS1254" s="4"/>
      <c r="VLT1254" s="4"/>
      <c r="VLU1254" s="4"/>
      <c r="VLV1254" s="4"/>
      <c r="VLW1254" s="4"/>
      <c r="VLX1254" s="4"/>
      <c r="VLY1254" s="4"/>
      <c r="VLZ1254" s="4"/>
      <c r="VMA1254" s="4"/>
      <c r="VMB1254" s="4"/>
      <c r="VMC1254" s="4"/>
      <c r="VMD1254" s="4"/>
      <c r="VME1254" s="4"/>
      <c r="VMF1254" s="4"/>
      <c r="VMG1254" s="4"/>
      <c r="VMH1254" s="4"/>
      <c r="VMI1254" s="4"/>
      <c r="VMJ1254" s="4"/>
      <c r="VMK1254" s="4"/>
      <c r="VML1254" s="4"/>
      <c r="VMM1254" s="4"/>
      <c r="VMN1254" s="4"/>
      <c r="VMO1254" s="4"/>
      <c r="VMP1254" s="4"/>
      <c r="VMQ1254" s="4"/>
      <c r="VMR1254" s="4"/>
      <c r="VMS1254" s="4"/>
      <c r="VMT1254" s="4"/>
      <c r="VMU1254" s="4"/>
      <c r="VMV1254" s="4"/>
      <c r="VMW1254" s="4"/>
      <c r="VMX1254" s="4"/>
      <c r="VMY1254" s="4"/>
      <c r="VMZ1254" s="4"/>
      <c r="VNA1254" s="4"/>
      <c r="VNB1254" s="4"/>
      <c r="VNC1254" s="4"/>
      <c r="VND1254" s="4"/>
      <c r="VNE1254" s="4"/>
      <c r="VNF1254" s="4"/>
      <c r="VNG1254" s="4"/>
      <c r="VNH1254" s="4"/>
      <c r="VNI1254" s="4"/>
      <c r="VNJ1254" s="4"/>
      <c r="VNK1254" s="4"/>
      <c r="VNL1254" s="4"/>
      <c r="VNM1254" s="4"/>
      <c r="VNN1254" s="4"/>
      <c r="VNO1254" s="4"/>
      <c r="VNP1254" s="4"/>
      <c r="VNQ1254" s="4"/>
      <c r="VNR1254" s="4"/>
      <c r="VNS1254" s="4"/>
      <c r="VNT1254" s="4"/>
      <c r="VNU1254" s="4"/>
      <c r="VNV1254" s="4"/>
      <c r="VNW1254" s="4"/>
      <c r="VNX1254" s="4"/>
      <c r="VNY1254" s="4"/>
      <c r="VNZ1254" s="4"/>
      <c r="VOA1254" s="4"/>
      <c r="VOB1254" s="4"/>
      <c r="VOC1254" s="4"/>
      <c r="VOD1254" s="4"/>
      <c r="VOE1254" s="4"/>
      <c r="VOF1254" s="4"/>
      <c r="VOG1254" s="4"/>
      <c r="VOH1254" s="4"/>
      <c r="VOI1254" s="4"/>
      <c r="VOJ1254" s="4"/>
      <c r="VOK1254" s="4"/>
      <c r="VOL1254" s="4"/>
      <c r="VOM1254" s="4"/>
      <c r="VON1254" s="4"/>
      <c r="VOO1254" s="4"/>
      <c r="VOP1254" s="4"/>
      <c r="VOQ1254" s="4"/>
      <c r="VOR1254" s="4"/>
      <c r="VOS1254" s="4"/>
      <c r="VOT1254" s="4"/>
      <c r="VOU1254" s="4"/>
      <c r="VOV1254" s="4"/>
      <c r="VOW1254" s="4"/>
      <c r="VOX1254" s="4"/>
      <c r="VOY1254" s="4"/>
      <c r="VOZ1254" s="4"/>
      <c r="VPA1254" s="4"/>
      <c r="VPB1254" s="4"/>
      <c r="VPC1254" s="4"/>
      <c r="VPD1254" s="4"/>
      <c r="VPE1254" s="4"/>
      <c r="VPF1254" s="4"/>
      <c r="VPG1254" s="4"/>
      <c r="VPH1254" s="4"/>
      <c r="VPI1254" s="4"/>
      <c r="VPJ1254" s="4"/>
      <c r="VPK1254" s="4"/>
      <c r="VPL1254" s="4"/>
      <c r="VPM1254" s="4"/>
      <c r="VPN1254" s="4"/>
      <c r="VPO1254" s="4"/>
      <c r="VPP1254" s="4"/>
      <c r="VPQ1254" s="4"/>
      <c r="VPR1254" s="4"/>
      <c r="VPS1254" s="4"/>
      <c r="VPT1254" s="4"/>
      <c r="VPU1254" s="4"/>
      <c r="VPV1254" s="4"/>
      <c r="VPW1254" s="4"/>
      <c r="VPX1254" s="4"/>
      <c r="VPY1254" s="4"/>
      <c r="VPZ1254" s="4"/>
      <c r="VQA1254" s="4"/>
      <c r="VQB1254" s="4"/>
      <c r="VQC1254" s="4"/>
      <c r="VQD1254" s="4"/>
      <c r="VQE1254" s="4"/>
      <c r="VQF1254" s="4"/>
      <c r="VQG1254" s="4"/>
      <c r="VQH1254" s="4"/>
      <c r="VQI1254" s="4"/>
      <c r="VQJ1254" s="4"/>
      <c r="VQK1254" s="4"/>
      <c r="VQL1254" s="4"/>
      <c r="VQM1254" s="4"/>
      <c r="VQN1254" s="4"/>
      <c r="VQO1254" s="4"/>
      <c r="VQP1254" s="4"/>
      <c r="VQQ1254" s="4"/>
      <c r="VQR1254" s="4"/>
      <c r="VQS1254" s="4"/>
      <c r="VQT1254" s="4"/>
      <c r="VQU1254" s="4"/>
      <c r="VQV1254" s="4"/>
      <c r="VQW1254" s="4"/>
      <c r="VQX1254" s="4"/>
      <c r="VQY1254" s="4"/>
      <c r="VQZ1254" s="4"/>
      <c r="VRA1254" s="4"/>
      <c r="VRB1254" s="4"/>
      <c r="VRC1254" s="4"/>
      <c r="VRD1254" s="4"/>
      <c r="VRE1254" s="4"/>
      <c r="VRF1254" s="4"/>
      <c r="VRG1254" s="4"/>
      <c r="VRH1254" s="4"/>
      <c r="VRI1254" s="4"/>
      <c r="VRJ1254" s="4"/>
      <c r="VRK1254" s="4"/>
      <c r="VRL1254" s="4"/>
      <c r="VRM1254" s="4"/>
      <c r="VRN1254" s="4"/>
      <c r="VRO1254" s="4"/>
      <c r="VRP1254" s="4"/>
      <c r="VRQ1254" s="4"/>
      <c r="VRR1254" s="4"/>
      <c r="VRS1254" s="4"/>
      <c r="VRT1254" s="4"/>
      <c r="VRU1254" s="4"/>
      <c r="VRV1254" s="4"/>
      <c r="VRW1254" s="4"/>
      <c r="VRX1254" s="4"/>
      <c r="VRY1254" s="4"/>
      <c r="VRZ1254" s="4"/>
      <c r="VSA1254" s="4"/>
      <c r="VSB1254" s="4"/>
      <c r="VSC1254" s="4"/>
      <c r="VSD1254" s="4"/>
      <c r="VSE1254" s="4"/>
      <c r="VSF1254" s="4"/>
      <c r="VSG1254" s="4"/>
      <c r="VSH1254" s="4"/>
      <c r="VSI1254" s="4"/>
      <c r="VSJ1254" s="4"/>
      <c r="VSK1254" s="4"/>
      <c r="VSL1254" s="4"/>
      <c r="VSM1254" s="4"/>
      <c r="VSN1254" s="4"/>
      <c r="VSO1254" s="4"/>
      <c r="VSP1254" s="4"/>
      <c r="VSQ1254" s="4"/>
      <c r="VSR1254" s="4"/>
      <c r="VSS1254" s="4"/>
      <c r="VST1254" s="4"/>
      <c r="VSU1254" s="4"/>
      <c r="VSV1254" s="4"/>
      <c r="VSW1254" s="4"/>
      <c r="VSX1254" s="4"/>
      <c r="VSY1254" s="4"/>
      <c r="VSZ1254" s="4"/>
      <c r="VTA1254" s="4"/>
      <c r="VTB1254" s="4"/>
      <c r="VTC1254" s="4"/>
      <c r="VTD1254" s="4"/>
      <c r="VTE1254" s="4"/>
      <c r="VTF1254" s="4"/>
      <c r="VTG1254" s="4"/>
      <c r="VTH1254" s="4"/>
      <c r="VTI1254" s="4"/>
      <c r="VTJ1254" s="4"/>
      <c r="VTK1254" s="4"/>
      <c r="VTL1254" s="4"/>
      <c r="VTM1254" s="4"/>
      <c r="VTN1254" s="4"/>
      <c r="VTO1254" s="4"/>
      <c r="VTP1254" s="4"/>
      <c r="VTQ1254" s="4"/>
      <c r="VTR1254" s="4"/>
      <c r="VTS1254" s="4"/>
      <c r="VTT1254" s="4"/>
      <c r="VTU1254" s="4"/>
      <c r="VTV1254" s="4"/>
      <c r="VTW1254" s="4"/>
      <c r="VTX1254" s="4"/>
      <c r="VTY1254" s="4"/>
      <c r="VTZ1254" s="4"/>
      <c r="VUA1254" s="4"/>
      <c r="VUB1254" s="4"/>
      <c r="VUC1254" s="4"/>
      <c r="VUD1254" s="4"/>
      <c r="VUE1254" s="4"/>
      <c r="VUF1254" s="4"/>
      <c r="VUG1254" s="4"/>
      <c r="VUH1254" s="4"/>
      <c r="VUI1254" s="4"/>
      <c r="VUJ1254" s="4"/>
      <c r="VUK1254" s="4"/>
      <c r="VUL1254" s="4"/>
      <c r="VUM1254" s="4"/>
      <c r="VUN1254" s="4"/>
      <c r="VUO1254" s="4"/>
      <c r="VUP1254" s="4"/>
      <c r="VUQ1254" s="4"/>
      <c r="VUR1254" s="4"/>
      <c r="VUS1254" s="4"/>
      <c r="VUT1254" s="4"/>
      <c r="VUU1254" s="4"/>
      <c r="VUV1254" s="4"/>
      <c r="VUW1254" s="4"/>
      <c r="VUX1254" s="4"/>
      <c r="VUY1254" s="4"/>
      <c r="VUZ1254" s="4"/>
      <c r="VVA1254" s="4"/>
      <c r="VVB1254" s="4"/>
      <c r="VVC1254" s="4"/>
      <c r="VVD1254" s="4"/>
      <c r="VVE1254" s="4"/>
      <c r="VVF1254" s="4"/>
      <c r="VVG1254" s="4"/>
      <c r="VVH1254" s="4"/>
      <c r="VVI1254" s="4"/>
      <c r="VVJ1254" s="4"/>
      <c r="VVK1254" s="4"/>
      <c r="VVL1254" s="4"/>
      <c r="VVM1254" s="4"/>
      <c r="VVN1254" s="4"/>
      <c r="VVO1254" s="4"/>
      <c r="VVP1254" s="4"/>
      <c r="VVQ1254" s="4"/>
      <c r="VVR1254" s="4"/>
      <c r="VVS1254" s="4"/>
      <c r="VVT1254" s="4"/>
      <c r="VVU1254" s="4"/>
      <c r="VVV1254" s="4"/>
      <c r="VVW1254" s="4"/>
      <c r="VVX1254" s="4"/>
      <c r="VVY1254" s="4"/>
      <c r="VVZ1254" s="4"/>
      <c r="VWA1254" s="4"/>
      <c r="VWB1254" s="4"/>
      <c r="VWC1254" s="4"/>
      <c r="VWD1254" s="4"/>
      <c r="VWE1254" s="4"/>
      <c r="VWF1254" s="4"/>
      <c r="VWG1254" s="4"/>
      <c r="VWH1254" s="4"/>
      <c r="VWI1254" s="4"/>
      <c r="VWJ1254" s="4"/>
      <c r="VWK1254" s="4"/>
      <c r="VWL1254" s="4"/>
      <c r="VWM1254" s="4"/>
      <c r="VWN1254" s="4"/>
      <c r="VWO1254" s="4"/>
      <c r="VWP1254" s="4"/>
      <c r="VWQ1254" s="4"/>
      <c r="VWR1254" s="4"/>
      <c r="VWS1254" s="4"/>
      <c r="VWT1254" s="4"/>
      <c r="VWU1254" s="4"/>
      <c r="VWV1254" s="4"/>
      <c r="VWW1254" s="4"/>
      <c r="VWX1254" s="4"/>
      <c r="VWY1254" s="4"/>
      <c r="VWZ1254" s="4"/>
      <c r="VXA1254" s="4"/>
      <c r="VXB1254" s="4"/>
      <c r="VXC1254" s="4"/>
      <c r="VXD1254" s="4"/>
      <c r="VXE1254" s="4"/>
      <c r="VXF1254" s="4"/>
      <c r="VXG1254" s="4"/>
      <c r="VXH1254" s="4"/>
      <c r="VXI1254" s="4"/>
      <c r="VXJ1254" s="4"/>
      <c r="VXK1254" s="4"/>
      <c r="VXL1254" s="4"/>
      <c r="VXM1254" s="4"/>
      <c r="VXN1254" s="4"/>
      <c r="VXO1254" s="4"/>
      <c r="VXP1254" s="4"/>
      <c r="VXQ1254" s="4"/>
      <c r="VXR1254" s="4"/>
      <c r="VXS1254" s="4"/>
      <c r="VXT1254" s="4"/>
      <c r="VXU1254" s="4"/>
      <c r="VXV1254" s="4"/>
      <c r="VXW1254" s="4"/>
      <c r="VXX1254" s="4"/>
      <c r="VXY1254" s="4"/>
      <c r="VXZ1254" s="4"/>
      <c r="VYA1254" s="4"/>
      <c r="VYB1254" s="4"/>
      <c r="VYC1254" s="4"/>
      <c r="VYD1254" s="4"/>
      <c r="VYE1254" s="4"/>
      <c r="VYF1254" s="4"/>
      <c r="VYG1254" s="4"/>
      <c r="VYH1254" s="4"/>
      <c r="VYI1254" s="4"/>
      <c r="VYJ1254" s="4"/>
      <c r="VYK1254" s="4"/>
      <c r="VYL1254" s="4"/>
      <c r="VYM1254" s="4"/>
      <c r="VYN1254" s="4"/>
      <c r="VYO1254" s="4"/>
      <c r="VYP1254" s="4"/>
      <c r="VYQ1254" s="4"/>
      <c r="VYR1254" s="4"/>
      <c r="VYS1254" s="4"/>
      <c r="VYT1254" s="4"/>
      <c r="VYU1254" s="4"/>
      <c r="VYV1254" s="4"/>
      <c r="VYW1254" s="4"/>
      <c r="VYX1254" s="4"/>
      <c r="VYY1254" s="4"/>
      <c r="VYZ1254" s="4"/>
      <c r="VZA1254" s="4"/>
      <c r="VZB1254" s="4"/>
      <c r="VZC1254" s="4"/>
      <c r="VZD1254" s="4"/>
      <c r="VZE1254" s="4"/>
      <c r="VZF1254" s="4"/>
      <c r="VZG1254" s="4"/>
      <c r="VZH1254" s="4"/>
      <c r="VZI1254" s="4"/>
      <c r="VZJ1254" s="4"/>
      <c r="VZK1254" s="4"/>
      <c r="VZL1254" s="4"/>
      <c r="VZM1254" s="4"/>
      <c r="VZN1254" s="4"/>
      <c r="VZO1254" s="4"/>
      <c r="VZP1254" s="4"/>
      <c r="VZQ1254" s="4"/>
      <c r="VZR1254" s="4"/>
      <c r="VZS1254" s="4"/>
      <c r="VZT1254" s="4"/>
      <c r="VZU1254" s="4"/>
      <c r="VZV1254" s="4"/>
      <c r="VZW1254" s="4"/>
      <c r="VZX1254" s="4"/>
      <c r="VZY1254" s="4"/>
      <c r="VZZ1254" s="4"/>
      <c r="WAA1254" s="4"/>
      <c r="WAB1254" s="4"/>
      <c r="WAC1254" s="4"/>
      <c r="WAD1254" s="4"/>
      <c r="WAE1254" s="4"/>
      <c r="WAF1254" s="4"/>
      <c r="WAG1254" s="4"/>
      <c r="WAH1254" s="4"/>
      <c r="WAI1254" s="4"/>
      <c r="WAJ1254" s="4"/>
      <c r="WAK1254" s="4"/>
      <c r="WAL1254" s="4"/>
      <c r="WAM1254" s="4"/>
      <c r="WAN1254" s="4"/>
      <c r="WAO1254" s="4"/>
      <c r="WAP1254" s="4"/>
      <c r="WAQ1254" s="4"/>
      <c r="WAR1254" s="4"/>
      <c r="WAS1254" s="4"/>
      <c r="WAT1254" s="4"/>
      <c r="WAU1254" s="4"/>
      <c r="WAV1254" s="4"/>
      <c r="WAW1254" s="4"/>
      <c r="WAX1254" s="4"/>
      <c r="WAY1254" s="4"/>
      <c r="WAZ1254" s="4"/>
      <c r="WBA1254" s="4"/>
      <c r="WBB1254" s="4"/>
      <c r="WBC1254" s="4"/>
      <c r="WBD1254" s="4"/>
      <c r="WBE1254" s="4"/>
      <c r="WBF1254" s="4"/>
      <c r="WBG1254" s="4"/>
      <c r="WBH1254" s="4"/>
      <c r="WBI1254" s="4"/>
      <c r="WBJ1254" s="4"/>
      <c r="WBK1254" s="4"/>
      <c r="WBL1254" s="4"/>
      <c r="WBM1254" s="4"/>
      <c r="WBN1254" s="4"/>
      <c r="WBO1254" s="4"/>
      <c r="WBP1254" s="4"/>
      <c r="WBQ1254" s="4"/>
      <c r="WBR1254" s="4"/>
      <c r="WBS1254" s="4"/>
      <c r="WBT1254" s="4"/>
      <c r="WBU1254" s="4"/>
      <c r="WBV1254" s="4"/>
      <c r="WBW1254" s="4"/>
      <c r="WBX1254" s="4"/>
      <c r="WBY1254" s="4"/>
      <c r="WBZ1254" s="4"/>
      <c r="WCA1254" s="4"/>
      <c r="WCB1254" s="4"/>
      <c r="WCC1254" s="4"/>
      <c r="WCD1254" s="4"/>
      <c r="WCE1254" s="4"/>
      <c r="WCF1254" s="4"/>
      <c r="WCG1254" s="4"/>
      <c r="WCH1254" s="4"/>
      <c r="WCI1254" s="4"/>
      <c r="WCJ1254" s="4"/>
      <c r="WCK1254" s="4"/>
      <c r="WCL1254" s="4"/>
      <c r="WCM1254" s="4"/>
      <c r="WCN1254" s="4"/>
      <c r="WCO1254" s="4"/>
      <c r="WCP1254" s="4"/>
      <c r="WCQ1254" s="4"/>
      <c r="WCR1254" s="4"/>
      <c r="WCS1254" s="4"/>
      <c r="WCT1254" s="4"/>
      <c r="WCU1254" s="4"/>
      <c r="WCV1254" s="4"/>
      <c r="WCW1254" s="4"/>
      <c r="WCX1254" s="4"/>
      <c r="WCY1254" s="4"/>
      <c r="WCZ1254" s="4"/>
      <c r="WDA1254" s="4"/>
      <c r="WDB1254" s="4"/>
      <c r="WDC1254" s="4"/>
      <c r="WDD1254" s="4"/>
      <c r="WDE1254" s="4"/>
      <c r="WDF1254" s="4"/>
      <c r="WDG1254" s="4"/>
      <c r="WDH1254" s="4"/>
      <c r="WDI1254" s="4"/>
      <c r="WDJ1254" s="4"/>
      <c r="WDK1254" s="4"/>
      <c r="WDL1254" s="4"/>
      <c r="WDM1254" s="4"/>
      <c r="WDN1254" s="4"/>
      <c r="WDO1254" s="4"/>
      <c r="WDP1254" s="4"/>
      <c r="WDQ1254" s="4"/>
      <c r="WDR1254" s="4"/>
      <c r="WDS1254" s="4"/>
      <c r="WDT1254" s="4"/>
      <c r="WDU1254" s="4"/>
      <c r="WDV1254" s="4"/>
      <c r="WDW1254" s="4"/>
      <c r="WDX1254" s="4"/>
      <c r="WDY1254" s="4"/>
      <c r="WDZ1254" s="4"/>
      <c r="WEA1254" s="4"/>
      <c r="WEB1254" s="4"/>
      <c r="WEC1254" s="4"/>
      <c r="WED1254" s="4"/>
      <c r="WEE1254" s="4"/>
      <c r="WEF1254" s="4"/>
      <c r="WEG1254" s="4"/>
      <c r="WEH1254" s="4"/>
      <c r="WEI1254" s="4"/>
      <c r="WEJ1254" s="4"/>
      <c r="WEK1254" s="4"/>
      <c r="WEL1254" s="4"/>
      <c r="WEM1254" s="4"/>
      <c r="WEN1254" s="4"/>
      <c r="WEO1254" s="4"/>
      <c r="WEP1254" s="4"/>
      <c r="WEQ1254" s="4"/>
      <c r="WER1254" s="4"/>
      <c r="WES1254" s="4"/>
      <c r="WET1254" s="4"/>
      <c r="WEU1254" s="4"/>
      <c r="WEV1254" s="4"/>
      <c r="WEW1254" s="4"/>
      <c r="WEX1254" s="4"/>
      <c r="WEY1254" s="4"/>
      <c r="WEZ1254" s="4"/>
      <c r="WFA1254" s="4"/>
      <c r="WFB1254" s="4"/>
      <c r="WFC1254" s="4"/>
      <c r="WFD1254" s="4"/>
      <c r="WFE1254" s="4"/>
      <c r="WFF1254" s="4"/>
      <c r="WFG1254" s="4"/>
      <c r="WFH1254" s="4"/>
      <c r="WFI1254" s="4"/>
      <c r="WFJ1254" s="4"/>
      <c r="WFK1254" s="4"/>
      <c r="WFL1254" s="4"/>
      <c r="WFM1254" s="4"/>
      <c r="WFN1254" s="4"/>
      <c r="WFO1254" s="4"/>
      <c r="WFP1254" s="4"/>
      <c r="WFQ1254" s="4"/>
      <c r="WFR1254" s="4"/>
      <c r="WFS1254" s="4"/>
      <c r="WFT1254" s="4"/>
      <c r="WFU1254" s="4"/>
      <c r="WFV1254" s="4"/>
      <c r="WFW1254" s="4"/>
      <c r="WFX1254" s="4"/>
      <c r="WFY1254" s="4"/>
      <c r="WFZ1254" s="4"/>
      <c r="WGA1254" s="4"/>
      <c r="WGB1254" s="4"/>
      <c r="WGC1254" s="4"/>
      <c r="WGD1254" s="4"/>
      <c r="WGE1254" s="4"/>
      <c r="WGF1254" s="4"/>
      <c r="WGG1254" s="4"/>
      <c r="WGH1254" s="4"/>
      <c r="WGI1254" s="4"/>
      <c r="WGJ1254" s="4"/>
      <c r="WGK1254" s="4"/>
      <c r="WGL1254" s="4"/>
      <c r="WGM1254" s="4"/>
      <c r="WGN1254" s="4"/>
      <c r="WGO1254" s="4"/>
      <c r="WGP1254" s="4"/>
      <c r="WGQ1254" s="4"/>
      <c r="WGR1254" s="4"/>
      <c r="WGS1254" s="4"/>
      <c r="WGT1254" s="4"/>
      <c r="WGU1254" s="4"/>
      <c r="WGV1254" s="4"/>
      <c r="WGW1254" s="4"/>
      <c r="WGX1254" s="4"/>
      <c r="WGY1254" s="4"/>
      <c r="WGZ1254" s="4"/>
      <c r="WHA1254" s="4"/>
      <c r="WHB1254" s="4"/>
      <c r="WHC1254" s="4"/>
      <c r="WHD1254" s="4"/>
      <c r="WHE1254" s="4"/>
      <c r="WHF1254" s="4"/>
      <c r="WHG1254" s="4"/>
      <c r="WHH1254" s="4"/>
      <c r="WHI1254" s="4"/>
      <c r="WHJ1254" s="4"/>
      <c r="WHK1254" s="4"/>
      <c r="WHL1254" s="4"/>
      <c r="WHM1254" s="4"/>
      <c r="WHN1254" s="4"/>
      <c r="WHO1254" s="4"/>
      <c r="WHP1254" s="4"/>
      <c r="WHQ1254" s="4"/>
      <c r="WHR1254" s="4"/>
      <c r="WHS1254" s="4"/>
      <c r="WHT1254" s="4"/>
      <c r="WHU1254" s="4"/>
      <c r="WHV1254" s="4"/>
      <c r="WHW1254" s="4"/>
      <c r="WHX1254" s="4"/>
      <c r="WHY1254" s="4"/>
      <c r="WHZ1254" s="4"/>
      <c r="WIA1254" s="4"/>
      <c r="WIB1254" s="4"/>
      <c r="WIC1254" s="4"/>
      <c r="WID1254" s="4"/>
      <c r="WIE1254" s="4"/>
      <c r="WIF1254" s="4"/>
      <c r="WIG1254" s="4"/>
      <c r="WIH1254" s="4"/>
      <c r="WII1254" s="4"/>
      <c r="WIJ1254" s="4"/>
      <c r="WIK1254" s="4"/>
      <c r="WIL1254" s="4"/>
      <c r="WIM1254" s="4"/>
      <c r="WIN1254" s="4"/>
      <c r="WIO1254" s="4"/>
      <c r="WIP1254" s="4"/>
      <c r="WIQ1254" s="4"/>
      <c r="WIR1254" s="4"/>
      <c r="WIS1254" s="4"/>
      <c r="WIT1254" s="4"/>
      <c r="WIU1254" s="4"/>
      <c r="WIV1254" s="4"/>
      <c r="WIW1254" s="4"/>
      <c r="WIX1254" s="4"/>
      <c r="WIY1254" s="4"/>
      <c r="WIZ1254" s="4"/>
      <c r="WJA1254" s="4"/>
      <c r="WJB1254" s="4"/>
      <c r="WJC1254" s="4"/>
      <c r="WJD1254" s="4"/>
      <c r="WJE1254" s="4"/>
      <c r="WJF1254" s="4"/>
      <c r="WJG1254" s="4"/>
      <c r="WJH1254" s="4"/>
      <c r="WJI1254" s="4"/>
      <c r="WJJ1254" s="4"/>
      <c r="WJK1254" s="4"/>
      <c r="WJL1254" s="4"/>
      <c r="WJM1254" s="4"/>
      <c r="WJN1254" s="4"/>
      <c r="WJO1254" s="4"/>
      <c r="WJP1254" s="4"/>
      <c r="WJQ1254" s="4"/>
      <c r="WJR1254" s="4"/>
      <c r="WJS1254" s="4"/>
      <c r="WJT1254" s="4"/>
      <c r="WJU1254" s="4"/>
      <c r="WJV1254" s="4"/>
      <c r="WJW1254" s="4"/>
      <c r="WJX1254" s="4"/>
      <c r="WJY1254" s="4"/>
      <c r="WJZ1254" s="4"/>
      <c r="WKA1254" s="4"/>
      <c r="WKB1254" s="4"/>
      <c r="WKC1254" s="4"/>
      <c r="WKD1254" s="4"/>
      <c r="WKE1254" s="4"/>
      <c r="WKF1254" s="4"/>
      <c r="WKG1254" s="4"/>
      <c r="WKH1254" s="4"/>
      <c r="WKI1254" s="4"/>
      <c r="WKJ1254" s="4"/>
      <c r="WKK1254" s="4"/>
      <c r="WKL1254" s="4"/>
      <c r="WKM1254" s="4"/>
      <c r="WKN1254" s="4"/>
      <c r="WKO1254" s="4"/>
      <c r="WKP1254" s="4"/>
      <c r="WKQ1254" s="4"/>
      <c r="WKR1254" s="4"/>
      <c r="WKS1254" s="4"/>
      <c r="WKT1254" s="4"/>
      <c r="WKU1254" s="4"/>
      <c r="WKV1254" s="4"/>
      <c r="WKW1254" s="4"/>
      <c r="WKX1254" s="4"/>
      <c r="WKY1254" s="4"/>
      <c r="WKZ1254" s="4"/>
      <c r="WLA1254" s="4"/>
      <c r="WLB1254" s="4"/>
      <c r="WLC1254" s="4"/>
      <c r="WLD1254" s="4"/>
      <c r="WLE1254" s="4"/>
      <c r="WLF1254" s="4"/>
      <c r="WLG1254" s="4"/>
      <c r="WLH1254" s="4"/>
      <c r="WLI1254" s="4"/>
      <c r="WLJ1254" s="4"/>
      <c r="WLK1254" s="4"/>
      <c r="WLL1254" s="4"/>
      <c r="WLM1254" s="4"/>
      <c r="WLN1254" s="4"/>
      <c r="WLO1254" s="4"/>
      <c r="WLP1254" s="4"/>
      <c r="WLQ1254" s="4"/>
      <c r="WLR1254" s="4"/>
      <c r="WLS1254" s="4"/>
      <c r="WLT1254" s="4"/>
      <c r="WLU1254" s="4"/>
      <c r="WLV1254" s="4"/>
      <c r="WLW1254" s="4"/>
      <c r="WLX1254" s="4"/>
      <c r="WLY1254" s="4"/>
      <c r="WLZ1254" s="4"/>
      <c r="WMA1254" s="4"/>
      <c r="WMB1254" s="4"/>
      <c r="WMC1254" s="4"/>
      <c r="WMD1254" s="4"/>
      <c r="WME1254" s="4"/>
      <c r="WMF1254" s="4"/>
      <c r="WMG1254" s="4"/>
      <c r="WMH1254" s="4"/>
      <c r="WMI1254" s="4"/>
      <c r="WMJ1254" s="4"/>
      <c r="WMK1254" s="4"/>
      <c r="WML1254" s="4"/>
      <c r="WMM1254" s="4"/>
      <c r="WMN1254" s="4"/>
      <c r="WMO1254" s="4"/>
      <c r="WMP1254" s="4"/>
      <c r="WMQ1254" s="4"/>
      <c r="WMR1254" s="4"/>
      <c r="WMS1254" s="4"/>
      <c r="WMT1254" s="4"/>
      <c r="WMU1254" s="4"/>
      <c r="WMV1254" s="4"/>
      <c r="WMW1254" s="4"/>
      <c r="WMX1254" s="4"/>
      <c r="WMY1254" s="4"/>
      <c r="WMZ1254" s="4"/>
      <c r="WNA1254" s="4"/>
      <c r="WNB1254" s="4"/>
      <c r="WNC1254" s="4"/>
      <c r="WND1254" s="4"/>
      <c r="WNE1254" s="4"/>
      <c r="WNF1254" s="4"/>
      <c r="WNG1254" s="4"/>
      <c r="WNH1254" s="4"/>
      <c r="WNI1254" s="4"/>
      <c r="WNJ1254" s="4"/>
      <c r="WNK1254" s="4"/>
      <c r="WNL1254" s="4"/>
      <c r="WNM1254" s="4"/>
      <c r="WNN1254" s="4"/>
      <c r="WNO1254" s="4"/>
      <c r="WNP1254" s="4"/>
      <c r="WNQ1254" s="4"/>
      <c r="WNR1254" s="4"/>
      <c r="WNS1254" s="4"/>
      <c r="WNT1254" s="4"/>
      <c r="WNU1254" s="4"/>
      <c r="WNV1254" s="4"/>
      <c r="WNW1254" s="4"/>
      <c r="WNX1254" s="4"/>
      <c r="WNY1254" s="4"/>
      <c r="WNZ1254" s="4"/>
      <c r="WOA1254" s="4"/>
      <c r="WOB1254" s="4"/>
      <c r="WOC1254" s="4"/>
      <c r="WOD1254" s="4"/>
      <c r="WOE1254" s="4"/>
      <c r="WOF1254" s="4"/>
      <c r="WOG1254" s="4"/>
      <c r="WOH1254" s="4"/>
      <c r="WOI1254" s="4"/>
      <c r="WOJ1254" s="4"/>
      <c r="WOK1254" s="4"/>
      <c r="WOL1254" s="4"/>
      <c r="WOM1254" s="4"/>
      <c r="WON1254" s="4"/>
      <c r="WOO1254" s="4"/>
      <c r="WOP1254" s="4"/>
      <c r="WOQ1254" s="4"/>
      <c r="WOR1254" s="4"/>
      <c r="WOS1254" s="4"/>
      <c r="WOT1254" s="4"/>
      <c r="WOU1254" s="4"/>
      <c r="WOV1254" s="4"/>
      <c r="WOW1254" s="4"/>
      <c r="WOX1254" s="4"/>
      <c r="WOY1254" s="4"/>
      <c r="WOZ1254" s="4"/>
      <c r="WPA1254" s="4"/>
      <c r="WPB1254" s="4"/>
      <c r="WPC1254" s="4"/>
      <c r="WPD1254" s="4"/>
      <c r="WPE1254" s="4"/>
      <c r="WPF1254" s="4"/>
      <c r="WPG1254" s="4"/>
      <c r="WPH1254" s="4"/>
      <c r="WPI1254" s="4"/>
      <c r="WPJ1254" s="4"/>
      <c r="WPK1254" s="4"/>
      <c r="WPL1254" s="4"/>
      <c r="WPM1254" s="4"/>
      <c r="WPN1254" s="4"/>
      <c r="WPO1254" s="4"/>
      <c r="WPP1254" s="4"/>
      <c r="WPQ1254" s="4"/>
      <c r="WPR1254" s="4"/>
      <c r="WPS1254" s="4"/>
      <c r="WPT1254" s="4"/>
      <c r="WPU1254" s="4"/>
      <c r="WPV1254" s="4"/>
      <c r="WPW1254" s="4"/>
      <c r="WPX1254" s="4"/>
      <c r="WPY1254" s="4"/>
      <c r="WPZ1254" s="4"/>
      <c r="WQA1254" s="4"/>
      <c r="WQB1254" s="4"/>
      <c r="WQC1254" s="4"/>
      <c r="WQD1254" s="4"/>
      <c r="WQE1254" s="4"/>
      <c r="WQF1254" s="4"/>
      <c r="WQG1254" s="4"/>
      <c r="WQH1254" s="4"/>
      <c r="WQI1254" s="4"/>
      <c r="WQJ1254" s="4"/>
      <c r="WQK1254" s="4"/>
      <c r="WQL1254" s="4"/>
      <c r="WQM1254" s="4"/>
      <c r="WQN1254" s="4"/>
      <c r="WQO1254" s="4"/>
      <c r="WQP1254" s="4"/>
      <c r="WQQ1254" s="4"/>
      <c r="WQR1254" s="4"/>
      <c r="WQS1254" s="4"/>
      <c r="WQT1254" s="4"/>
      <c r="WQU1254" s="4"/>
      <c r="WQV1254" s="4"/>
      <c r="WQW1254" s="4"/>
      <c r="WQX1254" s="4"/>
      <c r="WQY1254" s="4"/>
      <c r="WQZ1254" s="4"/>
      <c r="WRA1254" s="4"/>
      <c r="WRB1254" s="4"/>
      <c r="WRC1254" s="4"/>
      <c r="WRD1254" s="4"/>
      <c r="WRE1254" s="4"/>
      <c r="WRF1254" s="4"/>
      <c r="WRG1254" s="4"/>
      <c r="WRH1254" s="4"/>
      <c r="WRI1254" s="4"/>
      <c r="WRJ1254" s="4"/>
      <c r="WRK1254" s="4"/>
      <c r="WRL1254" s="4"/>
      <c r="WRM1254" s="4"/>
      <c r="WRN1254" s="4"/>
      <c r="WRO1254" s="4"/>
      <c r="WRP1254" s="4"/>
      <c r="WRQ1254" s="4"/>
      <c r="WRR1254" s="4"/>
      <c r="WRS1254" s="4"/>
      <c r="WRT1254" s="4"/>
      <c r="WRU1254" s="4"/>
      <c r="WRV1254" s="4"/>
      <c r="WRW1254" s="4"/>
      <c r="WRX1254" s="4"/>
      <c r="WRY1254" s="4"/>
      <c r="WRZ1254" s="4"/>
      <c r="WSA1254" s="4"/>
      <c r="WSB1254" s="4"/>
      <c r="WSC1254" s="4"/>
      <c r="WSD1254" s="4"/>
      <c r="WSE1254" s="4"/>
      <c r="WSF1254" s="4"/>
      <c r="WSG1254" s="4"/>
      <c r="WSH1254" s="4"/>
      <c r="WSI1254" s="4"/>
      <c r="WSJ1254" s="4"/>
      <c r="WSK1254" s="4"/>
      <c r="WSL1254" s="4"/>
      <c r="WSM1254" s="4"/>
      <c r="WSN1254" s="4"/>
      <c r="WSO1254" s="4"/>
      <c r="WSP1254" s="4"/>
      <c r="WSQ1254" s="4"/>
      <c r="WSR1254" s="4"/>
      <c r="WSS1254" s="4"/>
      <c r="WST1254" s="4"/>
      <c r="WSU1254" s="4"/>
      <c r="WSV1254" s="4"/>
      <c r="WSW1254" s="4"/>
      <c r="WSX1254" s="4"/>
      <c r="WSY1254" s="4"/>
      <c r="WSZ1254" s="4"/>
      <c r="WTA1254" s="4"/>
      <c r="WTB1254" s="4"/>
      <c r="WTC1254" s="4"/>
      <c r="WTD1254" s="4"/>
      <c r="WTE1254" s="4"/>
      <c r="WTF1254" s="4"/>
      <c r="WTG1254" s="4"/>
      <c r="WTH1254" s="4"/>
      <c r="WTI1254" s="4"/>
      <c r="WTJ1254" s="4"/>
      <c r="WTK1254" s="4"/>
      <c r="WTL1254" s="4"/>
      <c r="WTM1254" s="4"/>
      <c r="WTN1254" s="4"/>
      <c r="WTO1254" s="4"/>
      <c r="WTP1254" s="4"/>
      <c r="WTQ1254" s="4"/>
      <c r="WTR1254" s="4"/>
      <c r="WTS1254" s="4"/>
      <c r="WTT1254" s="4"/>
      <c r="WTU1254" s="4"/>
      <c r="WTV1254" s="4"/>
      <c r="WTW1254" s="4"/>
      <c r="WTX1254" s="4"/>
      <c r="WTY1254" s="4"/>
      <c r="WTZ1254" s="4"/>
      <c r="WUA1254" s="4"/>
      <c r="WUB1254" s="4"/>
      <c r="WUC1254" s="4"/>
      <c r="WUD1254" s="4"/>
      <c r="WUE1254" s="4"/>
      <c r="WUF1254" s="4"/>
      <c r="WUG1254" s="4"/>
      <c r="WUH1254" s="4"/>
      <c r="WUI1254" s="4"/>
      <c r="WUJ1254" s="4"/>
      <c r="WUK1254" s="4"/>
      <c r="WUL1254" s="4"/>
      <c r="WUM1254" s="4"/>
      <c r="WUN1254" s="4"/>
      <c r="WUO1254" s="4"/>
      <c r="WUP1254" s="4"/>
      <c r="WUQ1254" s="4"/>
      <c r="WUR1254" s="4"/>
      <c r="WUS1254" s="4"/>
      <c r="WUT1254" s="4"/>
      <c r="WUU1254" s="4"/>
      <c r="WUV1254" s="4"/>
      <c r="WUW1254" s="4"/>
      <c r="WUX1254" s="4"/>
      <c r="WUY1254" s="4"/>
      <c r="WUZ1254" s="4"/>
      <c r="WVA1254" s="4"/>
      <c r="WVB1254" s="4"/>
      <c r="WVC1254" s="4"/>
      <c r="WVD1254" s="4"/>
      <c r="WVE1254" s="4"/>
      <c r="WVF1254" s="4"/>
      <c r="WVG1254" s="4"/>
      <c r="WVH1254" s="4"/>
      <c r="WVI1254" s="4"/>
      <c r="WVJ1254" s="4"/>
      <c r="WVK1254" s="4"/>
      <c r="WVL1254" s="4"/>
      <c r="WVM1254" s="4"/>
      <c r="WVN1254" s="4"/>
      <c r="WVO1254" s="4"/>
      <c r="WVP1254" s="4"/>
      <c r="WVQ1254" s="4"/>
      <c r="WVR1254" s="4"/>
      <c r="WVS1254" s="4"/>
      <c r="WVT1254" s="4"/>
      <c r="WVU1254" s="4"/>
      <c r="WVV1254" s="4"/>
      <c r="WVW1254" s="4"/>
      <c r="WVX1254" s="4"/>
      <c r="WVY1254" s="4"/>
      <c r="WVZ1254" s="4"/>
      <c r="WWA1254" s="4"/>
      <c r="WWB1254" s="4"/>
      <c r="WWC1254" s="4"/>
      <c r="WWD1254" s="4"/>
      <c r="WWE1254" s="4"/>
      <c r="WWF1254" s="4"/>
      <c r="WWG1254" s="4"/>
      <c r="WWH1254" s="4"/>
      <c r="WWI1254" s="4"/>
      <c r="WWJ1254" s="4"/>
      <c r="WWK1254" s="4"/>
      <c r="WWL1254" s="4"/>
      <c r="WWM1254" s="4"/>
      <c r="WWN1254" s="4"/>
      <c r="WWO1254" s="4"/>
      <c r="WWP1254" s="4"/>
      <c r="WWQ1254" s="4"/>
      <c r="WWR1254" s="4"/>
      <c r="WWS1254" s="4"/>
      <c r="WWT1254" s="4"/>
      <c r="WWU1254" s="4"/>
      <c r="WWV1254" s="4"/>
      <c r="WWW1254" s="4"/>
      <c r="WWX1254" s="4"/>
      <c r="WWY1254" s="4"/>
      <c r="WWZ1254" s="4"/>
      <c r="WXA1254" s="4"/>
      <c r="WXB1254" s="4"/>
      <c r="WXC1254" s="4"/>
      <c r="WXD1254" s="4"/>
      <c r="WXE1254" s="4"/>
      <c r="WXF1254" s="4"/>
      <c r="WXG1254" s="4"/>
      <c r="WXH1254" s="4"/>
      <c r="WXI1254" s="4"/>
      <c r="WXJ1254" s="4"/>
      <c r="WXK1254" s="4"/>
      <c r="WXL1254" s="4"/>
      <c r="WXM1254" s="4"/>
      <c r="WXN1254" s="4"/>
      <c r="WXO1254" s="4"/>
      <c r="WXP1254" s="4"/>
      <c r="WXQ1254" s="4"/>
      <c r="WXR1254" s="4"/>
      <c r="WXS1254" s="4"/>
      <c r="WXT1254" s="4"/>
      <c r="WXU1254" s="4"/>
      <c r="WXV1254" s="4"/>
      <c r="WXW1254" s="4"/>
      <c r="WXX1254" s="4"/>
      <c r="WXY1254" s="4"/>
      <c r="WXZ1254" s="4"/>
      <c r="WYA1254" s="4"/>
      <c r="WYB1254" s="4"/>
      <c r="WYC1254" s="4"/>
      <c r="WYD1254" s="4"/>
      <c r="WYE1254" s="4"/>
      <c r="WYF1254" s="4"/>
      <c r="WYG1254" s="4"/>
      <c r="WYH1254" s="4"/>
      <c r="WYI1254" s="4"/>
      <c r="WYJ1254" s="4"/>
      <c r="WYK1254" s="4"/>
      <c r="WYL1254" s="4"/>
      <c r="WYM1254" s="4"/>
      <c r="WYN1254" s="4"/>
      <c r="WYO1254" s="4"/>
      <c r="WYP1254" s="4"/>
      <c r="WYQ1254" s="4"/>
      <c r="WYR1254" s="4"/>
      <c r="WYS1254" s="4"/>
      <c r="WYT1254" s="4"/>
      <c r="WYU1254" s="4"/>
      <c r="WYV1254" s="4"/>
      <c r="WYW1254" s="4"/>
      <c r="WYX1254" s="4"/>
      <c r="WYY1254" s="4"/>
      <c r="WYZ1254" s="4"/>
      <c r="WZA1254" s="4"/>
      <c r="WZB1254" s="4"/>
      <c r="WZC1254" s="4"/>
      <c r="WZD1254" s="4"/>
      <c r="WZE1254" s="4"/>
      <c r="WZF1254" s="4"/>
      <c r="WZG1254" s="4"/>
      <c r="WZH1254" s="4"/>
      <c r="WZI1254" s="4"/>
      <c r="WZJ1254" s="4"/>
      <c r="WZK1254" s="4"/>
      <c r="WZL1254" s="4"/>
      <c r="WZM1254" s="4"/>
      <c r="WZN1254" s="4"/>
      <c r="WZO1254" s="4"/>
      <c r="WZP1254" s="4"/>
      <c r="WZQ1254" s="4"/>
      <c r="WZR1254" s="4"/>
      <c r="WZS1254" s="4"/>
      <c r="WZT1254" s="4"/>
      <c r="WZU1254" s="4"/>
      <c r="WZV1254" s="4"/>
      <c r="WZW1254" s="4"/>
      <c r="WZX1254" s="4"/>
      <c r="WZY1254" s="4"/>
      <c r="WZZ1254" s="4"/>
      <c r="XAA1254" s="4"/>
      <c r="XAB1254" s="4"/>
      <c r="XAC1254" s="4"/>
      <c r="XAD1254" s="4"/>
      <c r="XAE1254" s="4"/>
      <c r="XAF1254" s="4"/>
      <c r="XAG1254" s="4"/>
      <c r="XAH1254" s="4"/>
      <c r="XAI1254" s="4"/>
      <c r="XAJ1254" s="4"/>
      <c r="XAK1254" s="4"/>
      <c r="XAL1254" s="4"/>
      <c r="XAM1254" s="4"/>
      <c r="XAN1254" s="4"/>
      <c r="XAO1254" s="4"/>
      <c r="XAP1254" s="4"/>
      <c r="XAQ1254" s="4"/>
      <c r="XAR1254" s="4"/>
      <c r="XAS1254" s="4"/>
      <c r="XAT1254" s="4"/>
      <c r="XAU1254" s="4"/>
      <c r="XAV1254" s="4"/>
      <c r="XAW1254" s="4"/>
      <c r="XAX1254" s="4"/>
      <c r="XAY1254" s="4"/>
      <c r="XAZ1254" s="4"/>
      <c r="XBA1254" s="4"/>
      <c r="XBB1254" s="4"/>
      <c r="XBC1254" s="4"/>
      <c r="XBD1254" s="4"/>
      <c r="XBE1254" s="4"/>
      <c r="XBF1254" s="4"/>
      <c r="XBG1254" s="4"/>
      <c r="XBH1254" s="4"/>
      <c r="XBI1254" s="4"/>
      <c r="XBJ1254" s="4"/>
      <c r="XBK1254" s="4"/>
      <c r="XBL1254" s="4"/>
      <c r="XBM1254" s="4"/>
      <c r="XBN1254" s="4"/>
      <c r="XBO1254" s="4"/>
      <c r="XBP1254" s="4"/>
      <c r="XBQ1254" s="4"/>
      <c r="XBR1254" s="4"/>
      <c r="XBS1254" s="4"/>
      <c r="XBT1254" s="4"/>
      <c r="XBU1254" s="4"/>
      <c r="XBV1254" s="4"/>
      <c r="XBW1254" s="4"/>
      <c r="XBX1254" s="4"/>
      <c r="XBY1254" s="4"/>
      <c r="XBZ1254" s="4"/>
      <c r="XCA1254" s="4"/>
      <c r="XCB1254" s="4"/>
      <c r="XCC1254" s="4"/>
      <c r="XCD1254" s="4"/>
      <c r="XCE1254" s="4"/>
      <c r="XCF1254" s="4"/>
      <c r="XCG1254" s="4"/>
      <c r="XCH1254" s="4"/>
      <c r="XCI1254" s="4"/>
      <c r="XCJ1254" s="4"/>
      <c r="XCK1254" s="4"/>
      <c r="XCL1254" s="4"/>
      <c r="XCM1254" s="7"/>
      <c r="XCN1254" s="7"/>
    </row>
    <row r="1255" spans="1:16316" ht="31.5" x14ac:dyDescent="0.25">
      <c r="A1255" s="5" t="s">
        <v>543</v>
      </c>
      <c r="B1255" s="108" t="s">
        <v>148</v>
      </c>
      <c r="C1255" s="5"/>
      <c r="D1255" s="142">
        <f>D1260+D1264+D1256</f>
        <v>114225</v>
      </c>
    </row>
    <row r="1256" spans="1:16316" ht="31.5" x14ac:dyDescent="0.2">
      <c r="A1256" s="44" t="s">
        <v>157</v>
      </c>
      <c r="B1256" s="26" t="s">
        <v>997</v>
      </c>
      <c r="C1256" s="52"/>
      <c r="D1256" s="134">
        <f>D1257</f>
        <v>86458</v>
      </c>
    </row>
    <row r="1257" spans="1:16316" ht="15.75" x14ac:dyDescent="0.2">
      <c r="A1257" s="38" t="s">
        <v>996</v>
      </c>
      <c r="B1257" s="25" t="s">
        <v>997</v>
      </c>
      <c r="C1257" s="29">
        <v>200</v>
      </c>
      <c r="D1257" s="123">
        <f>D1258</f>
        <v>86458</v>
      </c>
    </row>
    <row r="1258" spans="1:16316" ht="31.5" x14ac:dyDescent="0.2">
      <c r="A1258" s="38" t="s">
        <v>17</v>
      </c>
      <c r="B1258" s="25" t="s">
        <v>997</v>
      </c>
      <c r="C1258" s="29">
        <v>240</v>
      </c>
      <c r="D1258" s="123">
        <f>D1259</f>
        <v>86458</v>
      </c>
    </row>
    <row r="1259" spans="1:16316" ht="15.75" hidden="1" x14ac:dyDescent="0.2">
      <c r="A1259" s="38" t="s">
        <v>592</v>
      </c>
      <c r="B1259" s="25" t="s">
        <v>997</v>
      </c>
      <c r="C1259" s="29">
        <v>244</v>
      </c>
      <c r="D1259" s="123">
        <v>86458</v>
      </c>
    </row>
    <row r="1260" spans="1:16316" ht="31.5" x14ac:dyDescent="0.25">
      <c r="A1260" s="35" t="s">
        <v>161</v>
      </c>
      <c r="B1260" s="36" t="s">
        <v>158</v>
      </c>
      <c r="C1260" s="102"/>
      <c r="D1260" s="143">
        <f t="shared" ref="D1260:D1262" si="149">D1261</f>
        <v>2500</v>
      </c>
    </row>
    <row r="1261" spans="1:16316" ht="31.5" x14ac:dyDescent="0.25">
      <c r="A1261" s="38" t="s">
        <v>446</v>
      </c>
      <c r="B1261" s="37" t="s">
        <v>158</v>
      </c>
      <c r="C1261" s="103">
        <v>200</v>
      </c>
      <c r="D1261" s="144">
        <f t="shared" si="149"/>
        <v>2500</v>
      </c>
    </row>
    <row r="1262" spans="1:16316" ht="31.5" x14ac:dyDescent="0.25">
      <c r="A1262" s="8" t="s">
        <v>17</v>
      </c>
      <c r="B1262" s="37" t="s">
        <v>158</v>
      </c>
      <c r="C1262" s="103">
        <v>240</v>
      </c>
      <c r="D1262" s="144">
        <f t="shared" si="149"/>
        <v>2500</v>
      </c>
    </row>
    <row r="1263" spans="1:16316" ht="15.75" hidden="1" x14ac:dyDescent="0.25">
      <c r="A1263" s="8" t="s">
        <v>592</v>
      </c>
      <c r="B1263" s="37" t="s">
        <v>158</v>
      </c>
      <c r="C1263" s="103">
        <v>244</v>
      </c>
      <c r="D1263" s="144">
        <v>2500</v>
      </c>
    </row>
    <row r="1264" spans="1:16316" ht="15.75" x14ac:dyDescent="0.25">
      <c r="A1264" s="35" t="s">
        <v>159</v>
      </c>
      <c r="B1264" s="36" t="s">
        <v>160</v>
      </c>
      <c r="C1264" s="102"/>
      <c r="D1264" s="143">
        <f t="shared" ref="D1264:D1266" si="150">D1265</f>
        <v>25267</v>
      </c>
    </row>
    <row r="1265" spans="1:4" ht="31.5" x14ac:dyDescent="0.25">
      <c r="A1265" s="38" t="s">
        <v>446</v>
      </c>
      <c r="B1265" s="37" t="s">
        <v>160</v>
      </c>
      <c r="C1265" s="103">
        <v>200</v>
      </c>
      <c r="D1265" s="144">
        <f t="shared" si="150"/>
        <v>25267</v>
      </c>
    </row>
    <row r="1266" spans="1:4" ht="31.5" x14ac:dyDescent="0.25">
      <c r="A1266" s="8" t="s">
        <v>17</v>
      </c>
      <c r="B1266" s="37" t="s">
        <v>160</v>
      </c>
      <c r="C1266" s="103">
        <v>240</v>
      </c>
      <c r="D1266" s="144">
        <f t="shared" si="150"/>
        <v>25267</v>
      </c>
    </row>
    <row r="1267" spans="1:4" ht="15.75" hidden="1" x14ac:dyDescent="0.25">
      <c r="A1267" s="8" t="s">
        <v>592</v>
      </c>
      <c r="B1267" s="37" t="s">
        <v>160</v>
      </c>
      <c r="C1267" s="103">
        <v>244</v>
      </c>
      <c r="D1267" s="144">
        <f>13500+11767</f>
        <v>25267</v>
      </c>
    </row>
    <row r="1268" spans="1:4" ht="47.25" x14ac:dyDescent="0.25">
      <c r="A1268" s="5" t="s">
        <v>544</v>
      </c>
      <c r="B1268" s="39" t="s">
        <v>149</v>
      </c>
      <c r="C1268" s="108"/>
      <c r="D1268" s="142">
        <f>D1269+D1273+D1277+D1281+D1285+D1289+D1293+D1301+D1305+D1309+D1313+D1317+D1321+D1297+D1333+D1325+D1329</f>
        <v>910070.06263000006</v>
      </c>
    </row>
    <row r="1269" spans="1:4" ht="15.75" x14ac:dyDescent="0.25">
      <c r="A1269" s="35" t="s">
        <v>124</v>
      </c>
      <c r="B1269" s="36" t="s">
        <v>150</v>
      </c>
      <c r="C1269" s="102"/>
      <c r="D1269" s="143">
        <f t="shared" ref="D1269:D1271" si="151">D1270</f>
        <v>211634</v>
      </c>
    </row>
    <row r="1270" spans="1:4" ht="31.5" x14ac:dyDescent="0.25">
      <c r="A1270" s="38" t="s">
        <v>446</v>
      </c>
      <c r="B1270" s="37" t="s">
        <v>150</v>
      </c>
      <c r="C1270" s="103">
        <v>200</v>
      </c>
      <c r="D1270" s="144">
        <f t="shared" si="151"/>
        <v>211634</v>
      </c>
    </row>
    <row r="1271" spans="1:4" ht="31.5" x14ac:dyDescent="0.25">
      <c r="A1271" s="6" t="s">
        <v>17</v>
      </c>
      <c r="B1271" s="37" t="s">
        <v>150</v>
      </c>
      <c r="C1271" s="103">
        <v>240</v>
      </c>
      <c r="D1271" s="144">
        <f t="shared" si="151"/>
        <v>211634</v>
      </c>
    </row>
    <row r="1272" spans="1:4" ht="15.75" hidden="1" x14ac:dyDescent="0.25">
      <c r="A1272" s="8" t="s">
        <v>592</v>
      </c>
      <c r="B1272" s="37" t="s">
        <v>150</v>
      </c>
      <c r="C1272" s="103">
        <v>244</v>
      </c>
      <c r="D1272" s="144">
        <f>199678-9000+17000+3956</f>
        <v>211634</v>
      </c>
    </row>
    <row r="1273" spans="1:4" ht="15.75" x14ac:dyDescent="0.25">
      <c r="A1273" s="35" t="s">
        <v>125</v>
      </c>
      <c r="B1273" s="36" t="s">
        <v>151</v>
      </c>
      <c r="C1273" s="102"/>
      <c r="D1273" s="143">
        <f t="shared" ref="D1273:D1275" si="152">D1274</f>
        <v>107729</v>
      </c>
    </row>
    <row r="1274" spans="1:4" ht="31.5" x14ac:dyDescent="0.25">
      <c r="A1274" s="38" t="s">
        <v>446</v>
      </c>
      <c r="B1274" s="37" t="s">
        <v>151</v>
      </c>
      <c r="C1274" s="103">
        <v>200</v>
      </c>
      <c r="D1274" s="144">
        <f t="shared" si="152"/>
        <v>107729</v>
      </c>
    </row>
    <row r="1275" spans="1:4" ht="31.5" x14ac:dyDescent="0.25">
      <c r="A1275" s="8" t="s">
        <v>17</v>
      </c>
      <c r="B1275" s="37" t="s">
        <v>151</v>
      </c>
      <c r="C1275" s="103">
        <v>240</v>
      </c>
      <c r="D1275" s="144">
        <f t="shared" si="152"/>
        <v>107729</v>
      </c>
    </row>
    <row r="1276" spans="1:4" ht="15.75" hidden="1" x14ac:dyDescent="0.25">
      <c r="A1276" s="8" t="s">
        <v>592</v>
      </c>
      <c r="B1276" s="59" t="s">
        <v>151</v>
      </c>
      <c r="C1276" s="37">
        <v>244</v>
      </c>
      <c r="D1276" s="144">
        <f>88729+19000</f>
        <v>107729</v>
      </c>
    </row>
    <row r="1277" spans="1:4" ht="15.75" x14ac:dyDescent="0.25">
      <c r="A1277" s="35" t="s">
        <v>677</v>
      </c>
      <c r="B1277" s="36" t="s">
        <v>152</v>
      </c>
      <c r="C1277" s="103"/>
      <c r="D1277" s="144">
        <f t="shared" ref="D1277:D1283" si="153">D1278</f>
        <v>66738</v>
      </c>
    </row>
    <row r="1278" spans="1:4" ht="31.5" x14ac:dyDescent="0.25">
      <c r="A1278" s="38" t="s">
        <v>446</v>
      </c>
      <c r="B1278" s="37" t="s">
        <v>152</v>
      </c>
      <c r="C1278" s="103">
        <v>200</v>
      </c>
      <c r="D1278" s="144">
        <f t="shared" si="153"/>
        <v>66738</v>
      </c>
    </row>
    <row r="1279" spans="1:4" ht="31.5" x14ac:dyDescent="0.25">
      <c r="A1279" s="6" t="s">
        <v>17</v>
      </c>
      <c r="B1279" s="37" t="s">
        <v>152</v>
      </c>
      <c r="C1279" s="103">
        <v>240</v>
      </c>
      <c r="D1279" s="144">
        <f t="shared" si="153"/>
        <v>66738</v>
      </c>
    </row>
    <row r="1280" spans="1:4" ht="15.75" hidden="1" x14ac:dyDescent="0.25">
      <c r="A1280" s="8" t="s">
        <v>592</v>
      </c>
      <c r="B1280" s="37" t="s">
        <v>152</v>
      </c>
      <c r="C1280" s="103">
        <v>244</v>
      </c>
      <c r="D1280" s="144">
        <f>40000-7638+34376</f>
        <v>66738</v>
      </c>
    </row>
    <row r="1281" spans="1:4" ht="15.75" x14ac:dyDescent="0.25">
      <c r="A1281" s="44" t="s">
        <v>802</v>
      </c>
      <c r="B1281" s="36" t="s">
        <v>804</v>
      </c>
      <c r="C1281" s="103"/>
      <c r="D1281" s="144">
        <f t="shared" si="153"/>
        <v>5950</v>
      </c>
    </row>
    <row r="1282" spans="1:4" ht="31.5" x14ac:dyDescent="0.25">
      <c r="A1282" s="38" t="s">
        <v>446</v>
      </c>
      <c r="B1282" s="37" t="s">
        <v>804</v>
      </c>
      <c r="C1282" s="103">
        <v>200</v>
      </c>
      <c r="D1282" s="144">
        <f t="shared" si="153"/>
        <v>5950</v>
      </c>
    </row>
    <row r="1283" spans="1:4" ht="31.5" x14ac:dyDescent="0.25">
      <c r="A1283" s="46" t="s">
        <v>17</v>
      </c>
      <c r="B1283" s="37" t="s">
        <v>804</v>
      </c>
      <c r="C1283" s="103">
        <v>240</v>
      </c>
      <c r="D1283" s="144">
        <f t="shared" si="153"/>
        <v>5950</v>
      </c>
    </row>
    <row r="1284" spans="1:4" ht="15.75" hidden="1" x14ac:dyDescent="0.25">
      <c r="A1284" s="8" t="s">
        <v>592</v>
      </c>
      <c r="B1284" s="37" t="s">
        <v>804</v>
      </c>
      <c r="C1284" s="103">
        <v>244</v>
      </c>
      <c r="D1284" s="144">
        <f>6450-500</f>
        <v>5950</v>
      </c>
    </row>
    <row r="1285" spans="1:4" ht="15.75" x14ac:dyDescent="0.25">
      <c r="A1285" s="53" t="s">
        <v>302</v>
      </c>
      <c r="B1285" s="36" t="s">
        <v>303</v>
      </c>
      <c r="C1285" s="36"/>
      <c r="D1285" s="143">
        <f t="shared" ref="D1285:D1287" si="154">D1286</f>
        <v>4650</v>
      </c>
    </row>
    <row r="1286" spans="1:4" ht="31.5" x14ac:dyDescent="0.25">
      <c r="A1286" s="38" t="s">
        <v>446</v>
      </c>
      <c r="B1286" s="37" t="s">
        <v>303</v>
      </c>
      <c r="C1286" s="103">
        <v>200</v>
      </c>
      <c r="D1286" s="144">
        <f t="shared" si="154"/>
        <v>4650</v>
      </c>
    </row>
    <row r="1287" spans="1:4" ht="31.5" x14ac:dyDescent="0.25">
      <c r="A1287" s="6" t="s">
        <v>17</v>
      </c>
      <c r="B1287" s="37" t="s">
        <v>303</v>
      </c>
      <c r="C1287" s="103">
        <v>240</v>
      </c>
      <c r="D1287" s="144">
        <f t="shared" si="154"/>
        <v>4650</v>
      </c>
    </row>
    <row r="1288" spans="1:4" ht="15.75" hidden="1" x14ac:dyDescent="0.25">
      <c r="A1288" s="8" t="s">
        <v>592</v>
      </c>
      <c r="B1288" s="37" t="s">
        <v>303</v>
      </c>
      <c r="C1288" s="103">
        <v>244</v>
      </c>
      <c r="D1288" s="144">
        <f>5000-350</f>
        <v>4650</v>
      </c>
    </row>
    <row r="1289" spans="1:4" ht="15.75" x14ac:dyDescent="0.25">
      <c r="A1289" s="35" t="s">
        <v>545</v>
      </c>
      <c r="B1289" s="36" t="s">
        <v>470</v>
      </c>
      <c r="C1289" s="102"/>
      <c r="D1289" s="143">
        <f t="shared" ref="D1289:D1291" si="155">D1290</f>
        <v>20668</v>
      </c>
    </row>
    <row r="1290" spans="1:4" ht="31.5" x14ac:dyDescent="0.25">
      <c r="A1290" s="38" t="s">
        <v>446</v>
      </c>
      <c r="B1290" s="37" t="s">
        <v>470</v>
      </c>
      <c r="C1290" s="103">
        <v>200</v>
      </c>
      <c r="D1290" s="144">
        <f t="shared" si="155"/>
        <v>20668</v>
      </c>
    </row>
    <row r="1291" spans="1:4" ht="31.5" x14ac:dyDescent="0.25">
      <c r="A1291" s="8" t="s">
        <v>17</v>
      </c>
      <c r="B1291" s="37" t="s">
        <v>470</v>
      </c>
      <c r="C1291" s="103">
        <v>240</v>
      </c>
      <c r="D1291" s="144">
        <f t="shared" si="155"/>
        <v>20668</v>
      </c>
    </row>
    <row r="1292" spans="1:4" ht="15.75" hidden="1" x14ac:dyDescent="0.25">
      <c r="A1292" s="8" t="s">
        <v>592</v>
      </c>
      <c r="B1292" s="59" t="s">
        <v>470</v>
      </c>
      <c r="C1292" s="37">
        <v>244</v>
      </c>
      <c r="D1292" s="144">
        <f>11230+9438</f>
        <v>20668</v>
      </c>
    </row>
    <row r="1293" spans="1:4" ht="31.5" x14ac:dyDescent="0.25">
      <c r="A1293" s="35" t="s">
        <v>546</v>
      </c>
      <c r="B1293" s="36" t="s">
        <v>547</v>
      </c>
      <c r="C1293" s="102"/>
      <c r="D1293" s="143">
        <f t="shared" ref="D1293:D1295" si="156">D1294</f>
        <v>40000</v>
      </c>
    </row>
    <row r="1294" spans="1:4" ht="31.5" x14ac:dyDescent="0.25">
      <c r="A1294" s="48" t="s">
        <v>512</v>
      </c>
      <c r="B1294" s="37" t="s">
        <v>547</v>
      </c>
      <c r="C1294" s="103">
        <v>400</v>
      </c>
      <c r="D1294" s="144">
        <f t="shared" si="156"/>
        <v>40000</v>
      </c>
    </row>
    <row r="1295" spans="1:4" ht="15.75" x14ac:dyDescent="0.25">
      <c r="A1295" s="48" t="s">
        <v>34</v>
      </c>
      <c r="B1295" s="37" t="s">
        <v>547</v>
      </c>
      <c r="C1295" s="103">
        <v>410</v>
      </c>
      <c r="D1295" s="144">
        <f t="shared" si="156"/>
        <v>40000</v>
      </c>
    </row>
    <row r="1296" spans="1:4" ht="31.5" hidden="1" x14ac:dyDescent="0.25">
      <c r="A1296" s="48" t="s">
        <v>88</v>
      </c>
      <c r="B1296" s="37" t="s">
        <v>547</v>
      </c>
      <c r="C1296" s="103">
        <v>414</v>
      </c>
      <c r="D1296" s="144">
        <f>50000-10000</f>
        <v>40000</v>
      </c>
    </row>
    <row r="1297" spans="1:4" ht="31.5" x14ac:dyDescent="0.25">
      <c r="A1297" s="35" t="s">
        <v>861</v>
      </c>
      <c r="B1297" s="36" t="s">
        <v>862</v>
      </c>
      <c r="C1297" s="102"/>
      <c r="D1297" s="143">
        <f t="shared" ref="D1297:D1299" si="157">D1298</f>
        <v>51669</v>
      </c>
    </row>
    <row r="1298" spans="1:4" ht="31.5" x14ac:dyDescent="0.25">
      <c r="A1298" s="48" t="s">
        <v>512</v>
      </c>
      <c r="B1298" s="37" t="s">
        <v>862</v>
      </c>
      <c r="C1298" s="103">
        <v>400</v>
      </c>
      <c r="D1298" s="144">
        <f t="shared" si="157"/>
        <v>51669</v>
      </c>
    </row>
    <row r="1299" spans="1:4" ht="15.75" x14ac:dyDescent="0.25">
      <c r="A1299" s="48" t="s">
        <v>34</v>
      </c>
      <c r="B1299" s="37" t="s">
        <v>862</v>
      </c>
      <c r="C1299" s="103">
        <v>410</v>
      </c>
      <c r="D1299" s="144">
        <f t="shared" si="157"/>
        <v>51669</v>
      </c>
    </row>
    <row r="1300" spans="1:4" ht="31.5" hidden="1" x14ac:dyDescent="0.25">
      <c r="A1300" s="48" t="s">
        <v>88</v>
      </c>
      <c r="B1300" s="37" t="s">
        <v>862</v>
      </c>
      <c r="C1300" s="103">
        <v>414</v>
      </c>
      <c r="D1300" s="144">
        <f>1414+50255</f>
        <v>51669</v>
      </c>
    </row>
    <row r="1301" spans="1:4" ht="31.5" x14ac:dyDescent="0.25">
      <c r="A1301" s="35" t="s">
        <v>548</v>
      </c>
      <c r="B1301" s="36" t="s">
        <v>549</v>
      </c>
      <c r="C1301" s="102"/>
      <c r="D1301" s="143">
        <f t="shared" ref="D1301:D1303" si="158">D1302</f>
        <v>150000</v>
      </c>
    </row>
    <row r="1302" spans="1:4" ht="31.5" x14ac:dyDescent="0.25">
      <c r="A1302" s="12" t="s">
        <v>18</v>
      </c>
      <c r="B1302" s="37" t="s">
        <v>549</v>
      </c>
      <c r="C1302" s="103">
        <v>600</v>
      </c>
      <c r="D1302" s="144">
        <f t="shared" si="158"/>
        <v>150000</v>
      </c>
    </row>
    <row r="1303" spans="1:4" ht="15.75" x14ac:dyDescent="0.25">
      <c r="A1303" s="48" t="s">
        <v>24</v>
      </c>
      <c r="B1303" s="37" t="s">
        <v>549</v>
      </c>
      <c r="C1303" s="103">
        <v>610</v>
      </c>
      <c r="D1303" s="144">
        <f t="shared" si="158"/>
        <v>150000</v>
      </c>
    </row>
    <row r="1304" spans="1:4" ht="47.25" hidden="1" x14ac:dyDescent="0.25">
      <c r="A1304" s="12" t="s">
        <v>92</v>
      </c>
      <c r="B1304" s="37" t="s">
        <v>549</v>
      </c>
      <c r="C1304" s="103">
        <v>611</v>
      </c>
      <c r="D1304" s="144">
        <v>150000</v>
      </c>
    </row>
    <row r="1305" spans="1:4" ht="15.75" x14ac:dyDescent="0.25">
      <c r="A1305" s="35" t="s">
        <v>550</v>
      </c>
      <c r="B1305" s="36" t="s">
        <v>551</v>
      </c>
      <c r="C1305" s="102"/>
      <c r="D1305" s="143">
        <f t="shared" ref="D1305:D1307" si="159">D1306</f>
        <v>1500</v>
      </c>
    </row>
    <row r="1306" spans="1:4" ht="31.5" x14ac:dyDescent="0.25">
      <c r="A1306" s="12" t="s">
        <v>18</v>
      </c>
      <c r="B1306" s="37" t="s">
        <v>551</v>
      </c>
      <c r="C1306" s="103">
        <v>600</v>
      </c>
      <c r="D1306" s="144">
        <f t="shared" si="159"/>
        <v>1500</v>
      </c>
    </row>
    <row r="1307" spans="1:4" ht="15.75" x14ac:dyDescent="0.25">
      <c r="A1307" s="48" t="s">
        <v>24</v>
      </c>
      <c r="B1307" s="37" t="s">
        <v>551</v>
      </c>
      <c r="C1307" s="103">
        <v>610</v>
      </c>
      <c r="D1307" s="144">
        <f t="shared" si="159"/>
        <v>1500</v>
      </c>
    </row>
    <row r="1308" spans="1:4" ht="15.75" hidden="1" x14ac:dyDescent="0.25">
      <c r="A1308" s="48" t="s">
        <v>76</v>
      </c>
      <c r="B1308" s="37" t="s">
        <v>551</v>
      </c>
      <c r="C1308" s="103">
        <v>612</v>
      </c>
      <c r="D1308" s="144">
        <f>3500-2000</f>
        <v>1500</v>
      </c>
    </row>
    <row r="1309" spans="1:4" ht="15.75" x14ac:dyDescent="0.25">
      <c r="A1309" s="35" t="s">
        <v>558</v>
      </c>
      <c r="B1309" s="36" t="s">
        <v>552</v>
      </c>
      <c r="C1309" s="102"/>
      <c r="D1309" s="143">
        <f t="shared" ref="D1309:D1311" si="160">D1310</f>
        <v>14741</v>
      </c>
    </row>
    <row r="1310" spans="1:4" ht="31.5" x14ac:dyDescent="0.25">
      <c r="A1310" s="12" t="s">
        <v>18</v>
      </c>
      <c r="B1310" s="37" t="s">
        <v>552</v>
      </c>
      <c r="C1310" s="103">
        <v>600</v>
      </c>
      <c r="D1310" s="144">
        <f t="shared" si="160"/>
        <v>14741</v>
      </c>
    </row>
    <row r="1311" spans="1:4" ht="15.75" x14ac:dyDescent="0.25">
      <c r="A1311" s="48" t="s">
        <v>24</v>
      </c>
      <c r="B1311" s="37" t="s">
        <v>552</v>
      </c>
      <c r="C1311" s="103">
        <v>610</v>
      </c>
      <c r="D1311" s="144">
        <f t="shared" si="160"/>
        <v>14741</v>
      </c>
    </row>
    <row r="1312" spans="1:4" ht="15.75" hidden="1" x14ac:dyDescent="0.25">
      <c r="A1312" s="48" t="s">
        <v>76</v>
      </c>
      <c r="B1312" s="37" t="s">
        <v>552</v>
      </c>
      <c r="C1312" s="103">
        <v>612</v>
      </c>
      <c r="D1312" s="144">
        <f>16741-2000</f>
        <v>14741</v>
      </c>
    </row>
    <row r="1313" spans="1:4" ht="63" x14ac:dyDescent="0.25">
      <c r="A1313" s="42" t="s">
        <v>559</v>
      </c>
      <c r="B1313" s="36" t="s">
        <v>560</v>
      </c>
      <c r="C1313" s="102"/>
      <c r="D1313" s="143">
        <f t="shared" ref="D1313:D1315" si="161">D1314</f>
        <v>13100</v>
      </c>
    </row>
    <row r="1314" spans="1:4" ht="31.5" x14ac:dyDescent="0.25">
      <c r="A1314" s="12" t="s">
        <v>18</v>
      </c>
      <c r="B1314" s="37" t="s">
        <v>560</v>
      </c>
      <c r="C1314" s="103">
        <v>600</v>
      </c>
      <c r="D1314" s="144">
        <f t="shared" si="161"/>
        <v>13100</v>
      </c>
    </row>
    <row r="1315" spans="1:4" ht="15.75" x14ac:dyDescent="0.25">
      <c r="A1315" s="48" t="s">
        <v>24</v>
      </c>
      <c r="B1315" s="37" t="s">
        <v>560</v>
      </c>
      <c r="C1315" s="103">
        <v>610</v>
      </c>
      <c r="D1315" s="144">
        <f t="shared" si="161"/>
        <v>13100</v>
      </c>
    </row>
    <row r="1316" spans="1:4" ht="15.75" hidden="1" x14ac:dyDescent="0.25">
      <c r="A1316" s="48" t="s">
        <v>76</v>
      </c>
      <c r="B1316" s="37" t="s">
        <v>560</v>
      </c>
      <c r="C1316" s="103">
        <v>612</v>
      </c>
      <c r="D1316" s="144">
        <f>16100-3000</f>
        <v>13100</v>
      </c>
    </row>
    <row r="1317" spans="1:4" ht="15.75" x14ac:dyDescent="0.2">
      <c r="A1317" s="44" t="s">
        <v>803</v>
      </c>
      <c r="B1317" s="26" t="s">
        <v>673</v>
      </c>
      <c r="C1317" s="52"/>
      <c r="D1317" s="141">
        <f>D1318</f>
        <v>1425</v>
      </c>
    </row>
    <row r="1318" spans="1:4" ht="31.5" x14ac:dyDescent="0.2">
      <c r="A1318" s="38" t="s">
        <v>18</v>
      </c>
      <c r="B1318" s="25" t="s">
        <v>673</v>
      </c>
      <c r="C1318" s="29">
        <v>600</v>
      </c>
      <c r="D1318" s="138">
        <f>D1319</f>
        <v>1425</v>
      </c>
    </row>
    <row r="1319" spans="1:4" ht="15.75" x14ac:dyDescent="0.2">
      <c r="A1319" s="46" t="s">
        <v>24</v>
      </c>
      <c r="B1319" s="25" t="s">
        <v>673</v>
      </c>
      <c r="C1319" s="29">
        <v>610</v>
      </c>
      <c r="D1319" s="138">
        <f>D1320</f>
        <v>1425</v>
      </c>
    </row>
    <row r="1320" spans="1:4" ht="15.75" hidden="1" x14ac:dyDescent="0.2">
      <c r="A1320" s="46" t="s">
        <v>76</v>
      </c>
      <c r="B1320" s="25" t="s">
        <v>673</v>
      </c>
      <c r="C1320" s="29">
        <v>612</v>
      </c>
      <c r="D1320" s="138">
        <f>1500-75</f>
        <v>1425</v>
      </c>
    </row>
    <row r="1321" spans="1:4" ht="15.75" x14ac:dyDescent="0.2">
      <c r="A1321" s="129" t="s">
        <v>884</v>
      </c>
      <c r="B1321" s="26" t="s">
        <v>678</v>
      </c>
      <c r="C1321" s="52"/>
      <c r="D1321" s="141">
        <f>D1322</f>
        <v>28500</v>
      </c>
    </row>
    <row r="1322" spans="1:4" ht="31.5" x14ac:dyDescent="0.2">
      <c r="A1322" s="38" t="s">
        <v>446</v>
      </c>
      <c r="B1322" s="131" t="s">
        <v>678</v>
      </c>
      <c r="C1322" s="132">
        <v>200</v>
      </c>
      <c r="D1322" s="133">
        <f>D1323</f>
        <v>28500</v>
      </c>
    </row>
    <row r="1323" spans="1:4" ht="31.5" x14ac:dyDescent="0.2">
      <c r="A1323" s="130" t="s">
        <v>17</v>
      </c>
      <c r="B1323" s="131" t="s">
        <v>678</v>
      </c>
      <c r="C1323" s="132">
        <v>240</v>
      </c>
      <c r="D1323" s="133">
        <f>D1324</f>
        <v>28500</v>
      </c>
    </row>
    <row r="1324" spans="1:4" ht="15.75" hidden="1" x14ac:dyDescent="0.2">
      <c r="A1324" s="128" t="s">
        <v>592</v>
      </c>
      <c r="B1324" s="131" t="s">
        <v>678</v>
      </c>
      <c r="C1324" s="132">
        <v>244</v>
      </c>
      <c r="D1324" s="133">
        <f>30000-1500</f>
        <v>28500</v>
      </c>
    </row>
    <row r="1325" spans="1:4" ht="31.5" x14ac:dyDescent="0.2">
      <c r="A1325" s="77" t="s">
        <v>920</v>
      </c>
      <c r="B1325" s="26" t="s">
        <v>921</v>
      </c>
      <c r="C1325" s="52"/>
      <c r="D1325" s="208">
        <f t="shared" ref="D1325:D1327" si="162">D1326</f>
        <v>152759</v>
      </c>
    </row>
    <row r="1326" spans="1:4" ht="31.5" x14ac:dyDescent="0.2">
      <c r="A1326" s="38" t="s">
        <v>446</v>
      </c>
      <c r="B1326" s="25" t="s">
        <v>921</v>
      </c>
      <c r="C1326" s="29">
        <v>200</v>
      </c>
      <c r="D1326" s="209">
        <f t="shared" si="162"/>
        <v>152759</v>
      </c>
    </row>
    <row r="1327" spans="1:4" ht="31.5" x14ac:dyDescent="0.2">
      <c r="A1327" s="46" t="s">
        <v>17</v>
      </c>
      <c r="B1327" s="25" t="s">
        <v>921</v>
      </c>
      <c r="C1327" s="29">
        <v>240</v>
      </c>
      <c r="D1327" s="209">
        <f t="shared" si="162"/>
        <v>152759</v>
      </c>
    </row>
    <row r="1328" spans="1:4" ht="15.75" hidden="1" x14ac:dyDescent="0.2">
      <c r="A1328" s="38" t="s">
        <v>592</v>
      </c>
      <c r="B1328" s="25" t="s">
        <v>921</v>
      </c>
      <c r="C1328" s="29">
        <v>244</v>
      </c>
      <c r="D1328" s="209">
        <f>145121+7638</f>
        <v>152759</v>
      </c>
    </row>
    <row r="1329" spans="1:4" ht="47.25" x14ac:dyDescent="0.2">
      <c r="A1329" s="77" t="s">
        <v>969</v>
      </c>
      <c r="B1329" s="26" t="s">
        <v>970</v>
      </c>
      <c r="C1329" s="52"/>
      <c r="D1329" s="210">
        <f t="shared" ref="D1329:D1331" si="163">D1330</f>
        <v>7507.0626300000004</v>
      </c>
    </row>
    <row r="1330" spans="1:4" ht="31.5" x14ac:dyDescent="0.2">
      <c r="A1330" s="38" t="s">
        <v>446</v>
      </c>
      <c r="B1330" s="25" t="s">
        <v>970</v>
      </c>
      <c r="C1330" s="29">
        <v>200</v>
      </c>
      <c r="D1330" s="211">
        <f t="shared" si="163"/>
        <v>7507.0626300000004</v>
      </c>
    </row>
    <row r="1331" spans="1:4" ht="31.5" x14ac:dyDescent="0.2">
      <c r="A1331" s="46" t="s">
        <v>17</v>
      </c>
      <c r="B1331" s="25" t="s">
        <v>970</v>
      </c>
      <c r="C1331" s="29">
        <v>240</v>
      </c>
      <c r="D1331" s="211">
        <f t="shared" si="163"/>
        <v>7507.0626300000004</v>
      </c>
    </row>
    <row r="1332" spans="1:4" ht="15.75" hidden="1" x14ac:dyDescent="0.2">
      <c r="A1332" s="38" t="s">
        <v>592</v>
      </c>
      <c r="B1332" s="25" t="s">
        <v>970</v>
      </c>
      <c r="C1332" s="29">
        <v>244</v>
      </c>
      <c r="D1332" s="211">
        <v>7507.0626300000004</v>
      </c>
    </row>
    <row r="1333" spans="1:4" ht="47.25" x14ac:dyDescent="0.2">
      <c r="A1333" s="212" t="s">
        <v>885</v>
      </c>
      <c r="B1333" s="213" t="s">
        <v>887</v>
      </c>
      <c r="C1333" s="214"/>
      <c r="D1333" s="186">
        <f>D1334</f>
        <v>31500</v>
      </c>
    </row>
    <row r="1334" spans="1:4" ht="31.5" x14ac:dyDescent="0.2">
      <c r="A1334" s="38" t="s">
        <v>446</v>
      </c>
      <c r="B1334" s="215" t="s">
        <v>887</v>
      </c>
      <c r="C1334" s="206">
        <v>200</v>
      </c>
      <c r="D1334" s="133">
        <f>D1335</f>
        <v>31500</v>
      </c>
    </row>
    <row r="1335" spans="1:4" ht="31.5" x14ac:dyDescent="0.2">
      <c r="A1335" s="216" t="s">
        <v>17</v>
      </c>
      <c r="B1335" s="215" t="s">
        <v>887</v>
      </c>
      <c r="C1335" s="206">
        <v>240</v>
      </c>
      <c r="D1335" s="133">
        <f>D1336</f>
        <v>31500</v>
      </c>
    </row>
    <row r="1336" spans="1:4" ht="31.5" hidden="1" x14ac:dyDescent="0.2">
      <c r="A1336" s="205" t="s">
        <v>886</v>
      </c>
      <c r="B1336" s="215" t="s">
        <v>887</v>
      </c>
      <c r="C1336" s="206">
        <v>243</v>
      </c>
      <c r="D1336" s="133">
        <f>31185+315</f>
        <v>31500</v>
      </c>
    </row>
    <row r="1337" spans="1:4" ht="47.25" x14ac:dyDescent="0.25">
      <c r="A1337" s="5" t="s">
        <v>553</v>
      </c>
      <c r="B1337" s="39" t="s">
        <v>153</v>
      </c>
      <c r="C1337" s="39"/>
      <c r="D1337" s="142">
        <f>D1338+D1342</f>
        <v>40620</v>
      </c>
    </row>
    <row r="1338" spans="1:4" ht="31.5" x14ac:dyDescent="0.25">
      <c r="A1338" s="53" t="s">
        <v>296</v>
      </c>
      <c r="B1338" s="36" t="s">
        <v>154</v>
      </c>
      <c r="C1338" s="36"/>
      <c r="D1338" s="143">
        <f t="shared" ref="D1338:D1340" si="164">D1339</f>
        <v>4750</v>
      </c>
    </row>
    <row r="1339" spans="1:4" ht="31.5" x14ac:dyDescent="0.25">
      <c r="A1339" s="38" t="s">
        <v>446</v>
      </c>
      <c r="B1339" s="37" t="s">
        <v>154</v>
      </c>
      <c r="C1339" s="37" t="s">
        <v>15</v>
      </c>
      <c r="D1339" s="144">
        <f t="shared" si="164"/>
        <v>4750</v>
      </c>
    </row>
    <row r="1340" spans="1:4" ht="31.5" x14ac:dyDescent="0.25">
      <c r="A1340" s="8" t="s">
        <v>17</v>
      </c>
      <c r="B1340" s="37" t="s">
        <v>154</v>
      </c>
      <c r="C1340" s="37" t="s">
        <v>16</v>
      </c>
      <c r="D1340" s="144">
        <f t="shared" si="164"/>
        <v>4750</v>
      </c>
    </row>
    <row r="1341" spans="1:4" ht="15.75" hidden="1" x14ac:dyDescent="0.25">
      <c r="A1341" s="8" t="s">
        <v>592</v>
      </c>
      <c r="B1341" s="37" t="s">
        <v>154</v>
      </c>
      <c r="C1341" s="37" t="s">
        <v>71</v>
      </c>
      <c r="D1341" s="144">
        <f>5000-250</f>
        <v>4750</v>
      </c>
    </row>
    <row r="1342" spans="1:4" ht="15.75" x14ac:dyDescent="0.25">
      <c r="A1342" s="53" t="s">
        <v>155</v>
      </c>
      <c r="B1342" s="36" t="s">
        <v>156</v>
      </c>
      <c r="C1342" s="36"/>
      <c r="D1342" s="143">
        <f>D1343+D1346</f>
        <v>35870</v>
      </c>
    </row>
    <row r="1343" spans="1:4" ht="31.5" x14ac:dyDescent="0.25">
      <c r="A1343" s="38" t="s">
        <v>446</v>
      </c>
      <c r="B1343" s="37" t="s">
        <v>156</v>
      </c>
      <c r="C1343" s="37" t="s">
        <v>15</v>
      </c>
      <c r="D1343" s="144">
        <f t="shared" ref="D1343:D1344" si="165">D1344</f>
        <v>31500</v>
      </c>
    </row>
    <row r="1344" spans="1:4" ht="31.5" x14ac:dyDescent="0.25">
      <c r="A1344" s="8" t="s">
        <v>17</v>
      </c>
      <c r="B1344" s="37" t="s">
        <v>156</v>
      </c>
      <c r="C1344" s="37" t="s">
        <v>16</v>
      </c>
      <c r="D1344" s="144">
        <f t="shared" si="165"/>
        <v>31500</v>
      </c>
    </row>
    <row r="1345" spans="1:4 16304:16311" ht="15.75" hidden="1" x14ac:dyDescent="0.25">
      <c r="A1345" s="8" t="s">
        <v>592</v>
      </c>
      <c r="B1345" s="37" t="s">
        <v>156</v>
      </c>
      <c r="C1345" s="37" t="s">
        <v>71</v>
      </c>
      <c r="D1345" s="144">
        <f>38500-2000-5000</f>
        <v>31500</v>
      </c>
    </row>
    <row r="1346" spans="1:4 16304:16311" ht="31.5" x14ac:dyDescent="0.2">
      <c r="A1346" s="54" t="s">
        <v>18</v>
      </c>
      <c r="B1346" s="25" t="s">
        <v>156</v>
      </c>
      <c r="C1346" s="29">
        <v>600</v>
      </c>
      <c r="D1346" s="141">
        <f>D1347</f>
        <v>4370</v>
      </c>
    </row>
    <row r="1347" spans="1:4 16304:16311" ht="15.75" x14ac:dyDescent="0.2">
      <c r="A1347" s="54" t="s">
        <v>24</v>
      </c>
      <c r="B1347" s="25" t="s">
        <v>156</v>
      </c>
      <c r="C1347" s="29">
        <v>610</v>
      </c>
      <c r="D1347" s="138">
        <f>D1348</f>
        <v>4370</v>
      </c>
    </row>
    <row r="1348" spans="1:4 16304:16311" ht="15.75" hidden="1" x14ac:dyDescent="0.25">
      <c r="A1348" s="8" t="s">
        <v>76</v>
      </c>
      <c r="B1348" s="25" t="s">
        <v>156</v>
      </c>
      <c r="C1348" s="29">
        <v>612</v>
      </c>
      <c r="D1348" s="138">
        <f>4600-150-22-58</f>
        <v>4370</v>
      </c>
    </row>
    <row r="1349" spans="1:4 16304:16311" s="7" customFormat="1" ht="37.5" x14ac:dyDescent="0.3">
      <c r="A1349" s="118" t="s">
        <v>1031</v>
      </c>
      <c r="B1349" s="28" t="s">
        <v>175</v>
      </c>
      <c r="C1349" s="24"/>
      <c r="D1349" s="183">
        <f>D1350+D1380+D1393</f>
        <v>96498</v>
      </c>
      <c r="XCB1349" s="9"/>
      <c r="XCC1349" s="10"/>
      <c r="XCD1349" s="14"/>
      <c r="XCE1349" s="11"/>
      <c r="XCF1349" s="9"/>
      <c r="XCG1349" s="10"/>
      <c r="XCH1349" s="14"/>
      <c r="XCI1349" s="11"/>
    </row>
    <row r="1350" spans="1:4 16304:16311" s="7" customFormat="1" ht="31.5" x14ac:dyDescent="0.25">
      <c r="A1350" s="5" t="s">
        <v>692</v>
      </c>
      <c r="B1350" s="21" t="s">
        <v>693</v>
      </c>
      <c r="C1350" s="24"/>
      <c r="D1350" s="140">
        <f>D1351+D1355</f>
        <v>54120</v>
      </c>
    </row>
    <row r="1351" spans="1:4 16304:16311" s="7" customFormat="1" ht="15.75" x14ac:dyDescent="0.25">
      <c r="A1351" s="35" t="s">
        <v>694</v>
      </c>
      <c r="B1351" s="22" t="s">
        <v>695</v>
      </c>
      <c r="C1351" s="24"/>
      <c r="D1351" s="141">
        <f>D1352</f>
        <v>700</v>
      </c>
    </row>
    <row r="1352" spans="1:4 16304:16311" s="7" customFormat="1" ht="31.5" x14ac:dyDescent="0.2">
      <c r="A1352" s="38" t="s">
        <v>446</v>
      </c>
      <c r="B1352" s="23" t="s">
        <v>695</v>
      </c>
      <c r="C1352" s="25" t="s">
        <v>15</v>
      </c>
      <c r="D1352" s="138">
        <f t="shared" ref="D1352:D1353" si="166">D1353</f>
        <v>700</v>
      </c>
    </row>
    <row r="1353" spans="1:4 16304:16311" s="7" customFormat="1" ht="31.5" x14ac:dyDescent="0.25">
      <c r="A1353" s="8" t="s">
        <v>17</v>
      </c>
      <c r="B1353" s="23" t="s">
        <v>695</v>
      </c>
      <c r="C1353" s="25" t="s">
        <v>16</v>
      </c>
      <c r="D1353" s="138">
        <f t="shared" si="166"/>
        <v>700</v>
      </c>
    </row>
    <row r="1354" spans="1:4 16304:16311" s="7" customFormat="1" ht="15.75" hidden="1" x14ac:dyDescent="0.25">
      <c r="A1354" s="8" t="s">
        <v>592</v>
      </c>
      <c r="B1354" s="23" t="s">
        <v>695</v>
      </c>
      <c r="C1354" s="25" t="s">
        <v>71</v>
      </c>
      <c r="D1354" s="138">
        <f>1700-800-200</f>
        <v>700</v>
      </c>
    </row>
    <row r="1355" spans="1:4 16304:16311" s="7" customFormat="1" ht="15.75" x14ac:dyDescent="0.25">
      <c r="A1355" s="8" t="s">
        <v>696</v>
      </c>
      <c r="B1355" s="23" t="s">
        <v>697</v>
      </c>
      <c r="C1355" s="25"/>
      <c r="D1355" s="138">
        <f>D1356+D1360+D1364+D1368+D1372+D1376</f>
        <v>53420</v>
      </c>
    </row>
    <row r="1356" spans="1:4 16304:16311" s="7" customFormat="1" ht="15.75" x14ac:dyDescent="0.25">
      <c r="A1356" s="35" t="s">
        <v>859</v>
      </c>
      <c r="B1356" s="22" t="s">
        <v>698</v>
      </c>
      <c r="C1356" s="24"/>
      <c r="D1356" s="141">
        <f t="shared" ref="D1356:D1358" si="167">D1357</f>
        <v>7803</v>
      </c>
    </row>
    <row r="1357" spans="1:4 16304:16311" s="7" customFormat="1" ht="31.5" x14ac:dyDescent="0.2">
      <c r="A1357" s="38" t="s">
        <v>446</v>
      </c>
      <c r="B1357" s="23" t="s">
        <v>698</v>
      </c>
      <c r="C1357" s="25" t="s">
        <v>15</v>
      </c>
      <c r="D1357" s="138">
        <f t="shared" si="167"/>
        <v>7803</v>
      </c>
    </row>
    <row r="1358" spans="1:4 16304:16311" s="7" customFormat="1" ht="31.5" x14ac:dyDescent="0.25">
      <c r="A1358" s="8" t="s">
        <v>17</v>
      </c>
      <c r="B1358" s="23" t="s">
        <v>698</v>
      </c>
      <c r="C1358" s="25" t="s">
        <v>16</v>
      </c>
      <c r="D1358" s="138">
        <f t="shared" si="167"/>
        <v>7803</v>
      </c>
    </row>
    <row r="1359" spans="1:4 16304:16311" s="7" customFormat="1" ht="15.75" hidden="1" x14ac:dyDescent="0.25">
      <c r="A1359" s="8" t="s">
        <v>592</v>
      </c>
      <c r="B1359" s="23" t="s">
        <v>698</v>
      </c>
      <c r="C1359" s="25" t="s">
        <v>71</v>
      </c>
      <c r="D1359" s="138">
        <f>10743-40-500-500-100-900-900</f>
        <v>7803</v>
      </c>
    </row>
    <row r="1360" spans="1:4 16304:16311" s="7" customFormat="1" ht="15.75" x14ac:dyDescent="0.25">
      <c r="A1360" s="35" t="s">
        <v>860</v>
      </c>
      <c r="B1360" s="22" t="s">
        <v>699</v>
      </c>
      <c r="C1360" s="24"/>
      <c r="D1360" s="141">
        <f t="shared" ref="D1360:D1362" si="168">D1361</f>
        <v>2467</v>
      </c>
    </row>
    <row r="1361" spans="1:4" s="7" customFormat="1" ht="31.5" x14ac:dyDescent="0.2">
      <c r="A1361" s="38" t="s">
        <v>446</v>
      </c>
      <c r="B1361" s="23" t="s">
        <v>699</v>
      </c>
      <c r="C1361" s="25" t="s">
        <v>15</v>
      </c>
      <c r="D1361" s="138">
        <f t="shared" si="168"/>
        <v>2467</v>
      </c>
    </row>
    <row r="1362" spans="1:4" s="7" customFormat="1" ht="31.5" x14ac:dyDescent="0.25">
      <c r="A1362" s="8" t="s">
        <v>17</v>
      </c>
      <c r="B1362" s="23" t="s">
        <v>699</v>
      </c>
      <c r="C1362" s="25" t="s">
        <v>16</v>
      </c>
      <c r="D1362" s="138">
        <f t="shared" si="168"/>
        <v>2467</v>
      </c>
    </row>
    <row r="1363" spans="1:4" s="7" customFormat="1" ht="15.75" hidden="1" x14ac:dyDescent="0.25">
      <c r="A1363" s="8" t="s">
        <v>592</v>
      </c>
      <c r="B1363" s="23" t="s">
        <v>699</v>
      </c>
      <c r="C1363" s="25" t="s">
        <v>71</v>
      </c>
      <c r="D1363" s="138">
        <f>2667+100-300</f>
        <v>2467</v>
      </c>
    </row>
    <row r="1364" spans="1:4" s="7" customFormat="1" ht="31.5" x14ac:dyDescent="0.25">
      <c r="A1364" s="35" t="s">
        <v>854</v>
      </c>
      <c r="B1364" s="22" t="s">
        <v>700</v>
      </c>
      <c r="C1364" s="24"/>
      <c r="D1364" s="138">
        <f t="shared" ref="D1364:D1366" si="169">D1365</f>
        <v>5500</v>
      </c>
    </row>
    <row r="1365" spans="1:4" s="7" customFormat="1" ht="31.5" x14ac:dyDescent="0.2">
      <c r="A1365" s="38" t="s">
        <v>446</v>
      </c>
      <c r="B1365" s="23" t="s">
        <v>700</v>
      </c>
      <c r="C1365" s="25" t="s">
        <v>15</v>
      </c>
      <c r="D1365" s="138">
        <f t="shared" si="169"/>
        <v>5500</v>
      </c>
    </row>
    <row r="1366" spans="1:4" s="7" customFormat="1" ht="31.5" x14ac:dyDescent="0.25">
      <c r="A1366" s="8" t="s">
        <v>17</v>
      </c>
      <c r="B1366" s="23" t="s">
        <v>700</v>
      </c>
      <c r="C1366" s="25" t="s">
        <v>16</v>
      </c>
      <c r="D1366" s="138">
        <f t="shared" si="169"/>
        <v>5500</v>
      </c>
    </row>
    <row r="1367" spans="1:4" s="7" customFormat="1" ht="15.75" hidden="1" x14ac:dyDescent="0.25">
      <c r="A1367" s="8" t="s">
        <v>592</v>
      </c>
      <c r="B1367" s="23" t="s">
        <v>700</v>
      </c>
      <c r="C1367" s="25" t="s">
        <v>71</v>
      </c>
      <c r="D1367" s="138">
        <v>5500</v>
      </c>
    </row>
    <row r="1368" spans="1:4" s="7" customFormat="1" ht="31.5" x14ac:dyDescent="0.25">
      <c r="A1368" s="35" t="s">
        <v>701</v>
      </c>
      <c r="B1368" s="22" t="s">
        <v>702</v>
      </c>
      <c r="C1368" s="24"/>
      <c r="D1368" s="141">
        <f t="shared" ref="D1368:D1370" si="170">D1369</f>
        <v>36000</v>
      </c>
    </row>
    <row r="1369" spans="1:4" s="7" customFormat="1" ht="31.5" x14ac:dyDescent="0.2">
      <c r="A1369" s="38" t="s">
        <v>446</v>
      </c>
      <c r="B1369" s="23" t="s">
        <v>702</v>
      </c>
      <c r="C1369" s="25" t="s">
        <v>15</v>
      </c>
      <c r="D1369" s="138">
        <f t="shared" si="170"/>
        <v>36000</v>
      </c>
    </row>
    <row r="1370" spans="1:4" s="7" customFormat="1" ht="31.5" x14ac:dyDescent="0.25">
      <c r="A1370" s="8" t="s">
        <v>17</v>
      </c>
      <c r="B1370" s="23" t="s">
        <v>702</v>
      </c>
      <c r="C1370" s="25" t="s">
        <v>16</v>
      </c>
      <c r="D1370" s="138">
        <f t="shared" si="170"/>
        <v>36000</v>
      </c>
    </row>
    <row r="1371" spans="1:4" s="7" customFormat="1" ht="15.75" hidden="1" x14ac:dyDescent="0.25">
      <c r="A1371" s="8" t="s">
        <v>592</v>
      </c>
      <c r="B1371" s="23" t="s">
        <v>702</v>
      </c>
      <c r="C1371" s="25" t="s">
        <v>71</v>
      </c>
      <c r="D1371" s="138">
        <f>38000-1500-500</f>
        <v>36000</v>
      </c>
    </row>
    <row r="1372" spans="1:4" s="7" customFormat="1" ht="15.75" x14ac:dyDescent="0.25">
      <c r="A1372" s="35" t="s">
        <v>703</v>
      </c>
      <c r="B1372" s="26" t="s">
        <v>704</v>
      </c>
      <c r="C1372" s="24"/>
      <c r="D1372" s="141">
        <f t="shared" ref="D1372:D1373" si="171">D1373</f>
        <v>1600</v>
      </c>
    </row>
    <row r="1373" spans="1:4" s="7" customFormat="1" ht="31.5" x14ac:dyDescent="0.2">
      <c r="A1373" s="38" t="s">
        <v>446</v>
      </c>
      <c r="B1373" s="25" t="s">
        <v>704</v>
      </c>
      <c r="C1373" s="25" t="s">
        <v>15</v>
      </c>
      <c r="D1373" s="138">
        <f t="shared" si="171"/>
        <v>1600</v>
      </c>
    </row>
    <row r="1374" spans="1:4" s="7" customFormat="1" ht="31.5" x14ac:dyDescent="0.25">
      <c r="A1374" s="8" t="s">
        <v>17</v>
      </c>
      <c r="B1374" s="25" t="s">
        <v>704</v>
      </c>
      <c r="C1374" s="25" t="s">
        <v>16</v>
      </c>
      <c r="D1374" s="138">
        <f>D1375</f>
        <v>1600</v>
      </c>
    </row>
    <row r="1375" spans="1:4" s="7" customFormat="1" ht="15.75" hidden="1" x14ac:dyDescent="0.25">
      <c r="A1375" s="8" t="s">
        <v>592</v>
      </c>
      <c r="B1375" s="25" t="s">
        <v>704</v>
      </c>
      <c r="C1375" s="25" t="s">
        <v>71</v>
      </c>
      <c r="D1375" s="138">
        <f>4100-2000-500</f>
        <v>1600</v>
      </c>
    </row>
    <row r="1376" spans="1:4" ht="31.5" x14ac:dyDescent="0.2">
      <c r="A1376" s="34" t="s">
        <v>705</v>
      </c>
      <c r="B1376" s="26" t="s">
        <v>706</v>
      </c>
      <c r="C1376" s="30"/>
      <c r="D1376" s="141">
        <f t="shared" ref="D1376:D1377" si="172">D1377</f>
        <v>50</v>
      </c>
    </row>
    <row r="1377" spans="1:4" ht="15.75" x14ac:dyDescent="0.25">
      <c r="A1377" s="8" t="s">
        <v>13</v>
      </c>
      <c r="B1377" s="25" t="s">
        <v>706</v>
      </c>
      <c r="C1377" s="25">
        <v>800</v>
      </c>
      <c r="D1377" s="138">
        <f t="shared" si="172"/>
        <v>50</v>
      </c>
    </row>
    <row r="1378" spans="1:4" ht="15.75" x14ac:dyDescent="0.25">
      <c r="A1378" s="8" t="s">
        <v>33</v>
      </c>
      <c r="B1378" s="25" t="s">
        <v>706</v>
      </c>
      <c r="C1378" s="25">
        <v>850</v>
      </c>
      <c r="D1378" s="138">
        <f>D1379</f>
        <v>50</v>
      </c>
    </row>
    <row r="1379" spans="1:4" ht="15.75" hidden="1" x14ac:dyDescent="0.25">
      <c r="A1379" s="8" t="s">
        <v>74</v>
      </c>
      <c r="B1379" s="25" t="s">
        <v>706</v>
      </c>
      <c r="C1379" s="25" t="s">
        <v>75</v>
      </c>
      <c r="D1379" s="138">
        <f>10+40</f>
        <v>50</v>
      </c>
    </row>
    <row r="1380" spans="1:4" s="7" customFormat="1" ht="47.25" x14ac:dyDescent="0.25">
      <c r="A1380" s="5" t="s">
        <v>707</v>
      </c>
      <c r="B1380" s="21" t="s">
        <v>708</v>
      </c>
      <c r="C1380" s="24"/>
      <c r="D1380" s="140">
        <f>D1381+D1385+D1389</f>
        <v>41378</v>
      </c>
    </row>
    <row r="1381" spans="1:4" ht="31.5" x14ac:dyDescent="0.2">
      <c r="A1381" s="44" t="s">
        <v>709</v>
      </c>
      <c r="B1381" s="26" t="s">
        <v>711</v>
      </c>
      <c r="C1381" s="30"/>
      <c r="D1381" s="141">
        <f>D1382</f>
        <v>10000</v>
      </c>
    </row>
    <row r="1382" spans="1:4" s="7" customFormat="1" ht="31.5" x14ac:dyDescent="0.2">
      <c r="A1382" s="38" t="s">
        <v>446</v>
      </c>
      <c r="B1382" s="25" t="s">
        <v>711</v>
      </c>
      <c r="C1382" s="25" t="s">
        <v>15</v>
      </c>
      <c r="D1382" s="138">
        <f t="shared" ref="D1382" si="173">D1383</f>
        <v>10000</v>
      </c>
    </row>
    <row r="1383" spans="1:4" s="7" customFormat="1" ht="31.5" x14ac:dyDescent="0.25">
      <c r="A1383" s="8" t="s">
        <v>17</v>
      </c>
      <c r="B1383" s="25" t="s">
        <v>711</v>
      </c>
      <c r="C1383" s="25" t="s">
        <v>16</v>
      </c>
      <c r="D1383" s="138">
        <f>D1384</f>
        <v>10000</v>
      </c>
    </row>
    <row r="1384" spans="1:4" s="7" customFormat="1" ht="15.75" hidden="1" x14ac:dyDescent="0.25">
      <c r="A1384" s="8" t="s">
        <v>592</v>
      </c>
      <c r="B1384" s="25" t="s">
        <v>711</v>
      </c>
      <c r="C1384" s="25" t="s">
        <v>71</v>
      </c>
      <c r="D1384" s="138">
        <f>10000</f>
        <v>10000</v>
      </c>
    </row>
    <row r="1385" spans="1:4" ht="47.25" x14ac:dyDescent="0.2">
      <c r="A1385" s="34" t="s">
        <v>710</v>
      </c>
      <c r="B1385" s="26" t="s">
        <v>712</v>
      </c>
      <c r="C1385" s="30"/>
      <c r="D1385" s="141">
        <f>D1386</f>
        <v>27778</v>
      </c>
    </row>
    <row r="1386" spans="1:4" ht="15.75" x14ac:dyDescent="0.25">
      <c r="A1386" s="8" t="s">
        <v>13</v>
      </c>
      <c r="B1386" s="25" t="s">
        <v>712</v>
      </c>
      <c r="C1386" s="25">
        <v>800</v>
      </c>
      <c r="D1386" s="138">
        <f t="shared" ref="D1386" si="174">D1387</f>
        <v>27778</v>
      </c>
    </row>
    <row r="1387" spans="1:4" ht="15.75" x14ac:dyDescent="0.25">
      <c r="A1387" s="8" t="s">
        <v>33</v>
      </c>
      <c r="B1387" s="25" t="s">
        <v>712</v>
      </c>
      <c r="C1387" s="25">
        <v>850</v>
      </c>
      <c r="D1387" s="138">
        <f>D1388</f>
        <v>27778</v>
      </c>
    </row>
    <row r="1388" spans="1:4" ht="15.75" hidden="1" x14ac:dyDescent="0.25">
      <c r="A1388" s="8" t="s">
        <v>74</v>
      </c>
      <c r="B1388" s="25" t="s">
        <v>712</v>
      </c>
      <c r="C1388" s="25" t="s">
        <v>75</v>
      </c>
      <c r="D1388" s="138">
        <v>27778</v>
      </c>
    </row>
    <row r="1389" spans="1:4" s="173" customFormat="1" ht="63" x14ac:dyDescent="0.2">
      <c r="A1389" s="44" t="s">
        <v>994</v>
      </c>
      <c r="B1389" s="22" t="s">
        <v>995</v>
      </c>
      <c r="C1389" s="26"/>
      <c r="D1389" s="134">
        <f t="shared" ref="D1389:D1390" si="175">D1390</f>
        <v>3600</v>
      </c>
    </row>
    <row r="1390" spans="1:4" s="173" customFormat="1" ht="15.75" x14ac:dyDescent="0.2">
      <c r="A1390" s="38" t="s">
        <v>996</v>
      </c>
      <c r="B1390" s="25" t="s">
        <v>995</v>
      </c>
      <c r="C1390" s="25" t="s">
        <v>15</v>
      </c>
      <c r="D1390" s="123">
        <f t="shared" si="175"/>
        <v>3600</v>
      </c>
    </row>
    <row r="1391" spans="1:4" s="173" customFormat="1" ht="31.5" x14ac:dyDescent="0.2">
      <c r="A1391" s="38" t="s">
        <v>17</v>
      </c>
      <c r="B1391" s="25" t="s">
        <v>995</v>
      </c>
      <c r="C1391" s="25" t="s">
        <v>16</v>
      </c>
      <c r="D1391" s="123">
        <f>D1392</f>
        <v>3600</v>
      </c>
    </row>
    <row r="1392" spans="1:4" s="173" customFormat="1" ht="15.75" hidden="1" x14ac:dyDescent="0.2">
      <c r="A1392" s="38" t="s">
        <v>592</v>
      </c>
      <c r="B1392" s="25" t="s">
        <v>995</v>
      </c>
      <c r="C1392" s="25" t="s">
        <v>71</v>
      </c>
      <c r="D1392" s="123">
        <v>3600</v>
      </c>
    </row>
    <row r="1393" spans="1:4" s="7" customFormat="1" ht="31.5" x14ac:dyDescent="0.25">
      <c r="A1393" s="5" t="s">
        <v>713</v>
      </c>
      <c r="B1393" s="21" t="s">
        <v>715</v>
      </c>
      <c r="C1393" s="24"/>
      <c r="D1393" s="140">
        <f>D1394</f>
        <v>1000</v>
      </c>
    </row>
    <row r="1394" spans="1:4" ht="31.5" x14ac:dyDescent="0.2">
      <c r="A1394" s="34" t="s">
        <v>714</v>
      </c>
      <c r="B1394" s="26" t="s">
        <v>716</v>
      </c>
      <c r="C1394" s="30"/>
      <c r="D1394" s="141">
        <f>D1395</f>
        <v>1000</v>
      </c>
    </row>
    <row r="1395" spans="1:4" s="7" customFormat="1" ht="31.5" x14ac:dyDescent="0.2">
      <c r="A1395" s="38" t="s">
        <v>446</v>
      </c>
      <c r="B1395" s="25" t="s">
        <v>716</v>
      </c>
      <c r="C1395" s="25" t="s">
        <v>15</v>
      </c>
      <c r="D1395" s="138">
        <f t="shared" ref="D1395" si="176">D1396</f>
        <v>1000</v>
      </c>
    </row>
    <row r="1396" spans="1:4" s="7" customFormat="1" ht="31.5" x14ac:dyDescent="0.25">
      <c r="A1396" s="8" t="s">
        <v>17</v>
      </c>
      <c r="B1396" s="25" t="s">
        <v>716</v>
      </c>
      <c r="C1396" s="25" t="s">
        <v>16</v>
      </c>
      <c r="D1396" s="138">
        <f>D1397</f>
        <v>1000</v>
      </c>
    </row>
    <row r="1397" spans="1:4" s="7" customFormat="1" ht="15.75" hidden="1" x14ac:dyDescent="0.25">
      <c r="A1397" s="8" t="s">
        <v>592</v>
      </c>
      <c r="B1397" s="25" t="s">
        <v>716</v>
      </c>
      <c r="C1397" s="25" t="s">
        <v>71</v>
      </c>
      <c r="D1397" s="138">
        <f>2000-500-500</f>
        <v>1000</v>
      </c>
    </row>
    <row r="1398" spans="1:4" ht="37.5" x14ac:dyDescent="0.3">
      <c r="A1398" s="9" t="s">
        <v>1032</v>
      </c>
      <c r="B1398" s="28" t="s">
        <v>178</v>
      </c>
      <c r="C1398" s="30"/>
      <c r="D1398" s="183">
        <f>D1411+D1405+D1399</f>
        <v>72861.600000000006</v>
      </c>
    </row>
    <row r="1399" spans="1:4" ht="31.5" x14ac:dyDescent="0.2">
      <c r="A1399" s="62" t="s">
        <v>1004</v>
      </c>
      <c r="B1399" s="70" t="s">
        <v>1006</v>
      </c>
      <c r="C1399" s="30"/>
      <c r="D1399" s="183">
        <f>D1400</f>
        <v>20000</v>
      </c>
    </row>
    <row r="1400" spans="1:4" ht="18.75" x14ac:dyDescent="0.2">
      <c r="A1400" s="47" t="s">
        <v>1005</v>
      </c>
      <c r="B1400" s="21" t="s">
        <v>1007</v>
      </c>
      <c r="C1400" s="30"/>
      <c r="D1400" s="183">
        <f>D1401</f>
        <v>20000</v>
      </c>
    </row>
    <row r="1401" spans="1:4" ht="47.25" x14ac:dyDescent="0.2">
      <c r="A1401" s="175" t="s">
        <v>1002</v>
      </c>
      <c r="B1401" s="22" t="s">
        <v>1003</v>
      </c>
      <c r="C1401" s="73"/>
      <c r="D1401" s="123">
        <f>D1402</f>
        <v>20000</v>
      </c>
    </row>
    <row r="1402" spans="1:4" ht="31.5" x14ac:dyDescent="0.2">
      <c r="A1402" s="46" t="s">
        <v>307</v>
      </c>
      <c r="B1402" s="25" t="s">
        <v>1003</v>
      </c>
      <c r="C1402" s="73" t="s">
        <v>35</v>
      </c>
      <c r="D1402" s="123">
        <f>D1403</f>
        <v>20000</v>
      </c>
    </row>
    <row r="1403" spans="1:4" ht="15.75" x14ac:dyDescent="0.2">
      <c r="A1403" s="46" t="s">
        <v>34</v>
      </c>
      <c r="B1403" s="25" t="s">
        <v>1003</v>
      </c>
      <c r="C1403" s="73">
        <v>410</v>
      </c>
      <c r="D1403" s="123">
        <f>D1404</f>
        <v>20000</v>
      </c>
    </row>
    <row r="1404" spans="1:4" ht="31.5" hidden="1" x14ac:dyDescent="0.2">
      <c r="A1404" s="46" t="s">
        <v>88</v>
      </c>
      <c r="B1404" s="25" t="s">
        <v>1003</v>
      </c>
      <c r="C1404" s="73" t="s">
        <v>89</v>
      </c>
      <c r="D1404" s="123">
        <v>20000</v>
      </c>
    </row>
    <row r="1405" spans="1:4" s="4" customFormat="1" ht="15.75" x14ac:dyDescent="0.25">
      <c r="A1405" s="5" t="s">
        <v>538</v>
      </c>
      <c r="B1405" s="21" t="s">
        <v>539</v>
      </c>
      <c r="C1405" s="73"/>
      <c r="D1405" s="140">
        <f>D1406</f>
        <v>21207.599999999999</v>
      </c>
    </row>
    <row r="1406" spans="1:4" s="4" customFormat="1" ht="47.25" x14ac:dyDescent="0.25">
      <c r="A1406" s="5" t="s">
        <v>540</v>
      </c>
      <c r="B1406" s="21" t="s">
        <v>541</v>
      </c>
      <c r="C1406" s="73"/>
      <c r="D1406" s="140">
        <f>D1407</f>
        <v>21207.599999999999</v>
      </c>
    </row>
    <row r="1407" spans="1:4" s="4" customFormat="1" ht="15.75" x14ac:dyDescent="0.25">
      <c r="A1407" s="72" t="s">
        <v>665</v>
      </c>
      <c r="B1407" s="73" t="s">
        <v>666</v>
      </c>
      <c r="C1407" s="99"/>
      <c r="D1407" s="152">
        <f>D1408</f>
        <v>21207.599999999999</v>
      </c>
    </row>
    <row r="1408" spans="1:4" s="4" customFormat="1" ht="15.75" x14ac:dyDescent="0.25">
      <c r="A1408" s="48" t="s">
        <v>22</v>
      </c>
      <c r="B1408" s="73" t="s">
        <v>666</v>
      </c>
      <c r="C1408" s="25">
        <v>300</v>
      </c>
      <c r="D1408" s="152">
        <f>D1409</f>
        <v>21207.599999999999</v>
      </c>
    </row>
    <row r="1409" spans="1:4 16314:16317" s="4" customFormat="1" ht="15.75" x14ac:dyDescent="0.25">
      <c r="A1409" s="48" t="s">
        <v>37</v>
      </c>
      <c r="B1409" s="73" t="s">
        <v>666</v>
      </c>
      <c r="C1409" s="25">
        <v>310</v>
      </c>
      <c r="D1409" s="152">
        <f>D1410</f>
        <v>21207.599999999999</v>
      </c>
    </row>
    <row r="1410" spans="1:4 16314:16317" s="4" customFormat="1" ht="31.5" hidden="1" x14ac:dyDescent="0.25">
      <c r="A1410" s="48" t="s">
        <v>127</v>
      </c>
      <c r="B1410" s="73" t="s">
        <v>666</v>
      </c>
      <c r="C1410" s="25">
        <v>313</v>
      </c>
      <c r="D1410" s="152">
        <f>13288+10374.6-2455</f>
        <v>21207.599999999999</v>
      </c>
    </row>
    <row r="1411" spans="1:4 16314:16317" s="4" customFormat="1" ht="31.5" x14ac:dyDescent="0.25">
      <c r="A1411" s="5" t="s">
        <v>118</v>
      </c>
      <c r="B1411" s="21" t="s">
        <v>181</v>
      </c>
      <c r="C1411" s="24"/>
      <c r="D1411" s="140">
        <f t="shared" ref="D1411:D1412" si="177">D1412</f>
        <v>31654</v>
      </c>
    </row>
    <row r="1412" spans="1:4 16314:16317" s="4" customFormat="1" ht="47.25" x14ac:dyDescent="0.25">
      <c r="A1412" s="5" t="s">
        <v>179</v>
      </c>
      <c r="B1412" s="21" t="s">
        <v>180</v>
      </c>
      <c r="C1412" s="24"/>
      <c r="D1412" s="140">
        <f t="shared" si="177"/>
        <v>31654</v>
      </c>
    </row>
    <row r="1413" spans="1:4 16314:16317" s="4" customFormat="1" ht="47.25" x14ac:dyDescent="0.25">
      <c r="A1413" s="35" t="s">
        <v>182</v>
      </c>
      <c r="B1413" s="22" t="s">
        <v>478</v>
      </c>
      <c r="C1413" s="24"/>
      <c r="D1413" s="134">
        <f t="shared" ref="D1413:D1415" si="178">D1414</f>
        <v>31654</v>
      </c>
    </row>
    <row r="1414" spans="1:4 16314:16317" s="4" customFormat="1" ht="31.5" x14ac:dyDescent="0.25">
      <c r="A1414" s="8" t="s">
        <v>307</v>
      </c>
      <c r="B1414" s="23" t="s">
        <v>478</v>
      </c>
      <c r="C1414" s="78">
        <v>400</v>
      </c>
      <c r="D1414" s="123">
        <f t="shared" si="178"/>
        <v>31654</v>
      </c>
    </row>
    <row r="1415" spans="1:4 16314:16317" s="4" customFormat="1" ht="15.75" x14ac:dyDescent="0.25">
      <c r="A1415" s="8" t="s">
        <v>55</v>
      </c>
      <c r="B1415" s="23" t="s">
        <v>478</v>
      </c>
      <c r="C1415" s="78">
        <v>410</v>
      </c>
      <c r="D1415" s="123">
        <f t="shared" si="178"/>
        <v>31654</v>
      </c>
    </row>
    <row r="1416" spans="1:4 16314:16317" s="4" customFormat="1" ht="31.5" hidden="1" x14ac:dyDescent="0.25">
      <c r="A1416" s="8" t="s">
        <v>119</v>
      </c>
      <c r="B1416" s="23" t="s">
        <v>478</v>
      </c>
      <c r="C1416" s="78">
        <v>412</v>
      </c>
      <c r="D1416" s="123">
        <v>31654</v>
      </c>
    </row>
    <row r="1417" spans="1:4 16314:16317" s="4" customFormat="1" ht="75" x14ac:dyDescent="0.2">
      <c r="A1417" s="40" t="s">
        <v>1033</v>
      </c>
      <c r="B1417" s="28" t="s">
        <v>216</v>
      </c>
      <c r="C1417" s="41"/>
      <c r="D1417" s="183">
        <f>D1418+D1431</f>
        <v>49971</v>
      </c>
      <c r="XCL1417" s="7"/>
      <c r="XCM1417" s="7"/>
      <c r="XCN1417" s="1"/>
      <c r="XCO1417" s="1"/>
    </row>
    <row r="1418" spans="1:4 16314:16317" s="4" customFormat="1" ht="63" x14ac:dyDescent="0.25">
      <c r="A1418" s="5" t="s">
        <v>585</v>
      </c>
      <c r="B1418" s="21" t="s">
        <v>217</v>
      </c>
      <c r="C1418" s="24"/>
      <c r="D1418" s="140">
        <f>D1419+D1423+D1427</f>
        <v>42783</v>
      </c>
    </row>
    <row r="1419" spans="1:4 16314:16317" s="4" customFormat="1" ht="31.5" x14ac:dyDescent="0.25">
      <c r="A1419" s="35" t="s">
        <v>115</v>
      </c>
      <c r="B1419" s="26" t="s">
        <v>218</v>
      </c>
      <c r="C1419" s="24"/>
      <c r="D1419" s="141">
        <f t="shared" ref="D1419:D1421" si="179">D1420</f>
        <v>18083</v>
      </c>
    </row>
    <row r="1420" spans="1:4 16314:16317" s="4" customFormat="1" ht="31.5" x14ac:dyDescent="0.2">
      <c r="A1420" s="38" t="s">
        <v>446</v>
      </c>
      <c r="B1420" s="25" t="s">
        <v>218</v>
      </c>
      <c r="C1420" s="25" t="s">
        <v>15</v>
      </c>
      <c r="D1420" s="138">
        <f t="shared" si="179"/>
        <v>18083</v>
      </c>
    </row>
    <row r="1421" spans="1:4 16314:16317" s="4" customFormat="1" ht="31.5" x14ac:dyDescent="0.25">
      <c r="A1421" s="8" t="s">
        <v>17</v>
      </c>
      <c r="B1421" s="25" t="s">
        <v>218</v>
      </c>
      <c r="C1421" s="25" t="s">
        <v>16</v>
      </c>
      <c r="D1421" s="138">
        <f t="shared" si="179"/>
        <v>18083</v>
      </c>
    </row>
    <row r="1422" spans="1:4 16314:16317" s="4" customFormat="1" ht="15.75" hidden="1" x14ac:dyDescent="0.2">
      <c r="A1422" s="54" t="s">
        <v>592</v>
      </c>
      <c r="B1422" s="25" t="s">
        <v>218</v>
      </c>
      <c r="C1422" s="25" t="s">
        <v>71</v>
      </c>
      <c r="D1422" s="138">
        <f>19834+300-2051</f>
        <v>18083</v>
      </c>
    </row>
    <row r="1423" spans="1:4 16314:16317" s="4" customFormat="1" ht="15.75" x14ac:dyDescent="0.2">
      <c r="A1423" s="53" t="s">
        <v>458</v>
      </c>
      <c r="B1423" s="26" t="s">
        <v>459</v>
      </c>
      <c r="C1423" s="24"/>
      <c r="D1423" s="141">
        <f t="shared" ref="D1423:D1425" si="180">D1424</f>
        <v>500</v>
      </c>
    </row>
    <row r="1424" spans="1:4 16314:16317" s="4" customFormat="1" ht="31.5" x14ac:dyDescent="0.2">
      <c r="A1424" s="38" t="s">
        <v>446</v>
      </c>
      <c r="B1424" s="25" t="s">
        <v>459</v>
      </c>
      <c r="C1424" s="25" t="s">
        <v>15</v>
      </c>
      <c r="D1424" s="138">
        <f t="shared" si="180"/>
        <v>500</v>
      </c>
    </row>
    <row r="1425" spans="1:4" s="4" customFormat="1" ht="31.5" x14ac:dyDescent="0.25">
      <c r="A1425" s="8" t="s">
        <v>17</v>
      </c>
      <c r="B1425" s="25" t="s">
        <v>459</v>
      </c>
      <c r="C1425" s="25" t="s">
        <v>16</v>
      </c>
      <c r="D1425" s="138">
        <f t="shared" si="180"/>
        <v>500</v>
      </c>
    </row>
    <row r="1426" spans="1:4" s="4" customFormat="1" ht="15.75" hidden="1" x14ac:dyDescent="0.2">
      <c r="A1426" s="54" t="s">
        <v>592</v>
      </c>
      <c r="B1426" s="25" t="s">
        <v>459</v>
      </c>
      <c r="C1426" s="25" t="s">
        <v>71</v>
      </c>
      <c r="D1426" s="138">
        <v>500</v>
      </c>
    </row>
    <row r="1427" spans="1:4" s="4" customFormat="1" ht="15.75" x14ac:dyDescent="0.2">
      <c r="A1427" s="53" t="s">
        <v>477</v>
      </c>
      <c r="B1427" s="26" t="s">
        <v>476</v>
      </c>
      <c r="C1427" s="24"/>
      <c r="D1427" s="141">
        <f t="shared" ref="D1427:D1429" si="181">D1428</f>
        <v>24200</v>
      </c>
    </row>
    <row r="1428" spans="1:4" s="4" customFormat="1" ht="31.5" x14ac:dyDescent="0.25">
      <c r="A1428" s="12" t="s">
        <v>18</v>
      </c>
      <c r="B1428" s="25" t="s">
        <v>476</v>
      </c>
      <c r="C1428" s="25" t="s">
        <v>20</v>
      </c>
      <c r="D1428" s="138">
        <f t="shared" si="181"/>
        <v>24200</v>
      </c>
    </row>
    <row r="1429" spans="1:4" s="4" customFormat="1" ht="15.75" x14ac:dyDescent="0.25">
      <c r="A1429" s="12" t="s">
        <v>24</v>
      </c>
      <c r="B1429" s="25" t="s">
        <v>476</v>
      </c>
      <c r="C1429" s="25" t="s">
        <v>25</v>
      </c>
      <c r="D1429" s="138">
        <f t="shared" si="181"/>
        <v>24200</v>
      </c>
    </row>
    <row r="1430" spans="1:4" s="4" customFormat="1" ht="47.25" hidden="1" x14ac:dyDescent="0.25">
      <c r="A1430" s="12" t="s">
        <v>92</v>
      </c>
      <c r="B1430" s="25" t="s">
        <v>476</v>
      </c>
      <c r="C1430" s="25" t="s">
        <v>93</v>
      </c>
      <c r="D1430" s="138">
        <v>24200</v>
      </c>
    </row>
    <row r="1431" spans="1:4" s="4" customFormat="1" ht="47.25" x14ac:dyDescent="0.25">
      <c r="A1431" s="55" t="s">
        <v>600</v>
      </c>
      <c r="B1431" s="21" t="s">
        <v>219</v>
      </c>
      <c r="C1431" s="24"/>
      <c r="D1431" s="140">
        <f>D1432+D1439+D1443</f>
        <v>7188</v>
      </c>
    </row>
    <row r="1432" spans="1:4" s="4" customFormat="1" ht="31.5" x14ac:dyDescent="0.25">
      <c r="A1432" s="35" t="s">
        <v>601</v>
      </c>
      <c r="B1432" s="26" t="s">
        <v>599</v>
      </c>
      <c r="C1432" s="24"/>
      <c r="D1432" s="141">
        <f>D1434+D1436</f>
        <v>1200</v>
      </c>
    </row>
    <row r="1433" spans="1:4" s="4" customFormat="1" ht="31.5" x14ac:dyDescent="0.2">
      <c r="A1433" s="38" t="s">
        <v>446</v>
      </c>
      <c r="B1433" s="25" t="s">
        <v>599</v>
      </c>
      <c r="C1433" s="29">
        <v>200</v>
      </c>
      <c r="D1433" s="138">
        <f t="shared" ref="D1433:D1434" si="182">D1434</f>
        <v>900</v>
      </c>
    </row>
    <row r="1434" spans="1:4" s="4" customFormat="1" ht="31.5" x14ac:dyDescent="0.25">
      <c r="A1434" s="8" t="s">
        <v>17</v>
      </c>
      <c r="B1434" s="25" t="s">
        <v>599</v>
      </c>
      <c r="C1434" s="29">
        <v>240</v>
      </c>
      <c r="D1434" s="138">
        <f t="shared" si="182"/>
        <v>900</v>
      </c>
    </row>
    <row r="1435" spans="1:4" s="4" customFormat="1" ht="15.75" hidden="1" x14ac:dyDescent="0.2">
      <c r="A1435" s="54" t="s">
        <v>592</v>
      </c>
      <c r="B1435" s="25" t="s">
        <v>599</v>
      </c>
      <c r="C1435" s="29">
        <v>244</v>
      </c>
      <c r="D1435" s="138">
        <f>1200-300</f>
        <v>900</v>
      </c>
    </row>
    <row r="1436" spans="1:4" s="4" customFormat="1" ht="31.5" x14ac:dyDescent="0.25">
      <c r="A1436" s="12" t="s">
        <v>18</v>
      </c>
      <c r="B1436" s="25" t="s">
        <v>599</v>
      </c>
      <c r="C1436" s="29">
        <v>600</v>
      </c>
      <c r="D1436" s="138">
        <f t="shared" ref="D1436:D1437" si="183">D1437</f>
        <v>300</v>
      </c>
    </row>
    <row r="1437" spans="1:4" s="4" customFormat="1" ht="15.75" x14ac:dyDescent="0.25">
      <c r="A1437" s="12" t="s">
        <v>24</v>
      </c>
      <c r="B1437" s="25" t="s">
        <v>599</v>
      </c>
      <c r="C1437" s="29">
        <v>610</v>
      </c>
      <c r="D1437" s="138">
        <f t="shared" si="183"/>
        <v>300</v>
      </c>
    </row>
    <row r="1438" spans="1:4" s="4" customFormat="1" ht="15.75" hidden="1" x14ac:dyDescent="0.25">
      <c r="A1438" s="8" t="s">
        <v>76</v>
      </c>
      <c r="B1438" s="25" t="s">
        <v>599</v>
      </c>
      <c r="C1438" s="29">
        <v>612</v>
      </c>
      <c r="D1438" s="138">
        <v>300</v>
      </c>
    </row>
    <row r="1439" spans="1:4" s="4" customFormat="1" ht="31.5" x14ac:dyDescent="0.2">
      <c r="A1439" s="53" t="s">
        <v>602</v>
      </c>
      <c r="B1439" s="26" t="s">
        <v>984</v>
      </c>
      <c r="C1439" s="24"/>
      <c r="D1439" s="141">
        <f>D1440</f>
        <v>4988</v>
      </c>
    </row>
    <row r="1440" spans="1:4" s="4" customFormat="1" ht="31.5" x14ac:dyDescent="0.2">
      <c r="A1440" s="38" t="s">
        <v>446</v>
      </c>
      <c r="B1440" s="25" t="s">
        <v>984</v>
      </c>
      <c r="C1440" s="29">
        <v>200</v>
      </c>
      <c r="D1440" s="138">
        <f t="shared" ref="D1440:D1441" si="184">D1441</f>
        <v>4988</v>
      </c>
    </row>
    <row r="1441" spans="1:4" s="4" customFormat="1" ht="31.5" x14ac:dyDescent="0.25">
      <c r="A1441" s="8" t="s">
        <v>17</v>
      </c>
      <c r="B1441" s="25" t="s">
        <v>984</v>
      </c>
      <c r="C1441" s="29">
        <v>240</v>
      </c>
      <c r="D1441" s="138">
        <f t="shared" si="184"/>
        <v>4988</v>
      </c>
    </row>
    <row r="1442" spans="1:4" s="4" customFormat="1" ht="15.75" hidden="1" x14ac:dyDescent="0.2">
      <c r="A1442" s="54" t="s">
        <v>592</v>
      </c>
      <c r="B1442" s="25" t="s">
        <v>984</v>
      </c>
      <c r="C1442" s="29">
        <v>244</v>
      </c>
      <c r="D1442" s="138">
        <v>4988</v>
      </c>
    </row>
    <row r="1443" spans="1:4" s="4" customFormat="1" ht="15.75" x14ac:dyDescent="0.2">
      <c r="A1443" s="53" t="s">
        <v>116</v>
      </c>
      <c r="B1443" s="26" t="s">
        <v>985</v>
      </c>
      <c r="C1443" s="24"/>
      <c r="D1443" s="141">
        <f>D1444</f>
        <v>1000</v>
      </c>
    </row>
    <row r="1444" spans="1:4" s="4" customFormat="1" ht="31.5" x14ac:dyDescent="0.2">
      <c r="A1444" s="38" t="s">
        <v>446</v>
      </c>
      <c r="B1444" s="25" t="s">
        <v>985</v>
      </c>
      <c r="C1444" s="29">
        <v>200</v>
      </c>
      <c r="D1444" s="138">
        <f t="shared" ref="D1444:D1445" si="185">D1445</f>
        <v>1000</v>
      </c>
    </row>
    <row r="1445" spans="1:4" s="4" customFormat="1" ht="31.5" x14ac:dyDescent="0.25">
      <c r="A1445" s="8" t="s">
        <v>17</v>
      </c>
      <c r="B1445" s="25" t="s">
        <v>985</v>
      </c>
      <c r="C1445" s="29">
        <v>240</v>
      </c>
      <c r="D1445" s="138">
        <f t="shared" si="185"/>
        <v>1000</v>
      </c>
    </row>
    <row r="1446" spans="1:4" s="4" customFormat="1" ht="15.75" hidden="1" x14ac:dyDescent="0.2">
      <c r="A1446" s="54" t="s">
        <v>592</v>
      </c>
      <c r="B1446" s="25" t="s">
        <v>985</v>
      </c>
      <c r="C1446" s="29">
        <v>244</v>
      </c>
      <c r="D1446" s="138">
        <v>1000</v>
      </c>
    </row>
    <row r="1447" spans="1:4" s="4" customFormat="1" ht="37.5" x14ac:dyDescent="0.3">
      <c r="A1447" s="9" t="s">
        <v>1034</v>
      </c>
      <c r="B1447" s="28" t="s">
        <v>350</v>
      </c>
      <c r="C1447" s="94"/>
      <c r="D1447" s="183">
        <f>D1448+D1453</f>
        <v>74881</v>
      </c>
    </row>
    <row r="1448" spans="1:4" s="4" customFormat="1" ht="31.5" x14ac:dyDescent="0.25">
      <c r="A1448" s="5" t="s">
        <v>554</v>
      </c>
      <c r="B1448" s="21" t="s">
        <v>555</v>
      </c>
      <c r="C1448" s="43"/>
      <c r="D1448" s="140">
        <f>D1449</f>
        <v>285</v>
      </c>
    </row>
    <row r="1449" spans="1:4" s="4" customFormat="1" ht="47.25" x14ac:dyDescent="0.25">
      <c r="A1449" s="35" t="s">
        <v>591</v>
      </c>
      <c r="B1449" s="26" t="s">
        <v>556</v>
      </c>
      <c r="C1449" s="26"/>
      <c r="D1449" s="138">
        <f>D1450</f>
        <v>285</v>
      </c>
    </row>
    <row r="1450" spans="1:4" s="4" customFormat="1" ht="31.5" x14ac:dyDescent="0.2">
      <c r="A1450" s="38" t="s">
        <v>446</v>
      </c>
      <c r="B1450" s="25" t="s">
        <v>556</v>
      </c>
      <c r="C1450" s="29">
        <v>200</v>
      </c>
      <c r="D1450" s="138">
        <f>D1451</f>
        <v>285</v>
      </c>
    </row>
    <row r="1451" spans="1:4" s="4" customFormat="1" ht="31.5" x14ac:dyDescent="0.25">
      <c r="A1451" s="8" t="s">
        <v>17</v>
      </c>
      <c r="B1451" s="25" t="s">
        <v>556</v>
      </c>
      <c r="C1451" s="29">
        <v>240</v>
      </c>
      <c r="D1451" s="138">
        <f>D1452</f>
        <v>285</v>
      </c>
    </row>
    <row r="1452" spans="1:4" s="4" customFormat="1" ht="15.75" hidden="1" x14ac:dyDescent="0.25">
      <c r="A1452" s="8" t="s">
        <v>592</v>
      </c>
      <c r="B1452" s="25" t="s">
        <v>556</v>
      </c>
      <c r="C1452" s="29">
        <v>244</v>
      </c>
      <c r="D1452" s="138">
        <f>300-15</f>
        <v>285</v>
      </c>
    </row>
    <row r="1453" spans="1:4" s="4" customFormat="1" ht="31.5" x14ac:dyDescent="0.25">
      <c r="A1453" s="5" t="s">
        <v>557</v>
      </c>
      <c r="B1453" s="21" t="s">
        <v>453</v>
      </c>
      <c r="C1453" s="43"/>
      <c r="D1453" s="140">
        <f>D1454+D1458+D1462+D1466</f>
        <v>74596</v>
      </c>
    </row>
    <row r="1454" spans="1:4" s="4" customFormat="1" ht="15.75" x14ac:dyDescent="0.25">
      <c r="A1454" s="35" t="s">
        <v>85</v>
      </c>
      <c r="B1454" s="26" t="s">
        <v>454</v>
      </c>
      <c r="C1454" s="26"/>
      <c r="D1454" s="141">
        <f>D1455</f>
        <v>31453</v>
      </c>
    </row>
    <row r="1455" spans="1:4" s="4" customFormat="1" ht="31.5" x14ac:dyDescent="0.2">
      <c r="A1455" s="38" t="s">
        <v>446</v>
      </c>
      <c r="B1455" s="25" t="s">
        <v>454</v>
      </c>
      <c r="C1455" s="29">
        <v>200</v>
      </c>
      <c r="D1455" s="138">
        <f>D1456</f>
        <v>31453</v>
      </c>
    </row>
    <row r="1456" spans="1:4" s="4" customFormat="1" ht="31.5" x14ac:dyDescent="0.25">
      <c r="A1456" s="8" t="s">
        <v>17</v>
      </c>
      <c r="B1456" s="25" t="s">
        <v>454</v>
      </c>
      <c r="C1456" s="29">
        <v>240</v>
      </c>
      <c r="D1456" s="138">
        <f>D1457</f>
        <v>31453</v>
      </c>
    </row>
    <row r="1457" spans="1:4" s="4" customFormat="1" ht="15.75" hidden="1" x14ac:dyDescent="0.25">
      <c r="A1457" s="8" t="s">
        <v>592</v>
      </c>
      <c r="B1457" s="25" t="s">
        <v>454</v>
      </c>
      <c r="C1457" s="29">
        <v>244</v>
      </c>
      <c r="D1457" s="138">
        <f>35299-3846</f>
        <v>31453</v>
      </c>
    </row>
    <row r="1458" spans="1:4" s="4" customFormat="1" ht="15.75" x14ac:dyDescent="0.25">
      <c r="A1458" s="35" t="s">
        <v>141</v>
      </c>
      <c r="B1458" s="26" t="s">
        <v>455</v>
      </c>
      <c r="C1458" s="52"/>
      <c r="D1458" s="141">
        <f>D1459</f>
        <v>68</v>
      </c>
    </row>
    <row r="1459" spans="1:4" s="4" customFormat="1" ht="31.5" x14ac:dyDescent="0.2">
      <c r="A1459" s="38" t="s">
        <v>446</v>
      </c>
      <c r="B1459" s="25" t="s">
        <v>455</v>
      </c>
      <c r="C1459" s="29">
        <v>200</v>
      </c>
      <c r="D1459" s="138">
        <f>D1460</f>
        <v>68</v>
      </c>
    </row>
    <row r="1460" spans="1:4" s="4" customFormat="1" ht="31.5" x14ac:dyDescent="0.25">
      <c r="A1460" s="8" t="s">
        <v>17</v>
      </c>
      <c r="B1460" s="25" t="s">
        <v>455</v>
      </c>
      <c r="C1460" s="29">
        <v>240</v>
      </c>
      <c r="D1460" s="138">
        <f>D1461</f>
        <v>68</v>
      </c>
    </row>
    <row r="1461" spans="1:4" s="4" customFormat="1" ht="15.75" hidden="1" x14ac:dyDescent="0.25">
      <c r="A1461" s="8" t="s">
        <v>592</v>
      </c>
      <c r="B1461" s="25" t="s">
        <v>455</v>
      </c>
      <c r="C1461" s="29">
        <v>244</v>
      </c>
      <c r="D1461" s="138">
        <v>68</v>
      </c>
    </row>
    <row r="1462" spans="1:4" s="4" customFormat="1" ht="15.75" x14ac:dyDescent="0.25">
      <c r="A1462" s="35" t="s">
        <v>319</v>
      </c>
      <c r="B1462" s="26" t="s">
        <v>456</v>
      </c>
      <c r="C1462" s="52"/>
      <c r="D1462" s="141">
        <f>D1463</f>
        <v>302</v>
      </c>
    </row>
    <row r="1463" spans="1:4" s="4" customFormat="1" ht="31.5" x14ac:dyDescent="0.2">
      <c r="A1463" s="38" t="s">
        <v>446</v>
      </c>
      <c r="B1463" s="25" t="s">
        <v>456</v>
      </c>
      <c r="C1463" s="29">
        <v>200</v>
      </c>
      <c r="D1463" s="138">
        <f>D1464</f>
        <v>302</v>
      </c>
    </row>
    <row r="1464" spans="1:4" s="4" customFormat="1" ht="31.5" x14ac:dyDescent="0.25">
      <c r="A1464" s="8" t="s">
        <v>17</v>
      </c>
      <c r="B1464" s="25" t="s">
        <v>456</v>
      </c>
      <c r="C1464" s="29">
        <v>240</v>
      </c>
      <c r="D1464" s="138">
        <f>D1465</f>
        <v>302</v>
      </c>
    </row>
    <row r="1465" spans="1:4" s="4" customFormat="1" ht="15.75" hidden="1" x14ac:dyDescent="0.25">
      <c r="A1465" s="8" t="s">
        <v>592</v>
      </c>
      <c r="B1465" s="25" t="s">
        <v>456</v>
      </c>
      <c r="C1465" s="29">
        <v>244</v>
      </c>
      <c r="D1465" s="138">
        <v>302</v>
      </c>
    </row>
    <row r="1466" spans="1:4" s="4" customFormat="1" ht="15.75" x14ac:dyDescent="0.25">
      <c r="A1466" s="35" t="s">
        <v>304</v>
      </c>
      <c r="B1466" s="26" t="s">
        <v>457</v>
      </c>
      <c r="C1466" s="26"/>
      <c r="D1466" s="141">
        <f>D1467+D1472+D1476</f>
        <v>42773</v>
      </c>
    </row>
    <row r="1467" spans="1:4" s="4" customFormat="1" ht="47.25" x14ac:dyDescent="0.25">
      <c r="A1467" s="8" t="s">
        <v>28</v>
      </c>
      <c r="B1467" s="25" t="s">
        <v>457</v>
      </c>
      <c r="C1467" s="25" t="s">
        <v>29</v>
      </c>
      <c r="D1467" s="138">
        <f>SUM(D1468)</f>
        <v>40140</v>
      </c>
    </row>
    <row r="1468" spans="1:4" s="4" customFormat="1" ht="15.75" x14ac:dyDescent="0.25">
      <c r="A1468" s="8" t="s">
        <v>31</v>
      </c>
      <c r="B1468" s="25" t="s">
        <v>457</v>
      </c>
      <c r="C1468" s="25" t="s">
        <v>30</v>
      </c>
      <c r="D1468" s="138">
        <f>SUM(D1469:D1471)</f>
        <v>40140</v>
      </c>
    </row>
    <row r="1469" spans="1:4" s="4" customFormat="1" ht="15.75" hidden="1" x14ac:dyDescent="0.25">
      <c r="A1469" s="8" t="s">
        <v>231</v>
      </c>
      <c r="B1469" s="25" t="s">
        <v>457</v>
      </c>
      <c r="C1469" s="25" t="s">
        <v>81</v>
      </c>
      <c r="D1469" s="138">
        <f>27441+1012</f>
        <v>28453</v>
      </c>
    </row>
    <row r="1470" spans="1:4" s="4" customFormat="1" ht="31.5" hidden="1" x14ac:dyDescent="0.25">
      <c r="A1470" s="8" t="s">
        <v>83</v>
      </c>
      <c r="B1470" s="25" t="s">
        <v>457</v>
      </c>
      <c r="C1470" s="25" t="s">
        <v>82</v>
      </c>
      <c r="D1470" s="138">
        <f>2160+216</f>
        <v>2376</v>
      </c>
    </row>
    <row r="1471" spans="1:4" s="4" customFormat="1" ht="31.5" hidden="1" x14ac:dyDescent="0.25">
      <c r="A1471" s="8" t="s">
        <v>143</v>
      </c>
      <c r="B1471" s="25" t="s">
        <v>457</v>
      </c>
      <c r="C1471" s="25" t="s">
        <v>142</v>
      </c>
      <c r="D1471" s="138">
        <f>8940+371</f>
        <v>9311</v>
      </c>
    </row>
    <row r="1472" spans="1:4" s="4" customFormat="1" ht="31.5" x14ac:dyDescent="0.2">
      <c r="A1472" s="38" t="s">
        <v>446</v>
      </c>
      <c r="B1472" s="25" t="s">
        <v>457</v>
      </c>
      <c r="C1472" s="25" t="s">
        <v>15</v>
      </c>
      <c r="D1472" s="138">
        <f>D1473</f>
        <v>2033</v>
      </c>
    </row>
    <row r="1473" spans="1:16317" s="4" customFormat="1" ht="31.5" x14ac:dyDescent="0.25">
      <c r="A1473" s="8" t="s">
        <v>17</v>
      </c>
      <c r="B1473" s="25" t="s">
        <v>457</v>
      </c>
      <c r="C1473" s="25" t="s">
        <v>16</v>
      </c>
      <c r="D1473" s="138">
        <f>D1474+D1475</f>
        <v>2033</v>
      </c>
    </row>
    <row r="1474" spans="1:16317" s="4" customFormat="1" ht="31.5" hidden="1" x14ac:dyDescent="0.25">
      <c r="A1474" s="12" t="s">
        <v>401</v>
      </c>
      <c r="B1474" s="25" t="s">
        <v>457</v>
      </c>
      <c r="C1474" s="25" t="s">
        <v>379</v>
      </c>
      <c r="D1474" s="138">
        <f>1071-82</f>
        <v>989</v>
      </c>
    </row>
    <row r="1475" spans="1:16317" s="4" customFormat="1" ht="15.75" hidden="1" x14ac:dyDescent="0.25">
      <c r="A1475" s="8" t="s">
        <v>592</v>
      </c>
      <c r="B1475" s="25" t="s">
        <v>457</v>
      </c>
      <c r="C1475" s="25" t="s">
        <v>71</v>
      </c>
      <c r="D1475" s="138">
        <v>1044</v>
      </c>
    </row>
    <row r="1476" spans="1:16317" s="4" customFormat="1" ht="15.75" x14ac:dyDescent="0.25">
      <c r="A1476" s="12" t="s">
        <v>13</v>
      </c>
      <c r="B1476" s="25" t="s">
        <v>457</v>
      </c>
      <c r="C1476" s="25" t="s">
        <v>14</v>
      </c>
      <c r="D1476" s="138">
        <f>D1477</f>
        <v>600</v>
      </c>
    </row>
    <row r="1477" spans="1:16317" s="4" customFormat="1" ht="15.75" x14ac:dyDescent="0.25">
      <c r="A1477" s="8" t="s">
        <v>33</v>
      </c>
      <c r="B1477" s="25" t="s">
        <v>457</v>
      </c>
      <c r="C1477" s="25" t="s">
        <v>32</v>
      </c>
      <c r="D1477" s="138">
        <f>SUM(D1478:D1479)</f>
        <v>600</v>
      </c>
    </row>
    <row r="1478" spans="1:16317" s="4" customFormat="1" ht="15.75" hidden="1" x14ac:dyDescent="0.25">
      <c r="A1478" s="8" t="s">
        <v>72</v>
      </c>
      <c r="B1478" s="25" t="s">
        <v>457</v>
      </c>
      <c r="C1478" s="25" t="s">
        <v>73</v>
      </c>
      <c r="D1478" s="138">
        <v>598</v>
      </c>
    </row>
    <row r="1479" spans="1:16317" s="4" customFormat="1" ht="15.75" hidden="1" x14ac:dyDescent="0.25">
      <c r="A1479" s="8" t="s">
        <v>74</v>
      </c>
      <c r="B1479" s="25" t="s">
        <v>457</v>
      </c>
      <c r="C1479" s="25" t="s">
        <v>75</v>
      </c>
      <c r="D1479" s="138">
        <v>2</v>
      </c>
    </row>
    <row r="1480" spans="1:16317" s="4" customFormat="1" ht="56.25" x14ac:dyDescent="0.3">
      <c r="A1480" s="9" t="s">
        <v>1035</v>
      </c>
      <c r="B1480" s="28" t="s">
        <v>351</v>
      </c>
      <c r="C1480" s="30"/>
      <c r="D1480" s="183">
        <f>D1481+D1513</f>
        <v>294744</v>
      </c>
    </row>
    <row r="1481" spans="1:16317" s="113" customFormat="1" ht="47.25" x14ac:dyDescent="0.25">
      <c r="A1481" s="5" t="s">
        <v>577</v>
      </c>
      <c r="B1481" s="21" t="s">
        <v>437</v>
      </c>
      <c r="C1481" s="30"/>
      <c r="D1481" s="140">
        <f>D1482+D1508</f>
        <v>258974</v>
      </c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  <c r="BK1481" s="4"/>
      <c r="BL1481" s="4"/>
      <c r="BM1481" s="4"/>
      <c r="BN1481" s="4"/>
      <c r="BO1481" s="4"/>
      <c r="BP1481" s="4"/>
      <c r="BQ1481" s="4"/>
      <c r="BR1481" s="4"/>
      <c r="BS1481" s="4"/>
      <c r="BT1481" s="4"/>
      <c r="BU1481" s="4"/>
      <c r="BV1481" s="4"/>
      <c r="BW1481" s="4"/>
      <c r="BX1481" s="4"/>
      <c r="BY1481" s="4"/>
      <c r="BZ1481" s="4"/>
      <c r="CA1481" s="4"/>
      <c r="CB1481" s="4"/>
      <c r="CC1481" s="4"/>
      <c r="CD1481" s="4"/>
      <c r="CE1481" s="4"/>
      <c r="CF1481" s="4"/>
      <c r="CG1481" s="4"/>
      <c r="CH1481" s="4"/>
      <c r="CI1481" s="4"/>
      <c r="CJ1481" s="4"/>
      <c r="CK1481" s="4"/>
      <c r="CL1481" s="4"/>
      <c r="CM1481" s="4"/>
      <c r="CN1481" s="4"/>
      <c r="CO1481" s="4"/>
      <c r="CP1481" s="4"/>
      <c r="CQ1481" s="4"/>
      <c r="CR1481" s="4"/>
      <c r="CS1481" s="4"/>
      <c r="CT1481" s="4"/>
      <c r="CU1481" s="4"/>
      <c r="CV1481" s="4"/>
      <c r="CW1481" s="4"/>
      <c r="CX1481" s="4"/>
      <c r="CY1481" s="4"/>
      <c r="CZ1481" s="4"/>
      <c r="DA1481" s="4"/>
      <c r="DB1481" s="4"/>
      <c r="DC1481" s="4"/>
      <c r="DD1481" s="4"/>
      <c r="DE1481" s="4"/>
      <c r="DF1481" s="4"/>
      <c r="DG1481" s="4"/>
      <c r="DH1481" s="4"/>
      <c r="DI1481" s="4"/>
      <c r="DJ1481" s="4"/>
      <c r="DK1481" s="4"/>
      <c r="DL1481" s="4"/>
      <c r="DM1481" s="4"/>
      <c r="DN1481" s="4"/>
      <c r="DO1481" s="4"/>
      <c r="DP1481" s="4"/>
      <c r="DQ1481" s="4"/>
      <c r="DR1481" s="4"/>
      <c r="DS1481" s="4"/>
      <c r="DT1481" s="4"/>
      <c r="DU1481" s="4"/>
      <c r="DV1481" s="4"/>
      <c r="DW1481" s="4"/>
      <c r="DX1481" s="4"/>
      <c r="DY1481" s="4"/>
      <c r="DZ1481" s="4"/>
      <c r="EA1481" s="4"/>
      <c r="EB1481" s="4"/>
      <c r="EC1481" s="4"/>
      <c r="ED1481" s="4"/>
      <c r="EE1481" s="4"/>
      <c r="EF1481" s="4"/>
      <c r="EG1481" s="4"/>
      <c r="EH1481" s="4"/>
      <c r="EI1481" s="4"/>
      <c r="EJ1481" s="4"/>
      <c r="EK1481" s="4"/>
      <c r="EL1481" s="4"/>
      <c r="EM1481" s="4"/>
      <c r="EN1481" s="4"/>
      <c r="EO1481" s="4"/>
      <c r="EP1481" s="4"/>
      <c r="EQ1481" s="4"/>
      <c r="ER1481" s="4"/>
      <c r="ES1481" s="4"/>
      <c r="ET1481" s="4"/>
      <c r="EU1481" s="4"/>
      <c r="EV1481" s="4"/>
      <c r="EW1481" s="4"/>
      <c r="EX1481" s="4"/>
      <c r="EY1481" s="4"/>
      <c r="EZ1481" s="4"/>
      <c r="FA1481" s="4"/>
      <c r="FB1481" s="4"/>
      <c r="FC1481" s="4"/>
      <c r="FD1481" s="4"/>
      <c r="FE1481" s="4"/>
      <c r="FF1481" s="4"/>
      <c r="FG1481" s="4"/>
      <c r="FH1481" s="4"/>
      <c r="FI1481" s="4"/>
      <c r="FJ1481" s="4"/>
      <c r="FK1481" s="4"/>
      <c r="FL1481" s="4"/>
      <c r="FM1481" s="4"/>
      <c r="FN1481" s="4"/>
      <c r="FO1481" s="4"/>
      <c r="FP1481" s="4"/>
      <c r="FQ1481" s="4"/>
      <c r="FR1481" s="4"/>
      <c r="FS1481" s="4"/>
      <c r="FT1481" s="4"/>
      <c r="FU1481" s="4"/>
      <c r="FV1481" s="4"/>
      <c r="FW1481" s="4"/>
      <c r="FX1481" s="4"/>
      <c r="FY1481" s="4"/>
      <c r="FZ1481" s="4"/>
      <c r="GA1481" s="4"/>
      <c r="GB1481" s="4"/>
      <c r="GC1481" s="4"/>
      <c r="GD1481" s="4"/>
      <c r="GE1481" s="4"/>
      <c r="GF1481" s="4"/>
      <c r="GG1481" s="4"/>
      <c r="GH1481" s="4"/>
      <c r="GI1481" s="4"/>
      <c r="GJ1481" s="4"/>
      <c r="GK1481" s="4"/>
      <c r="GL1481" s="4"/>
      <c r="GM1481" s="4"/>
      <c r="GN1481" s="4"/>
      <c r="GO1481" s="4"/>
      <c r="GP1481" s="4"/>
      <c r="GQ1481" s="4"/>
      <c r="GR1481" s="4"/>
      <c r="GS1481" s="4"/>
      <c r="GT1481" s="4"/>
      <c r="GU1481" s="4"/>
      <c r="GV1481" s="4"/>
      <c r="GW1481" s="4"/>
      <c r="GX1481" s="4"/>
      <c r="GY1481" s="4"/>
      <c r="GZ1481" s="4"/>
      <c r="HA1481" s="4"/>
      <c r="HB1481" s="4"/>
      <c r="HC1481" s="4"/>
      <c r="HD1481" s="4"/>
      <c r="HE1481" s="4"/>
      <c r="HF1481" s="4"/>
      <c r="HG1481" s="4"/>
      <c r="HH1481" s="4"/>
      <c r="HI1481" s="4"/>
      <c r="HJ1481" s="4"/>
      <c r="HK1481" s="4"/>
      <c r="HL1481" s="4"/>
      <c r="HM1481" s="4"/>
      <c r="HN1481" s="4"/>
      <c r="HO1481" s="4"/>
      <c r="HP1481" s="4"/>
      <c r="HQ1481" s="4"/>
      <c r="HR1481" s="4"/>
      <c r="HS1481" s="4"/>
      <c r="HT1481" s="4"/>
      <c r="HU1481" s="4"/>
      <c r="HV1481" s="4"/>
      <c r="HW1481" s="4"/>
      <c r="HX1481" s="4"/>
      <c r="HY1481" s="4"/>
      <c r="HZ1481" s="4"/>
      <c r="IA1481" s="4"/>
      <c r="IB1481" s="4"/>
      <c r="IC1481" s="4"/>
      <c r="ID1481" s="4"/>
      <c r="IE1481" s="4"/>
      <c r="IF1481" s="4"/>
      <c r="IG1481" s="4"/>
      <c r="IH1481" s="4"/>
      <c r="II1481" s="4"/>
      <c r="IJ1481" s="4"/>
      <c r="IK1481" s="4"/>
      <c r="IL1481" s="4"/>
      <c r="IM1481" s="4"/>
      <c r="IN1481" s="4"/>
      <c r="IO1481" s="4"/>
      <c r="IP1481" s="4"/>
      <c r="IQ1481" s="4"/>
      <c r="IR1481" s="4"/>
      <c r="IS1481" s="4"/>
      <c r="IT1481" s="4"/>
      <c r="IU1481" s="4"/>
      <c r="IV1481" s="4"/>
      <c r="IW1481" s="4"/>
      <c r="IX1481" s="4"/>
      <c r="IY1481" s="4"/>
      <c r="IZ1481" s="4"/>
      <c r="JA1481" s="4"/>
      <c r="JB1481" s="4"/>
      <c r="JC1481" s="4"/>
      <c r="JD1481" s="4"/>
      <c r="JE1481" s="4"/>
      <c r="JF1481" s="4"/>
      <c r="JG1481" s="4"/>
      <c r="JH1481" s="4"/>
      <c r="JI1481" s="4"/>
      <c r="JJ1481" s="4"/>
      <c r="JK1481" s="4"/>
      <c r="JL1481" s="4"/>
      <c r="JM1481" s="4"/>
      <c r="JN1481" s="4"/>
      <c r="JO1481" s="4"/>
      <c r="JP1481" s="4"/>
      <c r="JQ1481" s="4"/>
      <c r="JR1481" s="4"/>
      <c r="JS1481" s="4"/>
      <c r="JT1481" s="4"/>
      <c r="JU1481" s="4"/>
      <c r="JV1481" s="4"/>
      <c r="JW1481" s="4"/>
      <c r="JX1481" s="4"/>
      <c r="JY1481" s="4"/>
      <c r="JZ1481" s="4"/>
      <c r="KA1481" s="4"/>
      <c r="KB1481" s="4"/>
      <c r="KC1481" s="4"/>
      <c r="KD1481" s="4"/>
      <c r="KE1481" s="4"/>
      <c r="KF1481" s="4"/>
      <c r="KG1481" s="4"/>
      <c r="KH1481" s="4"/>
      <c r="KI1481" s="4"/>
      <c r="KJ1481" s="4"/>
      <c r="KK1481" s="4"/>
      <c r="KL1481" s="4"/>
      <c r="KM1481" s="4"/>
      <c r="KN1481" s="4"/>
      <c r="KO1481" s="4"/>
      <c r="KP1481" s="4"/>
      <c r="KQ1481" s="4"/>
      <c r="KR1481" s="4"/>
      <c r="KS1481" s="4"/>
      <c r="KT1481" s="4"/>
      <c r="KU1481" s="4"/>
      <c r="KV1481" s="4"/>
      <c r="KW1481" s="4"/>
      <c r="KX1481" s="4"/>
      <c r="KY1481" s="4"/>
      <c r="KZ1481" s="4"/>
      <c r="LA1481" s="4"/>
      <c r="LB1481" s="4"/>
      <c r="LC1481" s="4"/>
      <c r="LD1481" s="4"/>
      <c r="LE1481" s="4"/>
      <c r="LF1481" s="4"/>
      <c r="LG1481" s="4"/>
      <c r="LH1481" s="4"/>
      <c r="LI1481" s="4"/>
      <c r="LJ1481" s="4"/>
      <c r="LK1481" s="4"/>
      <c r="LL1481" s="4"/>
      <c r="LM1481" s="4"/>
      <c r="LN1481" s="4"/>
      <c r="LO1481" s="4"/>
      <c r="LP1481" s="4"/>
      <c r="LQ1481" s="4"/>
      <c r="LR1481" s="4"/>
      <c r="LS1481" s="4"/>
      <c r="LT1481" s="4"/>
      <c r="LU1481" s="4"/>
      <c r="LV1481" s="4"/>
      <c r="LW1481" s="4"/>
      <c r="LX1481" s="4"/>
      <c r="LY1481" s="4"/>
      <c r="LZ1481" s="4"/>
      <c r="MA1481" s="4"/>
      <c r="MB1481" s="4"/>
      <c r="MC1481" s="4"/>
      <c r="MD1481" s="4"/>
      <c r="ME1481" s="4"/>
      <c r="MF1481" s="4"/>
      <c r="MG1481" s="4"/>
      <c r="MH1481" s="4"/>
      <c r="MI1481" s="4"/>
      <c r="MJ1481" s="4"/>
      <c r="MK1481" s="4"/>
      <c r="ML1481" s="4"/>
      <c r="MM1481" s="4"/>
      <c r="MN1481" s="4"/>
      <c r="MO1481" s="4"/>
      <c r="MP1481" s="4"/>
      <c r="MQ1481" s="4"/>
      <c r="MR1481" s="4"/>
      <c r="MS1481" s="4"/>
      <c r="MT1481" s="4"/>
      <c r="MU1481" s="4"/>
      <c r="MV1481" s="4"/>
      <c r="MW1481" s="4"/>
      <c r="MX1481" s="4"/>
      <c r="MY1481" s="4"/>
      <c r="MZ1481" s="4"/>
      <c r="NA1481" s="4"/>
      <c r="NB1481" s="4"/>
      <c r="NC1481" s="4"/>
      <c r="ND1481" s="4"/>
      <c r="NE1481" s="4"/>
      <c r="NF1481" s="4"/>
      <c r="NG1481" s="4"/>
      <c r="NH1481" s="4"/>
      <c r="NI1481" s="4"/>
      <c r="NJ1481" s="4"/>
      <c r="NK1481" s="4"/>
      <c r="NL1481" s="4"/>
      <c r="NM1481" s="4"/>
      <c r="NN1481" s="4"/>
      <c r="NO1481" s="4"/>
      <c r="NP1481" s="4"/>
      <c r="NQ1481" s="4"/>
      <c r="NR1481" s="4"/>
      <c r="NS1481" s="4"/>
      <c r="NT1481" s="4"/>
      <c r="NU1481" s="4"/>
      <c r="NV1481" s="4"/>
      <c r="NW1481" s="4"/>
      <c r="NX1481" s="4"/>
      <c r="NY1481" s="4"/>
      <c r="NZ1481" s="4"/>
      <c r="OA1481" s="4"/>
      <c r="OB1481" s="4"/>
      <c r="OC1481" s="4"/>
      <c r="OD1481" s="4"/>
      <c r="OE1481" s="4"/>
      <c r="OF1481" s="4"/>
      <c r="OG1481" s="4"/>
      <c r="OH1481" s="4"/>
      <c r="OI1481" s="4"/>
      <c r="OJ1481" s="4"/>
      <c r="OK1481" s="4"/>
      <c r="OL1481" s="4"/>
      <c r="OM1481" s="4"/>
      <c r="ON1481" s="4"/>
      <c r="OO1481" s="4"/>
      <c r="OP1481" s="4"/>
      <c r="OQ1481" s="4"/>
      <c r="OR1481" s="4"/>
      <c r="OS1481" s="4"/>
      <c r="OT1481" s="4"/>
      <c r="OU1481" s="4"/>
      <c r="OV1481" s="4"/>
      <c r="OW1481" s="4"/>
      <c r="OX1481" s="4"/>
      <c r="OY1481" s="4"/>
      <c r="OZ1481" s="4"/>
      <c r="PA1481" s="4"/>
      <c r="PB1481" s="4"/>
      <c r="PC1481" s="4"/>
      <c r="PD1481" s="4"/>
      <c r="PE1481" s="4"/>
      <c r="PF1481" s="4"/>
      <c r="PG1481" s="4"/>
      <c r="PH1481" s="4"/>
      <c r="PI1481" s="4"/>
      <c r="PJ1481" s="4"/>
      <c r="PK1481" s="4"/>
      <c r="PL1481" s="4"/>
      <c r="PM1481" s="4"/>
      <c r="PN1481" s="4"/>
      <c r="PO1481" s="4"/>
      <c r="PP1481" s="4"/>
      <c r="PQ1481" s="4"/>
      <c r="PR1481" s="4"/>
      <c r="PS1481" s="4"/>
      <c r="PT1481" s="4"/>
      <c r="PU1481" s="4"/>
      <c r="PV1481" s="4"/>
      <c r="PW1481" s="4"/>
      <c r="PX1481" s="4"/>
      <c r="PY1481" s="4"/>
      <c r="PZ1481" s="4"/>
      <c r="QA1481" s="4"/>
      <c r="QB1481" s="4"/>
      <c r="QC1481" s="4"/>
      <c r="QD1481" s="4"/>
      <c r="QE1481" s="4"/>
      <c r="QF1481" s="4"/>
      <c r="QG1481" s="4"/>
      <c r="QH1481" s="4"/>
      <c r="QI1481" s="4"/>
      <c r="QJ1481" s="4"/>
      <c r="QK1481" s="4"/>
      <c r="QL1481" s="4"/>
      <c r="QM1481" s="4"/>
      <c r="QN1481" s="4"/>
      <c r="QO1481" s="4"/>
      <c r="QP1481" s="4"/>
      <c r="QQ1481" s="4"/>
      <c r="QR1481" s="4"/>
      <c r="QS1481" s="4"/>
      <c r="QT1481" s="4"/>
      <c r="QU1481" s="4"/>
      <c r="QV1481" s="4"/>
      <c r="QW1481" s="4"/>
      <c r="QX1481" s="4"/>
      <c r="QY1481" s="4"/>
      <c r="QZ1481" s="4"/>
      <c r="RA1481" s="4"/>
      <c r="RB1481" s="4"/>
      <c r="RC1481" s="4"/>
      <c r="RD1481" s="4"/>
      <c r="RE1481" s="4"/>
      <c r="RF1481" s="4"/>
      <c r="RG1481" s="4"/>
      <c r="RH1481" s="4"/>
      <c r="RI1481" s="4"/>
      <c r="RJ1481" s="4"/>
      <c r="RK1481" s="4"/>
      <c r="RL1481" s="4"/>
      <c r="RM1481" s="4"/>
      <c r="RN1481" s="4"/>
      <c r="RO1481" s="4"/>
      <c r="RP1481" s="4"/>
      <c r="RQ1481" s="4"/>
      <c r="RR1481" s="4"/>
      <c r="RS1481" s="4"/>
      <c r="RT1481" s="4"/>
      <c r="RU1481" s="4"/>
      <c r="RV1481" s="4"/>
      <c r="RW1481" s="4"/>
      <c r="RX1481" s="4"/>
      <c r="RY1481" s="4"/>
      <c r="RZ1481" s="4"/>
      <c r="SA1481" s="4"/>
      <c r="SB1481" s="4"/>
      <c r="SC1481" s="4"/>
      <c r="SD1481" s="4"/>
      <c r="SE1481" s="4"/>
      <c r="SF1481" s="4"/>
      <c r="SG1481" s="4"/>
      <c r="SH1481" s="4"/>
      <c r="SI1481" s="4"/>
      <c r="SJ1481" s="4"/>
      <c r="SK1481" s="4"/>
      <c r="SL1481" s="4"/>
      <c r="SM1481" s="4"/>
      <c r="SN1481" s="4"/>
      <c r="SO1481" s="4"/>
      <c r="SP1481" s="4"/>
      <c r="SQ1481" s="4"/>
      <c r="SR1481" s="4"/>
      <c r="SS1481" s="4"/>
      <c r="ST1481" s="4"/>
      <c r="SU1481" s="4"/>
      <c r="SV1481" s="4"/>
      <c r="SW1481" s="4"/>
      <c r="SX1481" s="4"/>
      <c r="SY1481" s="4"/>
      <c r="SZ1481" s="4"/>
      <c r="TA1481" s="4"/>
      <c r="TB1481" s="4"/>
      <c r="TC1481" s="4"/>
      <c r="TD1481" s="4"/>
      <c r="TE1481" s="4"/>
      <c r="TF1481" s="4"/>
      <c r="TG1481" s="4"/>
      <c r="TH1481" s="4"/>
      <c r="TI1481" s="4"/>
      <c r="TJ1481" s="4"/>
      <c r="TK1481" s="4"/>
      <c r="TL1481" s="4"/>
      <c r="TM1481" s="4"/>
      <c r="TN1481" s="4"/>
      <c r="TO1481" s="4"/>
      <c r="TP1481" s="4"/>
      <c r="TQ1481" s="4"/>
      <c r="TR1481" s="4"/>
      <c r="TS1481" s="4"/>
      <c r="TT1481" s="4"/>
      <c r="TU1481" s="4"/>
      <c r="TV1481" s="4"/>
      <c r="TW1481" s="4"/>
      <c r="TX1481" s="4"/>
      <c r="TY1481" s="4"/>
      <c r="TZ1481" s="4"/>
      <c r="UA1481" s="4"/>
      <c r="UB1481" s="4"/>
      <c r="UC1481" s="4"/>
      <c r="UD1481" s="4"/>
      <c r="UE1481" s="4"/>
      <c r="UF1481" s="4"/>
      <c r="UG1481" s="4"/>
      <c r="UH1481" s="4"/>
      <c r="UI1481" s="4"/>
      <c r="UJ1481" s="4"/>
      <c r="UK1481" s="4"/>
      <c r="UL1481" s="4"/>
      <c r="UM1481" s="4"/>
      <c r="UN1481" s="4"/>
      <c r="UO1481" s="4"/>
      <c r="UP1481" s="4"/>
      <c r="UQ1481" s="4"/>
      <c r="UR1481" s="4"/>
      <c r="US1481" s="4"/>
      <c r="UT1481" s="4"/>
      <c r="UU1481" s="4"/>
      <c r="UV1481" s="4"/>
      <c r="UW1481" s="4"/>
      <c r="UX1481" s="4"/>
      <c r="UY1481" s="4"/>
      <c r="UZ1481" s="4"/>
      <c r="VA1481" s="4"/>
      <c r="VB1481" s="4"/>
      <c r="VC1481" s="4"/>
      <c r="VD1481" s="4"/>
      <c r="VE1481" s="4"/>
      <c r="VF1481" s="4"/>
      <c r="VG1481" s="4"/>
      <c r="VH1481" s="4"/>
      <c r="VI1481" s="4"/>
      <c r="VJ1481" s="4"/>
      <c r="VK1481" s="4"/>
      <c r="VL1481" s="4"/>
      <c r="VM1481" s="4"/>
      <c r="VN1481" s="4"/>
      <c r="VO1481" s="4"/>
      <c r="VP1481" s="4"/>
      <c r="VQ1481" s="4"/>
      <c r="VR1481" s="4"/>
      <c r="VS1481" s="4"/>
      <c r="VT1481" s="4"/>
      <c r="VU1481" s="4"/>
      <c r="VV1481" s="4"/>
      <c r="VW1481" s="4"/>
      <c r="VX1481" s="4"/>
      <c r="VY1481" s="4"/>
      <c r="VZ1481" s="4"/>
      <c r="WA1481" s="4"/>
      <c r="WB1481" s="4"/>
      <c r="WC1481" s="4"/>
      <c r="WD1481" s="4"/>
      <c r="WE1481" s="4"/>
      <c r="WF1481" s="4"/>
      <c r="WG1481" s="4"/>
      <c r="WH1481" s="4"/>
      <c r="WI1481" s="4"/>
      <c r="WJ1481" s="4"/>
      <c r="WK1481" s="4"/>
      <c r="WL1481" s="4"/>
      <c r="WM1481" s="4"/>
      <c r="WN1481" s="4"/>
      <c r="WO1481" s="4"/>
      <c r="WP1481" s="4"/>
      <c r="WQ1481" s="4"/>
      <c r="WR1481" s="4"/>
      <c r="WS1481" s="4"/>
      <c r="WT1481" s="4"/>
      <c r="WU1481" s="4"/>
      <c r="WV1481" s="4"/>
      <c r="WW1481" s="4"/>
      <c r="WX1481" s="4"/>
      <c r="WY1481" s="4"/>
      <c r="WZ1481" s="4"/>
      <c r="XA1481" s="4"/>
      <c r="XB1481" s="4"/>
      <c r="XC1481" s="4"/>
      <c r="XD1481" s="4"/>
      <c r="XE1481" s="4"/>
      <c r="XF1481" s="4"/>
      <c r="XG1481" s="4"/>
      <c r="XH1481" s="4"/>
      <c r="XI1481" s="4"/>
      <c r="XJ1481" s="4"/>
      <c r="XK1481" s="4"/>
      <c r="XL1481" s="4"/>
      <c r="XM1481" s="4"/>
      <c r="XN1481" s="4"/>
      <c r="XO1481" s="4"/>
      <c r="XP1481" s="4"/>
      <c r="XQ1481" s="4"/>
      <c r="XR1481" s="4"/>
      <c r="XS1481" s="4"/>
      <c r="XT1481" s="4"/>
      <c r="XU1481" s="4"/>
      <c r="XV1481" s="4"/>
      <c r="XW1481" s="4"/>
      <c r="XX1481" s="4"/>
      <c r="XY1481" s="4"/>
      <c r="XZ1481" s="4"/>
      <c r="YA1481" s="4"/>
      <c r="YB1481" s="4"/>
      <c r="YC1481" s="4"/>
      <c r="YD1481" s="4"/>
      <c r="YE1481" s="4"/>
      <c r="YF1481" s="4"/>
      <c r="YG1481" s="4"/>
      <c r="YH1481" s="4"/>
      <c r="YI1481" s="4"/>
      <c r="YJ1481" s="4"/>
      <c r="YK1481" s="4"/>
      <c r="YL1481" s="4"/>
      <c r="YM1481" s="4"/>
      <c r="YN1481" s="4"/>
      <c r="YO1481" s="4"/>
      <c r="YP1481" s="4"/>
      <c r="YQ1481" s="4"/>
      <c r="YR1481" s="4"/>
      <c r="YS1481" s="4"/>
      <c r="YT1481" s="4"/>
      <c r="YU1481" s="4"/>
      <c r="YV1481" s="4"/>
      <c r="YW1481" s="4"/>
      <c r="YX1481" s="4"/>
      <c r="YY1481" s="4"/>
      <c r="YZ1481" s="4"/>
      <c r="ZA1481" s="4"/>
      <c r="ZB1481" s="4"/>
      <c r="ZC1481" s="4"/>
      <c r="ZD1481" s="4"/>
      <c r="ZE1481" s="4"/>
      <c r="ZF1481" s="4"/>
      <c r="ZG1481" s="4"/>
      <c r="ZH1481" s="4"/>
      <c r="ZI1481" s="4"/>
      <c r="ZJ1481" s="4"/>
      <c r="ZK1481" s="4"/>
      <c r="ZL1481" s="4"/>
      <c r="ZM1481" s="4"/>
      <c r="ZN1481" s="4"/>
      <c r="ZO1481" s="4"/>
      <c r="ZP1481" s="4"/>
      <c r="ZQ1481" s="4"/>
      <c r="ZR1481" s="4"/>
      <c r="ZS1481" s="4"/>
      <c r="ZT1481" s="4"/>
      <c r="ZU1481" s="4"/>
      <c r="ZV1481" s="4"/>
      <c r="ZW1481" s="4"/>
      <c r="ZX1481" s="4"/>
      <c r="ZY1481" s="4"/>
      <c r="ZZ1481" s="4"/>
      <c r="AAA1481" s="4"/>
      <c r="AAB1481" s="4"/>
      <c r="AAC1481" s="4"/>
      <c r="AAD1481" s="4"/>
      <c r="AAE1481" s="4"/>
      <c r="AAF1481" s="4"/>
      <c r="AAG1481" s="4"/>
      <c r="AAH1481" s="4"/>
      <c r="AAI1481" s="4"/>
      <c r="AAJ1481" s="4"/>
      <c r="AAK1481" s="4"/>
      <c r="AAL1481" s="4"/>
      <c r="AAM1481" s="4"/>
      <c r="AAN1481" s="4"/>
      <c r="AAO1481" s="4"/>
      <c r="AAP1481" s="4"/>
      <c r="AAQ1481" s="4"/>
      <c r="AAR1481" s="4"/>
      <c r="AAS1481" s="4"/>
      <c r="AAT1481" s="4"/>
      <c r="AAU1481" s="4"/>
      <c r="AAV1481" s="4"/>
      <c r="AAW1481" s="4"/>
      <c r="AAX1481" s="4"/>
      <c r="AAY1481" s="4"/>
      <c r="AAZ1481" s="4"/>
      <c r="ABA1481" s="4"/>
      <c r="ABB1481" s="4"/>
      <c r="ABC1481" s="4"/>
      <c r="ABD1481" s="4"/>
      <c r="ABE1481" s="4"/>
      <c r="ABF1481" s="4"/>
      <c r="ABG1481" s="4"/>
      <c r="ABH1481" s="4"/>
      <c r="ABI1481" s="4"/>
      <c r="ABJ1481" s="4"/>
      <c r="ABK1481" s="4"/>
      <c r="ABL1481" s="4"/>
      <c r="ABM1481" s="4"/>
      <c r="ABN1481" s="4"/>
      <c r="ABO1481" s="4"/>
      <c r="ABP1481" s="4"/>
      <c r="ABQ1481" s="4"/>
      <c r="ABR1481" s="4"/>
      <c r="ABS1481" s="4"/>
      <c r="ABT1481" s="4"/>
      <c r="ABU1481" s="4"/>
      <c r="ABV1481" s="4"/>
      <c r="ABW1481" s="4"/>
      <c r="ABX1481" s="4"/>
      <c r="ABY1481" s="4"/>
      <c r="ABZ1481" s="4"/>
      <c r="ACA1481" s="4"/>
      <c r="ACB1481" s="4"/>
      <c r="ACC1481" s="4"/>
      <c r="ACD1481" s="4"/>
      <c r="ACE1481" s="4"/>
      <c r="ACF1481" s="4"/>
      <c r="ACG1481" s="4"/>
      <c r="ACH1481" s="4"/>
      <c r="ACI1481" s="4"/>
      <c r="ACJ1481" s="4"/>
      <c r="ACK1481" s="4"/>
      <c r="ACL1481" s="4"/>
      <c r="ACM1481" s="4"/>
      <c r="ACN1481" s="4"/>
      <c r="ACO1481" s="4"/>
      <c r="ACP1481" s="4"/>
      <c r="ACQ1481" s="4"/>
      <c r="ACR1481" s="4"/>
      <c r="ACS1481" s="4"/>
      <c r="ACT1481" s="4"/>
      <c r="ACU1481" s="4"/>
      <c r="ACV1481" s="4"/>
      <c r="ACW1481" s="4"/>
      <c r="ACX1481" s="4"/>
      <c r="ACY1481" s="4"/>
      <c r="ACZ1481" s="4"/>
      <c r="ADA1481" s="4"/>
      <c r="ADB1481" s="4"/>
      <c r="ADC1481" s="4"/>
      <c r="ADD1481" s="4"/>
      <c r="ADE1481" s="4"/>
      <c r="ADF1481" s="4"/>
      <c r="ADG1481" s="4"/>
      <c r="ADH1481" s="4"/>
      <c r="ADI1481" s="4"/>
      <c r="ADJ1481" s="4"/>
      <c r="ADK1481" s="4"/>
      <c r="ADL1481" s="4"/>
      <c r="ADM1481" s="4"/>
      <c r="ADN1481" s="4"/>
      <c r="ADO1481" s="4"/>
      <c r="ADP1481" s="4"/>
      <c r="ADQ1481" s="4"/>
      <c r="ADR1481" s="4"/>
      <c r="ADS1481" s="4"/>
      <c r="ADT1481" s="4"/>
      <c r="ADU1481" s="4"/>
      <c r="ADV1481" s="4"/>
      <c r="ADW1481" s="4"/>
      <c r="ADX1481" s="4"/>
      <c r="ADY1481" s="4"/>
      <c r="ADZ1481" s="4"/>
      <c r="AEA1481" s="4"/>
      <c r="AEB1481" s="4"/>
      <c r="AEC1481" s="4"/>
      <c r="AED1481" s="4"/>
      <c r="AEE1481" s="4"/>
      <c r="AEF1481" s="4"/>
      <c r="AEG1481" s="4"/>
      <c r="AEH1481" s="4"/>
      <c r="AEI1481" s="4"/>
      <c r="AEJ1481" s="4"/>
      <c r="AEK1481" s="4"/>
      <c r="AEL1481" s="4"/>
      <c r="AEM1481" s="4"/>
      <c r="AEN1481" s="4"/>
      <c r="AEO1481" s="4"/>
      <c r="AEP1481" s="4"/>
      <c r="AEQ1481" s="4"/>
      <c r="AER1481" s="4"/>
      <c r="AES1481" s="4"/>
      <c r="AET1481" s="4"/>
      <c r="AEU1481" s="4"/>
      <c r="AEV1481" s="4"/>
      <c r="AEW1481" s="4"/>
      <c r="AEX1481" s="4"/>
      <c r="AEY1481" s="4"/>
      <c r="AEZ1481" s="4"/>
      <c r="AFA1481" s="4"/>
      <c r="AFB1481" s="4"/>
      <c r="AFC1481" s="4"/>
      <c r="AFD1481" s="4"/>
      <c r="AFE1481" s="4"/>
      <c r="AFF1481" s="4"/>
      <c r="AFG1481" s="4"/>
      <c r="AFH1481" s="4"/>
      <c r="AFI1481" s="4"/>
      <c r="AFJ1481" s="4"/>
      <c r="AFK1481" s="4"/>
      <c r="AFL1481" s="4"/>
      <c r="AFM1481" s="4"/>
      <c r="AFN1481" s="4"/>
      <c r="AFO1481" s="4"/>
      <c r="AFP1481" s="4"/>
      <c r="AFQ1481" s="4"/>
      <c r="AFR1481" s="4"/>
      <c r="AFS1481" s="4"/>
      <c r="AFT1481" s="4"/>
      <c r="AFU1481" s="4"/>
      <c r="AFV1481" s="4"/>
      <c r="AFW1481" s="4"/>
      <c r="AFX1481" s="4"/>
      <c r="AFY1481" s="4"/>
      <c r="AFZ1481" s="4"/>
      <c r="AGA1481" s="4"/>
      <c r="AGB1481" s="4"/>
      <c r="AGC1481" s="4"/>
      <c r="AGD1481" s="4"/>
      <c r="AGE1481" s="4"/>
      <c r="AGF1481" s="4"/>
      <c r="AGG1481" s="4"/>
      <c r="AGH1481" s="4"/>
      <c r="AGI1481" s="4"/>
      <c r="AGJ1481" s="4"/>
      <c r="AGK1481" s="4"/>
      <c r="AGL1481" s="4"/>
      <c r="AGM1481" s="4"/>
      <c r="AGN1481" s="4"/>
      <c r="AGO1481" s="4"/>
      <c r="AGP1481" s="4"/>
      <c r="AGQ1481" s="4"/>
      <c r="AGR1481" s="4"/>
      <c r="AGS1481" s="4"/>
      <c r="AGT1481" s="4"/>
      <c r="AGU1481" s="4"/>
      <c r="AGV1481" s="4"/>
      <c r="AGW1481" s="4"/>
      <c r="AGX1481" s="4"/>
      <c r="AGY1481" s="4"/>
      <c r="AGZ1481" s="4"/>
      <c r="AHA1481" s="4"/>
      <c r="AHB1481" s="4"/>
      <c r="AHC1481" s="4"/>
      <c r="AHD1481" s="4"/>
      <c r="AHE1481" s="4"/>
      <c r="AHF1481" s="4"/>
      <c r="AHG1481" s="4"/>
      <c r="AHH1481" s="4"/>
      <c r="AHI1481" s="4"/>
      <c r="AHJ1481" s="4"/>
      <c r="AHK1481" s="4"/>
      <c r="AHL1481" s="4"/>
      <c r="AHM1481" s="4"/>
      <c r="AHN1481" s="4"/>
      <c r="AHO1481" s="4"/>
      <c r="AHP1481" s="4"/>
      <c r="AHQ1481" s="4"/>
      <c r="AHR1481" s="4"/>
      <c r="AHS1481" s="4"/>
      <c r="AHT1481" s="4"/>
      <c r="AHU1481" s="4"/>
      <c r="AHV1481" s="4"/>
      <c r="AHW1481" s="4"/>
      <c r="AHX1481" s="4"/>
      <c r="AHY1481" s="4"/>
      <c r="AHZ1481" s="4"/>
      <c r="AIA1481" s="4"/>
      <c r="AIB1481" s="4"/>
      <c r="AIC1481" s="4"/>
      <c r="AID1481" s="4"/>
      <c r="AIE1481" s="4"/>
      <c r="AIF1481" s="4"/>
      <c r="AIG1481" s="4"/>
      <c r="AIH1481" s="4"/>
      <c r="AII1481" s="4"/>
      <c r="AIJ1481" s="4"/>
      <c r="AIK1481" s="4"/>
      <c r="AIL1481" s="4"/>
      <c r="AIM1481" s="4"/>
      <c r="AIN1481" s="4"/>
      <c r="AIO1481" s="4"/>
      <c r="AIP1481" s="4"/>
      <c r="AIQ1481" s="4"/>
      <c r="AIR1481" s="4"/>
      <c r="AIS1481" s="4"/>
      <c r="AIT1481" s="4"/>
      <c r="AIU1481" s="4"/>
      <c r="AIV1481" s="4"/>
      <c r="AIW1481" s="4"/>
      <c r="AIX1481" s="4"/>
      <c r="AIY1481" s="4"/>
      <c r="AIZ1481" s="4"/>
      <c r="AJA1481" s="4"/>
      <c r="AJB1481" s="4"/>
      <c r="AJC1481" s="4"/>
      <c r="AJD1481" s="4"/>
      <c r="AJE1481" s="4"/>
      <c r="AJF1481" s="4"/>
      <c r="AJG1481" s="4"/>
      <c r="AJH1481" s="4"/>
      <c r="AJI1481" s="4"/>
      <c r="AJJ1481" s="4"/>
      <c r="AJK1481" s="4"/>
      <c r="AJL1481" s="4"/>
      <c r="AJM1481" s="4"/>
      <c r="AJN1481" s="4"/>
      <c r="AJO1481" s="4"/>
      <c r="AJP1481" s="4"/>
      <c r="AJQ1481" s="4"/>
      <c r="AJR1481" s="4"/>
      <c r="AJS1481" s="4"/>
      <c r="AJT1481" s="4"/>
      <c r="AJU1481" s="4"/>
      <c r="AJV1481" s="4"/>
      <c r="AJW1481" s="4"/>
      <c r="AJX1481" s="4"/>
      <c r="AJY1481" s="4"/>
      <c r="AJZ1481" s="4"/>
      <c r="AKA1481" s="4"/>
      <c r="AKB1481" s="4"/>
      <c r="AKC1481" s="4"/>
      <c r="AKD1481" s="4"/>
      <c r="AKE1481" s="4"/>
      <c r="AKF1481" s="4"/>
      <c r="AKG1481" s="4"/>
      <c r="AKH1481" s="4"/>
      <c r="AKI1481" s="4"/>
      <c r="AKJ1481" s="4"/>
      <c r="AKK1481" s="4"/>
      <c r="AKL1481" s="4"/>
      <c r="AKM1481" s="4"/>
      <c r="AKN1481" s="4"/>
      <c r="AKO1481" s="4"/>
      <c r="AKP1481" s="4"/>
      <c r="AKQ1481" s="4"/>
      <c r="AKR1481" s="4"/>
      <c r="AKS1481" s="4"/>
      <c r="AKT1481" s="4"/>
      <c r="AKU1481" s="4"/>
      <c r="AKV1481" s="4"/>
      <c r="AKW1481" s="4"/>
      <c r="AKX1481" s="4"/>
      <c r="AKY1481" s="4"/>
      <c r="AKZ1481" s="4"/>
      <c r="ALA1481" s="4"/>
      <c r="ALB1481" s="4"/>
      <c r="ALC1481" s="4"/>
      <c r="ALD1481" s="4"/>
      <c r="ALE1481" s="4"/>
      <c r="ALF1481" s="4"/>
      <c r="ALG1481" s="4"/>
      <c r="ALH1481" s="4"/>
      <c r="ALI1481" s="4"/>
      <c r="ALJ1481" s="4"/>
      <c r="ALK1481" s="4"/>
      <c r="ALL1481" s="4"/>
      <c r="ALM1481" s="4"/>
      <c r="ALN1481" s="4"/>
      <c r="ALO1481" s="4"/>
      <c r="ALP1481" s="4"/>
      <c r="ALQ1481" s="4"/>
      <c r="ALR1481" s="4"/>
      <c r="ALS1481" s="4"/>
      <c r="ALT1481" s="4"/>
      <c r="ALU1481" s="4"/>
      <c r="ALV1481" s="4"/>
      <c r="ALW1481" s="4"/>
      <c r="ALX1481" s="4"/>
      <c r="ALY1481" s="4"/>
      <c r="ALZ1481" s="4"/>
      <c r="AMA1481" s="4"/>
      <c r="AMB1481" s="4"/>
      <c r="AMC1481" s="4"/>
      <c r="AMD1481" s="4"/>
      <c r="AME1481" s="4"/>
      <c r="AMF1481" s="4"/>
      <c r="AMG1481" s="4"/>
      <c r="AMH1481" s="4"/>
      <c r="AMI1481" s="4"/>
      <c r="AMJ1481" s="4"/>
      <c r="AMK1481" s="4"/>
      <c r="AML1481" s="4"/>
      <c r="AMM1481" s="4"/>
      <c r="AMN1481" s="4"/>
      <c r="AMO1481" s="4"/>
      <c r="AMP1481" s="4"/>
      <c r="AMQ1481" s="4"/>
      <c r="AMR1481" s="4"/>
      <c r="AMS1481" s="4"/>
      <c r="AMT1481" s="4"/>
      <c r="AMU1481" s="4"/>
      <c r="AMV1481" s="4"/>
      <c r="AMW1481" s="4"/>
      <c r="AMX1481" s="4"/>
      <c r="AMY1481" s="4"/>
      <c r="AMZ1481" s="4"/>
      <c r="ANA1481" s="4"/>
      <c r="ANB1481" s="4"/>
      <c r="ANC1481" s="4"/>
      <c r="AND1481" s="4"/>
      <c r="ANE1481" s="4"/>
      <c r="ANF1481" s="4"/>
      <c r="ANG1481" s="4"/>
      <c r="ANH1481" s="4"/>
      <c r="ANI1481" s="4"/>
      <c r="ANJ1481" s="4"/>
      <c r="ANK1481" s="4"/>
      <c r="ANL1481" s="4"/>
      <c r="ANM1481" s="4"/>
      <c r="ANN1481" s="4"/>
      <c r="ANO1481" s="4"/>
      <c r="ANP1481" s="4"/>
      <c r="ANQ1481" s="4"/>
      <c r="ANR1481" s="4"/>
      <c r="ANS1481" s="4"/>
      <c r="ANT1481" s="4"/>
      <c r="ANU1481" s="4"/>
      <c r="ANV1481" s="4"/>
      <c r="ANW1481" s="4"/>
      <c r="ANX1481" s="4"/>
      <c r="ANY1481" s="4"/>
      <c r="ANZ1481" s="4"/>
      <c r="AOA1481" s="4"/>
      <c r="AOB1481" s="4"/>
      <c r="AOC1481" s="4"/>
      <c r="AOD1481" s="4"/>
      <c r="AOE1481" s="4"/>
      <c r="AOF1481" s="4"/>
      <c r="AOG1481" s="4"/>
      <c r="AOH1481" s="4"/>
      <c r="AOI1481" s="4"/>
      <c r="AOJ1481" s="4"/>
      <c r="AOK1481" s="4"/>
      <c r="AOL1481" s="4"/>
      <c r="AOM1481" s="4"/>
      <c r="AON1481" s="4"/>
      <c r="AOO1481" s="4"/>
      <c r="AOP1481" s="4"/>
      <c r="AOQ1481" s="4"/>
      <c r="AOR1481" s="4"/>
      <c r="AOS1481" s="4"/>
      <c r="AOT1481" s="4"/>
      <c r="AOU1481" s="4"/>
      <c r="AOV1481" s="4"/>
      <c r="AOW1481" s="4"/>
      <c r="AOX1481" s="4"/>
      <c r="AOY1481" s="4"/>
      <c r="AOZ1481" s="4"/>
      <c r="APA1481" s="4"/>
      <c r="APB1481" s="4"/>
      <c r="APC1481" s="4"/>
      <c r="APD1481" s="4"/>
      <c r="APE1481" s="4"/>
      <c r="APF1481" s="4"/>
      <c r="APG1481" s="4"/>
      <c r="APH1481" s="4"/>
      <c r="API1481" s="4"/>
      <c r="APJ1481" s="4"/>
      <c r="APK1481" s="4"/>
      <c r="APL1481" s="4"/>
      <c r="APM1481" s="4"/>
      <c r="APN1481" s="4"/>
      <c r="APO1481" s="4"/>
      <c r="APP1481" s="4"/>
      <c r="APQ1481" s="4"/>
      <c r="APR1481" s="4"/>
      <c r="APS1481" s="4"/>
      <c r="APT1481" s="4"/>
      <c r="APU1481" s="4"/>
      <c r="APV1481" s="4"/>
      <c r="APW1481" s="4"/>
      <c r="APX1481" s="4"/>
      <c r="APY1481" s="4"/>
      <c r="APZ1481" s="4"/>
      <c r="AQA1481" s="4"/>
      <c r="AQB1481" s="4"/>
      <c r="AQC1481" s="4"/>
      <c r="AQD1481" s="4"/>
      <c r="AQE1481" s="4"/>
      <c r="AQF1481" s="4"/>
      <c r="AQG1481" s="4"/>
      <c r="AQH1481" s="4"/>
      <c r="AQI1481" s="4"/>
      <c r="AQJ1481" s="4"/>
      <c r="AQK1481" s="4"/>
      <c r="AQL1481" s="4"/>
      <c r="AQM1481" s="4"/>
      <c r="AQN1481" s="4"/>
      <c r="AQO1481" s="4"/>
      <c r="AQP1481" s="4"/>
      <c r="AQQ1481" s="4"/>
      <c r="AQR1481" s="4"/>
      <c r="AQS1481" s="4"/>
      <c r="AQT1481" s="4"/>
      <c r="AQU1481" s="4"/>
      <c r="AQV1481" s="4"/>
      <c r="AQW1481" s="4"/>
      <c r="AQX1481" s="4"/>
      <c r="AQY1481" s="4"/>
      <c r="AQZ1481" s="4"/>
      <c r="ARA1481" s="4"/>
      <c r="ARB1481" s="4"/>
      <c r="ARC1481" s="4"/>
      <c r="ARD1481" s="4"/>
      <c r="ARE1481" s="4"/>
      <c r="ARF1481" s="4"/>
      <c r="ARG1481" s="4"/>
      <c r="ARH1481" s="4"/>
      <c r="ARI1481" s="4"/>
      <c r="ARJ1481" s="4"/>
      <c r="ARK1481" s="4"/>
      <c r="ARL1481" s="4"/>
      <c r="ARM1481" s="4"/>
      <c r="ARN1481" s="4"/>
      <c r="ARO1481" s="4"/>
      <c r="ARP1481" s="4"/>
      <c r="ARQ1481" s="4"/>
      <c r="ARR1481" s="4"/>
      <c r="ARS1481" s="4"/>
      <c r="ART1481" s="4"/>
      <c r="ARU1481" s="4"/>
      <c r="ARV1481" s="4"/>
      <c r="ARW1481" s="4"/>
      <c r="ARX1481" s="4"/>
      <c r="ARY1481" s="4"/>
      <c r="ARZ1481" s="4"/>
      <c r="ASA1481" s="4"/>
      <c r="ASB1481" s="4"/>
      <c r="ASC1481" s="4"/>
      <c r="ASD1481" s="4"/>
      <c r="ASE1481" s="4"/>
      <c r="ASF1481" s="4"/>
      <c r="ASG1481" s="4"/>
      <c r="ASH1481" s="4"/>
      <c r="ASI1481" s="4"/>
      <c r="ASJ1481" s="4"/>
      <c r="ASK1481" s="4"/>
      <c r="ASL1481" s="4"/>
      <c r="ASM1481" s="4"/>
      <c r="ASN1481" s="4"/>
      <c r="ASO1481" s="4"/>
      <c r="ASP1481" s="4"/>
      <c r="ASQ1481" s="4"/>
      <c r="ASR1481" s="4"/>
      <c r="ASS1481" s="4"/>
      <c r="AST1481" s="4"/>
      <c r="ASU1481" s="4"/>
      <c r="ASV1481" s="4"/>
      <c r="ASW1481" s="4"/>
      <c r="ASX1481" s="4"/>
      <c r="ASY1481" s="4"/>
      <c r="ASZ1481" s="4"/>
      <c r="ATA1481" s="4"/>
      <c r="ATB1481" s="4"/>
      <c r="ATC1481" s="4"/>
      <c r="ATD1481" s="4"/>
      <c r="ATE1481" s="4"/>
      <c r="ATF1481" s="4"/>
      <c r="ATG1481" s="4"/>
      <c r="ATH1481" s="4"/>
      <c r="ATI1481" s="4"/>
      <c r="ATJ1481" s="4"/>
      <c r="ATK1481" s="4"/>
      <c r="ATL1481" s="4"/>
      <c r="ATM1481" s="4"/>
      <c r="ATN1481" s="4"/>
      <c r="ATO1481" s="4"/>
      <c r="ATP1481" s="4"/>
      <c r="ATQ1481" s="4"/>
      <c r="ATR1481" s="4"/>
      <c r="ATS1481" s="4"/>
      <c r="ATT1481" s="4"/>
      <c r="ATU1481" s="4"/>
      <c r="ATV1481" s="4"/>
      <c r="ATW1481" s="4"/>
      <c r="ATX1481" s="4"/>
      <c r="ATY1481" s="4"/>
      <c r="ATZ1481" s="4"/>
      <c r="AUA1481" s="4"/>
      <c r="AUB1481" s="4"/>
      <c r="AUC1481" s="4"/>
      <c r="AUD1481" s="4"/>
      <c r="AUE1481" s="4"/>
      <c r="AUF1481" s="4"/>
      <c r="AUG1481" s="4"/>
      <c r="AUH1481" s="4"/>
      <c r="AUI1481" s="4"/>
      <c r="AUJ1481" s="4"/>
      <c r="AUK1481" s="4"/>
      <c r="AUL1481" s="4"/>
      <c r="AUM1481" s="4"/>
      <c r="AUN1481" s="4"/>
      <c r="AUO1481" s="4"/>
      <c r="AUP1481" s="4"/>
      <c r="AUQ1481" s="4"/>
      <c r="AUR1481" s="4"/>
      <c r="AUS1481" s="4"/>
      <c r="AUT1481" s="4"/>
      <c r="AUU1481" s="4"/>
      <c r="AUV1481" s="4"/>
      <c r="AUW1481" s="4"/>
      <c r="AUX1481" s="4"/>
      <c r="AUY1481" s="4"/>
      <c r="AUZ1481" s="4"/>
      <c r="AVA1481" s="4"/>
      <c r="AVB1481" s="4"/>
      <c r="AVC1481" s="4"/>
      <c r="AVD1481" s="4"/>
      <c r="AVE1481" s="4"/>
      <c r="AVF1481" s="4"/>
      <c r="AVG1481" s="4"/>
      <c r="AVH1481" s="4"/>
      <c r="AVI1481" s="4"/>
      <c r="AVJ1481" s="4"/>
      <c r="AVK1481" s="4"/>
      <c r="AVL1481" s="4"/>
      <c r="AVM1481" s="4"/>
      <c r="AVN1481" s="4"/>
      <c r="AVO1481" s="4"/>
      <c r="AVP1481" s="4"/>
      <c r="AVQ1481" s="4"/>
      <c r="AVR1481" s="4"/>
      <c r="AVS1481" s="4"/>
      <c r="AVT1481" s="4"/>
      <c r="AVU1481" s="4"/>
      <c r="AVV1481" s="4"/>
      <c r="AVW1481" s="4"/>
      <c r="AVX1481" s="4"/>
      <c r="AVY1481" s="4"/>
      <c r="AVZ1481" s="4"/>
      <c r="AWA1481" s="4"/>
      <c r="AWB1481" s="4"/>
      <c r="AWC1481" s="4"/>
      <c r="AWD1481" s="4"/>
      <c r="AWE1481" s="4"/>
      <c r="AWF1481" s="4"/>
      <c r="AWG1481" s="4"/>
      <c r="AWH1481" s="4"/>
      <c r="AWI1481" s="4"/>
      <c r="AWJ1481" s="4"/>
      <c r="AWK1481" s="4"/>
      <c r="AWL1481" s="4"/>
      <c r="AWM1481" s="4"/>
      <c r="AWN1481" s="4"/>
      <c r="AWO1481" s="4"/>
      <c r="AWP1481" s="4"/>
      <c r="AWQ1481" s="4"/>
      <c r="AWR1481" s="4"/>
      <c r="AWS1481" s="4"/>
      <c r="AWT1481" s="4"/>
      <c r="AWU1481" s="4"/>
      <c r="AWV1481" s="4"/>
      <c r="AWW1481" s="4"/>
      <c r="AWX1481" s="4"/>
      <c r="AWY1481" s="4"/>
      <c r="AWZ1481" s="4"/>
      <c r="AXA1481" s="4"/>
      <c r="AXB1481" s="4"/>
      <c r="AXC1481" s="4"/>
      <c r="AXD1481" s="4"/>
      <c r="AXE1481" s="4"/>
      <c r="AXF1481" s="4"/>
      <c r="AXG1481" s="4"/>
      <c r="AXH1481" s="4"/>
      <c r="AXI1481" s="4"/>
      <c r="AXJ1481" s="4"/>
      <c r="AXK1481" s="4"/>
      <c r="AXL1481" s="4"/>
      <c r="AXM1481" s="4"/>
      <c r="AXN1481" s="4"/>
      <c r="AXO1481" s="4"/>
      <c r="AXP1481" s="4"/>
      <c r="AXQ1481" s="4"/>
      <c r="AXR1481" s="4"/>
      <c r="AXS1481" s="4"/>
      <c r="AXT1481" s="4"/>
      <c r="AXU1481" s="4"/>
      <c r="AXV1481" s="4"/>
      <c r="AXW1481" s="4"/>
      <c r="AXX1481" s="4"/>
      <c r="AXY1481" s="4"/>
      <c r="AXZ1481" s="4"/>
      <c r="AYA1481" s="4"/>
      <c r="AYB1481" s="4"/>
      <c r="AYC1481" s="4"/>
      <c r="AYD1481" s="4"/>
      <c r="AYE1481" s="4"/>
      <c r="AYF1481" s="4"/>
      <c r="AYG1481" s="4"/>
      <c r="AYH1481" s="4"/>
      <c r="AYI1481" s="4"/>
      <c r="AYJ1481" s="4"/>
      <c r="AYK1481" s="4"/>
      <c r="AYL1481" s="4"/>
      <c r="AYM1481" s="4"/>
      <c r="AYN1481" s="4"/>
      <c r="AYO1481" s="4"/>
      <c r="AYP1481" s="4"/>
      <c r="AYQ1481" s="4"/>
      <c r="AYR1481" s="4"/>
      <c r="AYS1481" s="4"/>
      <c r="AYT1481" s="4"/>
      <c r="AYU1481" s="4"/>
      <c r="AYV1481" s="4"/>
      <c r="AYW1481" s="4"/>
      <c r="AYX1481" s="4"/>
      <c r="AYY1481" s="4"/>
      <c r="AYZ1481" s="4"/>
      <c r="AZA1481" s="4"/>
      <c r="AZB1481" s="4"/>
      <c r="AZC1481" s="4"/>
      <c r="AZD1481" s="4"/>
      <c r="AZE1481" s="4"/>
      <c r="AZF1481" s="4"/>
      <c r="AZG1481" s="4"/>
      <c r="AZH1481" s="4"/>
      <c r="AZI1481" s="4"/>
      <c r="AZJ1481" s="4"/>
      <c r="AZK1481" s="4"/>
      <c r="AZL1481" s="4"/>
      <c r="AZM1481" s="4"/>
      <c r="AZN1481" s="4"/>
      <c r="AZO1481" s="4"/>
      <c r="AZP1481" s="4"/>
      <c r="AZQ1481" s="4"/>
      <c r="AZR1481" s="4"/>
      <c r="AZS1481" s="4"/>
      <c r="AZT1481" s="4"/>
      <c r="AZU1481" s="4"/>
      <c r="AZV1481" s="4"/>
      <c r="AZW1481" s="4"/>
      <c r="AZX1481" s="4"/>
      <c r="AZY1481" s="4"/>
      <c r="AZZ1481" s="4"/>
      <c r="BAA1481" s="4"/>
      <c r="BAB1481" s="4"/>
      <c r="BAC1481" s="4"/>
      <c r="BAD1481" s="4"/>
      <c r="BAE1481" s="4"/>
      <c r="BAF1481" s="4"/>
      <c r="BAG1481" s="4"/>
      <c r="BAH1481" s="4"/>
      <c r="BAI1481" s="4"/>
      <c r="BAJ1481" s="4"/>
      <c r="BAK1481" s="4"/>
      <c r="BAL1481" s="4"/>
      <c r="BAM1481" s="4"/>
      <c r="BAN1481" s="4"/>
      <c r="BAO1481" s="4"/>
      <c r="BAP1481" s="4"/>
      <c r="BAQ1481" s="4"/>
      <c r="BAR1481" s="4"/>
      <c r="BAS1481" s="4"/>
      <c r="BAT1481" s="4"/>
      <c r="BAU1481" s="4"/>
      <c r="BAV1481" s="4"/>
      <c r="BAW1481" s="4"/>
      <c r="BAX1481" s="4"/>
      <c r="BAY1481" s="4"/>
      <c r="BAZ1481" s="4"/>
      <c r="BBA1481" s="4"/>
      <c r="BBB1481" s="4"/>
      <c r="BBC1481" s="4"/>
      <c r="BBD1481" s="4"/>
      <c r="BBE1481" s="4"/>
      <c r="BBF1481" s="4"/>
      <c r="BBG1481" s="4"/>
      <c r="BBH1481" s="4"/>
      <c r="BBI1481" s="4"/>
      <c r="BBJ1481" s="4"/>
      <c r="BBK1481" s="4"/>
      <c r="BBL1481" s="4"/>
      <c r="BBM1481" s="4"/>
      <c r="BBN1481" s="4"/>
      <c r="BBO1481" s="4"/>
      <c r="BBP1481" s="4"/>
      <c r="BBQ1481" s="4"/>
      <c r="BBR1481" s="4"/>
      <c r="BBS1481" s="4"/>
      <c r="BBT1481" s="4"/>
      <c r="BBU1481" s="4"/>
      <c r="BBV1481" s="4"/>
      <c r="BBW1481" s="4"/>
      <c r="BBX1481" s="4"/>
      <c r="BBY1481" s="4"/>
      <c r="BBZ1481" s="4"/>
      <c r="BCA1481" s="4"/>
      <c r="BCB1481" s="4"/>
      <c r="BCC1481" s="4"/>
      <c r="BCD1481" s="4"/>
      <c r="BCE1481" s="4"/>
      <c r="BCF1481" s="4"/>
      <c r="BCG1481" s="4"/>
      <c r="BCH1481" s="4"/>
      <c r="BCI1481" s="4"/>
      <c r="BCJ1481" s="4"/>
      <c r="BCK1481" s="4"/>
      <c r="BCL1481" s="4"/>
      <c r="BCM1481" s="4"/>
      <c r="BCN1481" s="4"/>
      <c r="BCO1481" s="4"/>
      <c r="BCP1481" s="4"/>
      <c r="BCQ1481" s="4"/>
      <c r="BCR1481" s="4"/>
      <c r="BCS1481" s="4"/>
      <c r="BCT1481" s="4"/>
      <c r="BCU1481" s="4"/>
      <c r="BCV1481" s="4"/>
      <c r="BCW1481" s="4"/>
      <c r="BCX1481" s="4"/>
      <c r="BCY1481" s="4"/>
      <c r="BCZ1481" s="4"/>
      <c r="BDA1481" s="4"/>
      <c r="BDB1481" s="4"/>
      <c r="BDC1481" s="4"/>
      <c r="BDD1481" s="4"/>
      <c r="BDE1481" s="4"/>
      <c r="BDF1481" s="4"/>
      <c r="BDG1481" s="4"/>
      <c r="BDH1481" s="4"/>
      <c r="BDI1481" s="4"/>
      <c r="BDJ1481" s="4"/>
      <c r="BDK1481" s="4"/>
      <c r="BDL1481" s="4"/>
      <c r="BDM1481" s="4"/>
      <c r="BDN1481" s="4"/>
      <c r="BDO1481" s="4"/>
      <c r="BDP1481" s="4"/>
      <c r="BDQ1481" s="4"/>
      <c r="BDR1481" s="4"/>
      <c r="BDS1481" s="4"/>
      <c r="BDT1481" s="4"/>
      <c r="BDU1481" s="4"/>
      <c r="BDV1481" s="4"/>
      <c r="BDW1481" s="4"/>
      <c r="BDX1481" s="4"/>
      <c r="BDY1481" s="4"/>
      <c r="BDZ1481" s="4"/>
      <c r="BEA1481" s="4"/>
      <c r="BEB1481" s="4"/>
      <c r="BEC1481" s="4"/>
      <c r="BED1481" s="4"/>
      <c r="BEE1481" s="4"/>
      <c r="BEF1481" s="4"/>
      <c r="BEG1481" s="4"/>
      <c r="BEH1481" s="4"/>
      <c r="BEI1481" s="4"/>
      <c r="BEJ1481" s="4"/>
      <c r="BEK1481" s="4"/>
      <c r="BEL1481" s="4"/>
      <c r="BEM1481" s="4"/>
      <c r="BEN1481" s="4"/>
      <c r="BEO1481" s="4"/>
      <c r="BEP1481" s="4"/>
      <c r="BEQ1481" s="4"/>
      <c r="BER1481" s="4"/>
      <c r="BES1481" s="4"/>
      <c r="BET1481" s="4"/>
      <c r="BEU1481" s="4"/>
      <c r="BEV1481" s="4"/>
      <c r="BEW1481" s="4"/>
      <c r="BEX1481" s="4"/>
      <c r="BEY1481" s="4"/>
      <c r="BEZ1481" s="4"/>
      <c r="BFA1481" s="4"/>
      <c r="BFB1481" s="4"/>
      <c r="BFC1481" s="4"/>
      <c r="BFD1481" s="4"/>
      <c r="BFE1481" s="4"/>
      <c r="BFF1481" s="4"/>
      <c r="BFG1481" s="4"/>
      <c r="BFH1481" s="4"/>
      <c r="BFI1481" s="4"/>
      <c r="BFJ1481" s="4"/>
      <c r="BFK1481" s="4"/>
      <c r="BFL1481" s="4"/>
      <c r="BFM1481" s="4"/>
      <c r="BFN1481" s="4"/>
      <c r="BFO1481" s="4"/>
      <c r="BFP1481" s="4"/>
      <c r="BFQ1481" s="4"/>
      <c r="BFR1481" s="4"/>
      <c r="BFS1481" s="4"/>
      <c r="BFT1481" s="4"/>
      <c r="BFU1481" s="4"/>
      <c r="BFV1481" s="4"/>
      <c r="BFW1481" s="4"/>
      <c r="BFX1481" s="4"/>
      <c r="BFY1481" s="4"/>
      <c r="BFZ1481" s="4"/>
      <c r="BGA1481" s="4"/>
      <c r="BGB1481" s="4"/>
      <c r="BGC1481" s="4"/>
      <c r="BGD1481" s="4"/>
      <c r="BGE1481" s="4"/>
      <c r="BGF1481" s="4"/>
      <c r="BGG1481" s="4"/>
      <c r="BGH1481" s="4"/>
      <c r="BGI1481" s="4"/>
      <c r="BGJ1481" s="4"/>
      <c r="BGK1481" s="4"/>
      <c r="BGL1481" s="4"/>
      <c r="BGM1481" s="4"/>
      <c r="BGN1481" s="4"/>
      <c r="BGO1481" s="4"/>
      <c r="BGP1481" s="4"/>
      <c r="BGQ1481" s="4"/>
      <c r="BGR1481" s="4"/>
      <c r="BGS1481" s="4"/>
      <c r="BGT1481" s="4"/>
      <c r="BGU1481" s="4"/>
      <c r="BGV1481" s="4"/>
      <c r="BGW1481" s="4"/>
      <c r="BGX1481" s="4"/>
      <c r="BGY1481" s="4"/>
      <c r="BGZ1481" s="4"/>
      <c r="BHA1481" s="4"/>
      <c r="BHB1481" s="4"/>
      <c r="BHC1481" s="4"/>
      <c r="BHD1481" s="4"/>
      <c r="BHE1481" s="4"/>
      <c r="BHF1481" s="4"/>
      <c r="BHG1481" s="4"/>
      <c r="BHH1481" s="4"/>
      <c r="BHI1481" s="4"/>
      <c r="BHJ1481" s="4"/>
      <c r="BHK1481" s="4"/>
      <c r="BHL1481" s="4"/>
      <c r="BHM1481" s="4"/>
      <c r="BHN1481" s="4"/>
      <c r="BHO1481" s="4"/>
      <c r="BHP1481" s="4"/>
      <c r="BHQ1481" s="4"/>
      <c r="BHR1481" s="4"/>
      <c r="BHS1481" s="4"/>
      <c r="BHT1481" s="4"/>
      <c r="BHU1481" s="4"/>
      <c r="BHV1481" s="4"/>
      <c r="BHW1481" s="4"/>
      <c r="BHX1481" s="4"/>
      <c r="BHY1481" s="4"/>
      <c r="BHZ1481" s="4"/>
      <c r="BIA1481" s="4"/>
      <c r="BIB1481" s="4"/>
      <c r="BIC1481" s="4"/>
      <c r="BID1481" s="4"/>
      <c r="BIE1481" s="4"/>
      <c r="BIF1481" s="4"/>
      <c r="BIG1481" s="4"/>
      <c r="BIH1481" s="4"/>
      <c r="BII1481" s="4"/>
      <c r="BIJ1481" s="4"/>
      <c r="BIK1481" s="4"/>
      <c r="BIL1481" s="4"/>
      <c r="BIM1481" s="4"/>
      <c r="BIN1481" s="4"/>
      <c r="BIO1481" s="4"/>
      <c r="BIP1481" s="4"/>
      <c r="BIQ1481" s="4"/>
      <c r="BIR1481" s="4"/>
      <c r="BIS1481" s="4"/>
      <c r="BIT1481" s="4"/>
      <c r="BIU1481" s="4"/>
      <c r="BIV1481" s="4"/>
      <c r="BIW1481" s="4"/>
      <c r="BIX1481" s="4"/>
      <c r="BIY1481" s="4"/>
      <c r="BIZ1481" s="4"/>
      <c r="BJA1481" s="4"/>
      <c r="BJB1481" s="4"/>
      <c r="BJC1481" s="4"/>
      <c r="BJD1481" s="4"/>
      <c r="BJE1481" s="4"/>
      <c r="BJF1481" s="4"/>
      <c r="BJG1481" s="4"/>
      <c r="BJH1481" s="4"/>
      <c r="BJI1481" s="4"/>
      <c r="BJJ1481" s="4"/>
      <c r="BJK1481" s="4"/>
      <c r="BJL1481" s="4"/>
      <c r="BJM1481" s="4"/>
      <c r="BJN1481" s="4"/>
      <c r="BJO1481" s="4"/>
      <c r="BJP1481" s="4"/>
      <c r="BJQ1481" s="4"/>
      <c r="BJR1481" s="4"/>
      <c r="BJS1481" s="4"/>
      <c r="BJT1481" s="4"/>
      <c r="BJU1481" s="4"/>
      <c r="BJV1481" s="4"/>
      <c r="BJW1481" s="4"/>
      <c r="BJX1481" s="4"/>
      <c r="BJY1481" s="4"/>
      <c r="BJZ1481" s="4"/>
      <c r="BKA1481" s="4"/>
      <c r="BKB1481" s="4"/>
      <c r="BKC1481" s="4"/>
      <c r="BKD1481" s="4"/>
      <c r="BKE1481" s="4"/>
      <c r="BKF1481" s="4"/>
      <c r="BKG1481" s="4"/>
      <c r="BKH1481" s="4"/>
      <c r="BKI1481" s="4"/>
      <c r="BKJ1481" s="4"/>
      <c r="BKK1481" s="4"/>
      <c r="BKL1481" s="4"/>
      <c r="BKM1481" s="4"/>
      <c r="BKN1481" s="4"/>
      <c r="BKO1481" s="4"/>
      <c r="BKP1481" s="4"/>
      <c r="BKQ1481" s="4"/>
      <c r="BKR1481" s="4"/>
      <c r="BKS1481" s="4"/>
      <c r="BKT1481" s="4"/>
      <c r="BKU1481" s="4"/>
      <c r="BKV1481" s="4"/>
      <c r="BKW1481" s="4"/>
      <c r="BKX1481" s="4"/>
      <c r="BKY1481" s="4"/>
      <c r="BKZ1481" s="4"/>
      <c r="BLA1481" s="4"/>
      <c r="BLB1481" s="4"/>
      <c r="BLC1481" s="4"/>
      <c r="BLD1481" s="4"/>
      <c r="BLE1481" s="4"/>
      <c r="BLF1481" s="4"/>
      <c r="BLG1481" s="4"/>
      <c r="BLH1481" s="4"/>
      <c r="BLI1481" s="4"/>
      <c r="BLJ1481" s="4"/>
      <c r="BLK1481" s="4"/>
      <c r="BLL1481" s="4"/>
      <c r="BLM1481" s="4"/>
      <c r="BLN1481" s="4"/>
      <c r="BLO1481" s="4"/>
      <c r="BLP1481" s="4"/>
      <c r="BLQ1481" s="4"/>
      <c r="BLR1481" s="4"/>
      <c r="BLS1481" s="4"/>
      <c r="BLT1481" s="4"/>
      <c r="BLU1481" s="4"/>
      <c r="BLV1481" s="4"/>
      <c r="BLW1481" s="4"/>
      <c r="BLX1481" s="4"/>
      <c r="BLY1481" s="4"/>
      <c r="BLZ1481" s="4"/>
      <c r="BMA1481" s="4"/>
      <c r="BMB1481" s="4"/>
      <c r="BMC1481" s="4"/>
      <c r="BMD1481" s="4"/>
      <c r="BME1481" s="4"/>
      <c r="BMF1481" s="4"/>
      <c r="BMG1481" s="4"/>
      <c r="BMH1481" s="4"/>
      <c r="BMI1481" s="4"/>
      <c r="BMJ1481" s="4"/>
      <c r="BMK1481" s="4"/>
      <c r="BML1481" s="4"/>
      <c r="BMM1481" s="4"/>
      <c r="BMN1481" s="4"/>
      <c r="BMO1481" s="4"/>
      <c r="BMP1481" s="4"/>
      <c r="BMQ1481" s="4"/>
      <c r="BMR1481" s="4"/>
      <c r="BMS1481" s="4"/>
      <c r="BMT1481" s="4"/>
      <c r="BMU1481" s="4"/>
      <c r="BMV1481" s="4"/>
      <c r="BMW1481" s="4"/>
      <c r="BMX1481" s="4"/>
      <c r="BMY1481" s="4"/>
      <c r="BMZ1481" s="4"/>
      <c r="BNA1481" s="4"/>
      <c r="BNB1481" s="4"/>
      <c r="BNC1481" s="4"/>
      <c r="BND1481" s="4"/>
      <c r="BNE1481" s="4"/>
      <c r="BNF1481" s="4"/>
      <c r="BNG1481" s="4"/>
      <c r="BNH1481" s="4"/>
      <c r="BNI1481" s="4"/>
      <c r="BNJ1481" s="4"/>
      <c r="BNK1481" s="4"/>
      <c r="BNL1481" s="4"/>
      <c r="BNM1481" s="4"/>
      <c r="BNN1481" s="4"/>
      <c r="BNO1481" s="4"/>
      <c r="BNP1481" s="4"/>
      <c r="BNQ1481" s="4"/>
      <c r="BNR1481" s="4"/>
      <c r="BNS1481" s="4"/>
      <c r="BNT1481" s="4"/>
      <c r="BNU1481" s="4"/>
      <c r="BNV1481" s="4"/>
      <c r="BNW1481" s="4"/>
      <c r="BNX1481" s="4"/>
      <c r="BNY1481" s="4"/>
      <c r="BNZ1481" s="4"/>
      <c r="BOA1481" s="4"/>
      <c r="BOB1481" s="4"/>
      <c r="BOC1481" s="4"/>
      <c r="BOD1481" s="4"/>
      <c r="BOE1481" s="4"/>
      <c r="BOF1481" s="4"/>
      <c r="BOG1481" s="4"/>
      <c r="BOH1481" s="4"/>
      <c r="BOI1481" s="4"/>
      <c r="BOJ1481" s="4"/>
      <c r="BOK1481" s="4"/>
      <c r="BOL1481" s="4"/>
      <c r="BOM1481" s="4"/>
      <c r="BON1481" s="4"/>
      <c r="BOO1481" s="4"/>
      <c r="BOP1481" s="4"/>
      <c r="BOQ1481" s="4"/>
      <c r="BOR1481" s="4"/>
      <c r="BOS1481" s="4"/>
      <c r="BOT1481" s="4"/>
      <c r="BOU1481" s="4"/>
      <c r="BOV1481" s="4"/>
      <c r="BOW1481" s="4"/>
      <c r="BOX1481" s="4"/>
      <c r="BOY1481" s="4"/>
      <c r="BOZ1481" s="4"/>
      <c r="BPA1481" s="4"/>
      <c r="BPB1481" s="4"/>
      <c r="BPC1481" s="4"/>
      <c r="BPD1481" s="4"/>
      <c r="BPE1481" s="4"/>
      <c r="BPF1481" s="4"/>
      <c r="BPG1481" s="4"/>
      <c r="BPH1481" s="4"/>
      <c r="BPI1481" s="4"/>
      <c r="BPJ1481" s="4"/>
      <c r="BPK1481" s="4"/>
      <c r="BPL1481" s="4"/>
      <c r="BPM1481" s="4"/>
      <c r="BPN1481" s="4"/>
      <c r="BPO1481" s="4"/>
      <c r="BPP1481" s="4"/>
      <c r="BPQ1481" s="4"/>
      <c r="BPR1481" s="4"/>
      <c r="BPS1481" s="4"/>
      <c r="BPT1481" s="4"/>
      <c r="BPU1481" s="4"/>
      <c r="BPV1481" s="4"/>
      <c r="BPW1481" s="4"/>
      <c r="BPX1481" s="4"/>
      <c r="BPY1481" s="4"/>
      <c r="BPZ1481" s="4"/>
      <c r="BQA1481" s="4"/>
      <c r="BQB1481" s="4"/>
      <c r="BQC1481" s="4"/>
      <c r="BQD1481" s="4"/>
      <c r="BQE1481" s="4"/>
      <c r="BQF1481" s="4"/>
      <c r="BQG1481" s="4"/>
      <c r="BQH1481" s="4"/>
      <c r="BQI1481" s="4"/>
      <c r="BQJ1481" s="4"/>
      <c r="BQK1481" s="4"/>
      <c r="BQL1481" s="4"/>
      <c r="BQM1481" s="4"/>
      <c r="BQN1481" s="4"/>
      <c r="BQO1481" s="4"/>
      <c r="BQP1481" s="4"/>
      <c r="BQQ1481" s="4"/>
      <c r="BQR1481" s="4"/>
      <c r="BQS1481" s="4"/>
      <c r="BQT1481" s="4"/>
      <c r="BQU1481" s="4"/>
      <c r="BQV1481" s="4"/>
      <c r="BQW1481" s="4"/>
      <c r="BQX1481" s="4"/>
      <c r="BQY1481" s="4"/>
      <c r="BQZ1481" s="4"/>
      <c r="BRA1481" s="4"/>
      <c r="BRB1481" s="4"/>
      <c r="BRC1481" s="4"/>
      <c r="BRD1481" s="4"/>
      <c r="BRE1481" s="4"/>
      <c r="BRF1481" s="4"/>
      <c r="BRG1481" s="4"/>
      <c r="BRH1481" s="4"/>
      <c r="BRI1481" s="4"/>
      <c r="BRJ1481" s="4"/>
      <c r="BRK1481" s="4"/>
      <c r="BRL1481" s="4"/>
      <c r="BRM1481" s="4"/>
      <c r="BRN1481" s="4"/>
      <c r="BRO1481" s="4"/>
      <c r="BRP1481" s="4"/>
      <c r="BRQ1481" s="4"/>
      <c r="BRR1481" s="4"/>
      <c r="BRS1481" s="4"/>
      <c r="BRT1481" s="4"/>
      <c r="BRU1481" s="4"/>
      <c r="BRV1481" s="4"/>
      <c r="BRW1481" s="4"/>
      <c r="BRX1481" s="4"/>
      <c r="BRY1481" s="4"/>
      <c r="BRZ1481" s="4"/>
      <c r="BSA1481" s="4"/>
      <c r="BSB1481" s="4"/>
      <c r="BSC1481" s="4"/>
      <c r="BSD1481" s="4"/>
      <c r="BSE1481" s="4"/>
      <c r="BSF1481" s="4"/>
      <c r="BSG1481" s="4"/>
      <c r="BSH1481" s="4"/>
      <c r="BSI1481" s="4"/>
      <c r="BSJ1481" s="4"/>
      <c r="BSK1481" s="4"/>
      <c r="BSL1481" s="4"/>
      <c r="BSM1481" s="4"/>
      <c r="BSN1481" s="4"/>
      <c r="BSO1481" s="4"/>
      <c r="BSP1481" s="4"/>
      <c r="BSQ1481" s="4"/>
      <c r="BSR1481" s="4"/>
      <c r="BSS1481" s="4"/>
      <c r="BST1481" s="4"/>
      <c r="BSU1481" s="4"/>
      <c r="BSV1481" s="4"/>
      <c r="BSW1481" s="4"/>
      <c r="BSX1481" s="4"/>
      <c r="BSY1481" s="4"/>
      <c r="BSZ1481" s="4"/>
      <c r="BTA1481" s="4"/>
      <c r="BTB1481" s="4"/>
      <c r="BTC1481" s="4"/>
      <c r="BTD1481" s="4"/>
      <c r="BTE1481" s="4"/>
      <c r="BTF1481" s="4"/>
      <c r="BTG1481" s="4"/>
      <c r="BTH1481" s="4"/>
      <c r="BTI1481" s="4"/>
      <c r="BTJ1481" s="4"/>
      <c r="BTK1481" s="4"/>
      <c r="BTL1481" s="4"/>
      <c r="BTM1481" s="4"/>
      <c r="BTN1481" s="4"/>
      <c r="BTO1481" s="4"/>
      <c r="BTP1481" s="4"/>
      <c r="BTQ1481" s="4"/>
      <c r="BTR1481" s="4"/>
      <c r="BTS1481" s="4"/>
      <c r="BTT1481" s="4"/>
      <c r="BTU1481" s="4"/>
      <c r="BTV1481" s="4"/>
      <c r="BTW1481" s="4"/>
      <c r="BTX1481" s="4"/>
      <c r="BTY1481" s="4"/>
      <c r="BTZ1481" s="4"/>
      <c r="BUA1481" s="4"/>
      <c r="BUB1481" s="4"/>
      <c r="BUC1481" s="4"/>
      <c r="BUD1481" s="4"/>
      <c r="BUE1481" s="4"/>
      <c r="BUF1481" s="4"/>
      <c r="BUG1481" s="4"/>
      <c r="BUH1481" s="4"/>
      <c r="BUI1481" s="4"/>
      <c r="BUJ1481" s="4"/>
      <c r="BUK1481" s="4"/>
      <c r="BUL1481" s="4"/>
      <c r="BUM1481" s="4"/>
      <c r="BUN1481" s="4"/>
      <c r="BUO1481" s="4"/>
      <c r="BUP1481" s="4"/>
      <c r="BUQ1481" s="4"/>
      <c r="BUR1481" s="4"/>
      <c r="BUS1481" s="4"/>
      <c r="BUT1481" s="4"/>
      <c r="BUU1481" s="4"/>
      <c r="BUV1481" s="4"/>
      <c r="BUW1481" s="4"/>
      <c r="BUX1481" s="4"/>
      <c r="BUY1481" s="4"/>
      <c r="BUZ1481" s="4"/>
      <c r="BVA1481" s="4"/>
      <c r="BVB1481" s="4"/>
      <c r="BVC1481" s="4"/>
      <c r="BVD1481" s="4"/>
      <c r="BVE1481" s="4"/>
      <c r="BVF1481" s="4"/>
      <c r="BVG1481" s="4"/>
      <c r="BVH1481" s="4"/>
      <c r="BVI1481" s="4"/>
      <c r="BVJ1481" s="4"/>
      <c r="BVK1481" s="4"/>
      <c r="BVL1481" s="4"/>
      <c r="BVM1481" s="4"/>
      <c r="BVN1481" s="4"/>
      <c r="BVO1481" s="4"/>
      <c r="BVP1481" s="4"/>
      <c r="BVQ1481" s="4"/>
      <c r="BVR1481" s="4"/>
      <c r="BVS1481" s="4"/>
      <c r="BVT1481" s="4"/>
      <c r="BVU1481" s="4"/>
      <c r="BVV1481" s="4"/>
      <c r="BVW1481" s="4"/>
      <c r="BVX1481" s="4"/>
      <c r="BVY1481" s="4"/>
      <c r="BVZ1481" s="4"/>
      <c r="BWA1481" s="4"/>
      <c r="BWB1481" s="4"/>
      <c r="BWC1481" s="4"/>
      <c r="BWD1481" s="4"/>
      <c r="BWE1481" s="4"/>
      <c r="BWF1481" s="4"/>
      <c r="BWG1481" s="4"/>
      <c r="BWH1481" s="4"/>
      <c r="BWI1481" s="4"/>
      <c r="BWJ1481" s="4"/>
      <c r="BWK1481" s="4"/>
      <c r="BWL1481" s="4"/>
      <c r="BWM1481" s="4"/>
      <c r="BWN1481" s="4"/>
      <c r="BWO1481" s="4"/>
      <c r="BWP1481" s="4"/>
      <c r="BWQ1481" s="4"/>
      <c r="BWR1481" s="4"/>
      <c r="BWS1481" s="4"/>
      <c r="BWT1481" s="4"/>
      <c r="BWU1481" s="4"/>
      <c r="BWV1481" s="4"/>
      <c r="BWW1481" s="4"/>
      <c r="BWX1481" s="4"/>
      <c r="BWY1481" s="4"/>
      <c r="BWZ1481" s="4"/>
      <c r="BXA1481" s="4"/>
      <c r="BXB1481" s="4"/>
      <c r="BXC1481" s="4"/>
      <c r="BXD1481" s="4"/>
      <c r="BXE1481" s="4"/>
      <c r="BXF1481" s="4"/>
      <c r="BXG1481" s="4"/>
      <c r="BXH1481" s="4"/>
      <c r="BXI1481" s="4"/>
      <c r="BXJ1481" s="4"/>
      <c r="BXK1481" s="4"/>
      <c r="BXL1481" s="4"/>
      <c r="BXM1481" s="4"/>
      <c r="BXN1481" s="4"/>
      <c r="BXO1481" s="4"/>
      <c r="BXP1481" s="4"/>
      <c r="BXQ1481" s="4"/>
      <c r="BXR1481" s="4"/>
      <c r="BXS1481" s="4"/>
      <c r="BXT1481" s="4"/>
      <c r="BXU1481" s="4"/>
      <c r="BXV1481" s="4"/>
      <c r="BXW1481" s="4"/>
      <c r="BXX1481" s="4"/>
      <c r="BXY1481" s="4"/>
      <c r="BXZ1481" s="4"/>
      <c r="BYA1481" s="4"/>
      <c r="BYB1481" s="4"/>
      <c r="BYC1481" s="4"/>
      <c r="BYD1481" s="4"/>
      <c r="BYE1481" s="4"/>
      <c r="BYF1481" s="4"/>
      <c r="BYG1481" s="4"/>
      <c r="BYH1481" s="4"/>
      <c r="BYI1481" s="4"/>
      <c r="BYJ1481" s="4"/>
      <c r="BYK1481" s="4"/>
      <c r="BYL1481" s="4"/>
      <c r="BYM1481" s="4"/>
      <c r="BYN1481" s="4"/>
      <c r="BYO1481" s="4"/>
      <c r="BYP1481" s="4"/>
      <c r="BYQ1481" s="4"/>
      <c r="BYR1481" s="4"/>
      <c r="BYS1481" s="4"/>
      <c r="BYT1481" s="4"/>
      <c r="BYU1481" s="4"/>
      <c r="BYV1481" s="4"/>
      <c r="BYW1481" s="4"/>
      <c r="BYX1481" s="4"/>
      <c r="BYY1481" s="4"/>
      <c r="BYZ1481" s="4"/>
      <c r="BZA1481" s="4"/>
      <c r="BZB1481" s="4"/>
      <c r="BZC1481" s="4"/>
      <c r="BZD1481" s="4"/>
      <c r="BZE1481" s="4"/>
      <c r="BZF1481" s="4"/>
      <c r="BZG1481" s="4"/>
      <c r="BZH1481" s="4"/>
      <c r="BZI1481" s="4"/>
      <c r="BZJ1481" s="4"/>
      <c r="BZK1481" s="4"/>
      <c r="BZL1481" s="4"/>
      <c r="BZM1481" s="4"/>
      <c r="BZN1481" s="4"/>
      <c r="BZO1481" s="4"/>
      <c r="BZP1481" s="4"/>
      <c r="BZQ1481" s="4"/>
      <c r="BZR1481" s="4"/>
      <c r="BZS1481" s="4"/>
      <c r="BZT1481" s="4"/>
      <c r="BZU1481" s="4"/>
      <c r="BZV1481" s="4"/>
      <c r="BZW1481" s="4"/>
      <c r="BZX1481" s="4"/>
      <c r="BZY1481" s="4"/>
      <c r="BZZ1481" s="4"/>
      <c r="CAA1481" s="4"/>
      <c r="CAB1481" s="4"/>
      <c r="CAC1481" s="4"/>
      <c r="CAD1481" s="4"/>
      <c r="CAE1481" s="4"/>
      <c r="CAF1481" s="4"/>
      <c r="CAG1481" s="4"/>
      <c r="CAH1481" s="4"/>
      <c r="CAI1481" s="4"/>
      <c r="CAJ1481" s="4"/>
      <c r="CAK1481" s="4"/>
      <c r="CAL1481" s="4"/>
      <c r="CAM1481" s="4"/>
      <c r="CAN1481" s="4"/>
      <c r="CAO1481" s="4"/>
      <c r="CAP1481" s="4"/>
      <c r="CAQ1481" s="4"/>
      <c r="CAR1481" s="4"/>
      <c r="CAS1481" s="4"/>
      <c r="CAT1481" s="4"/>
      <c r="CAU1481" s="4"/>
      <c r="CAV1481" s="4"/>
      <c r="CAW1481" s="4"/>
      <c r="CAX1481" s="4"/>
      <c r="CAY1481" s="4"/>
      <c r="CAZ1481" s="4"/>
      <c r="CBA1481" s="4"/>
      <c r="CBB1481" s="4"/>
      <c r="CBC1481" s="4"/>
      <c r="CBD1481" s="4"/>
      <c r="CBE1481" s="4"/>
      <c r="CBF1481" s="4"/>
      <c r="CBG1481" s="4"/>
      <c r="CBH1481" s="4"/>
      <c r="CBI1481" s="4"/>
      <c r="CBJ1481" s="4"/>
      <c r="CBK1481" s="4"/>
      <c r="CBL1481" s="4"/>
      <c r="CBM1481" s="4"/>
      <c r="CBN1481" s="4"/>
      <c r="CBO1481" s="4"/>
      <c r="CBP1481" s="4"/>
      <c r="CBQ1481" s="4"/>
      <c r="CBR1481" s="4"/>
      <c r="CBS1481" s="4"/>
      <c r="CBT1481" s="4"/>
      <c r="CBU1481" s="4"/>
      <c r="CBV1481" s="4"/>
      <c r="CBW1481" s="4"/>
      <c r="CBX1481" s="4"/>
      <c r="CBY1481" s="4"/>
      <c r="CBZ1481" s="4"/>
      <c r="CCA1481" s="4"/>
      <c r="CCB1481" s="4"/>
      <c r="CCC1481" s="4"/>
      <c r="CCD1481" s="4"/>
      <c r="CCE1481" s="4"/>
      <c r="CCF1481" s="4"/>
      <c r="CCG1481" s="4"/>
      <c r="CCH1481" s="4"/>
      <c r="CCI1481" s="4"/>
      <c r="CCJ1481" s="4"/>
      <c r="CCK1481" s="4"/>
      <c r="CCL1481" s="4"/>
      <c r="CCM1481" s="4"/>
      <c r="CCN1481" s="4"/>
      <c r="CCO1481" s="4"/>
      <c r="CCP1481" s="4"/>
      <c r="CCQ1481" s="4"/>
      <c r="CCR1481" s="4"/>
      <c r="CCS1481" s="4"/>
      <c r="CCT1481" s="4"/>
      <c r="CCU1481" s="4"/>
      <c r="CCV1481" s="4"/>
      <c r="CCW1481" s="4"/>
      <c r="CCX1481" s="4"/>
      <c r="CCY1481" s="4"/>
      <c r="CCZ1481" s="4"/>
      <c r="CDA1481" s="4"/>
      <c r="CDB1481" s="4"/>
      <c r="CDC1481" s="4"/>
      <c r="CDD1481" s="4"/>
      <c r="CDE1481" s="4"/>
      <c r="CDF1481" s="4"/>
      <c r="CDG1481" s="4"/>
      <c r="CDH1481" s="4"/>
      <c r="CDI1481" s="4"/>
      <c r="CDJ1481" s="4"/>
      <c r="CDK1481" s="4"/>
      <c r="CDL1481" s="4"/>
      <c r="CDM1481" s="4"/>
      <c r="CDN1481" s="4"/>
      <c r="CDO1481" s="4"/>
      <c r="CDP1481" s="4"/>
      <c r="CDQ1481" s="4"/>
      <c r="CDR1481" s="4"/>
      <c r="CDS1481" s="4"/>
      <c r="CDT1481" s="4"/>
      <c r="CDU1481" s="4"/>
      <c r="CDV1481" s="4"/>
      <c r="CDW1481" s="4"/>
      <c r="CDX1481" s="4"/>
      <c r="CDY1481" s="4"/>
      <c r="CDZ1481" s="4"/>
      <c r="CEA1481" s="4"/>
      <c r="CEB1481" s="4"/>
      <c r="CEC1481" s="4"/>
      <c r="CED1481" s="4"/>
      <c r="CEE1481" s="4"/>
      <c r="CEF1481" s="4"/>
      <c r="CEG1481" s="4"/>
      <c r="CEH1481" s="4"/>
      <c r="CEI1481" s="4"/>
      <c r="CEJ1481" s="4"/>
      <c r="CEK1481" s="4"/>
      <c r="CEL1481" s="4"/>
      <c r="CEM1481" s="4"/>
      <c r="CEN1481" s="4"/>
      <c r="CEO1481" s="4"/>
      <c r="CEP1481" s="4"/>
      <c r="CEQ1481" s="4"/>
      <c r="CER1481" s="4"/>
      <c r="CES1481" s="4"/>
      <c r="CET1481" s="4"/>
      <c r="CEU1481" s="4"/>
      <c r="CEV1481" s="4"/>
      <c r="CEW1481" s="4"/>
      <c r="CEX1481" s="4"/>
      <c r="CEY1481" s="4"/>
      <c r="CEZ1481" s="4"/>
      <c r="CFA1481" s="4"/>
      <c r="CFB1481" s="4"/>
      <c r="CFC1481" s="4"/>
      <c r="CFD1481" s="4"/>
      <c r="CFE1481" s="4"/>
      <c r="CFF1481" s="4"/>
      <c r="CFG1481" s="4"/>
      <c r="CFH1481" s="4"/>
      <c r="CFI1481" s="4"/>
      <c r="CFJ1481" s="4"/>
      <c r="CFK1481" s="4"/>
      <c r="CFL1481" s="4"/>
      <c r="CFM1481" s="4"/>
      <c r="CFN1481" s="4"/>
      <c r="CFO1481" s="4"/>
      <c r="CFP1481" s="4"/>
      <c r="CFQ1481" s="4"/>
      <c r="CFR1481" s="4"/>
      <c r="CFS1481" s="4"/>
      <c r="CFT1481" s="4"/>
      <c r="CFU1481" s="4"/>
      <c r="CFV1481" s="4"/>
      <c r="CFW1481" s="4"/>
      <c r="CFX1481" s="4"/>
      <c r="CFY1481" s="4"/>
      <c r="CFZ1481" s="4"/>
      <c r="CGA1481" s="4"/>
      <c r="CGB1481" s="4"/>
      <c r="CGC1481" s="4"/>
      <c r="CGD1481" s="4"/>
      <c r="CGE1481" s="4"/>
      <c r="CGF1481" s="4"/>
      <c r="CGG1481" s="4"/>
      <c r="CGH1481" s="4"/>
      <c r="CGI1481" s="4"/>
      <c r="CGJ1481" s="4"/>
      <c r="CGK1481" s="4"/>
      <c r="CGL1481" s="4"/>
      <c r="CGM1481" s="4"/>
      <c r="CGN1481" s="4"/>
      <c r="CGO1481" s="4"/>
      <c r="CGP1481" s="4"/>
      <c r="CGQ1481" s="4"/>
      <c r="CGR1481" s="4"/>
      <c r="CGS1481" s="4"/>
      <c r="CGT1481" s="4"/>
      <c r="CGU1481" s="4"/>
      <c r="CGV1481" s="4"/>
      <c r="CGW1481" s="4"/>
      <c r="CGX1481" s="4"/>
      <c r="CGY1481" s="4"/>
      <c r="CGZ1481" s="4"/>
      <c r="CHA1481" s="4"/>
      <c r="CHB1481" s="4"/>
      <c r="CHC1481" s="4"/>
      <c r="CHD1481" s="4"/>
      <c r="CHE1481" s="4"/>
      <c r="CHF1481" s="4"/>
      <c r="CHG1481" s="4"/>
      <c r="CHH1481" s="4"/>
      <c r="CHI1481" s="4"/>
      <c r="CHJ1481" s="4"/>
      <c r="CHK1481" s="4"/>
      <c r="CHL1481" s="4"/>
      <c r="CHM1481" s="4"/>
      <c r="CHN1481" s="4"/>
      <c r="CHO1481" s="4"/>
      <c r="CHP1481" s="4"/>
      <c r="CHQ1481" s="4"/>
      <c r="CHR1481" s="4"/>
      <c r="CHS1481" s="4"/>
      <c r="CHT1481" s="4"/>
      <c r="CHU1481" s="4"/>
      <c r="CHV1481" s="4"/>
      <c r="CHW1481" s="4"/>
      <c r="CHX1481" s="4"/>
      <c r="CHY1481" s="4"/>
      <c r="CHZ1481" s="4"/>
      <c r="CIA1481" s="4"/>
      <c r="CIB1481" s="4"/>
      <c r="CIC1481" s="4"/>
      <c r="CID1481" s="4"/>
      <c r="CIE1481" s="4"/>
      <c r="CIF1481" s="4"/>
      <c r="CIG1481" s="4"/>
      <c r="CIH1481" s="4"/>
      <c r="CII1481" s="4"/>
      <c r="CIJ1481" s="4"/>
      <c r="CIK1481" s="4"/>
      <c r="CIL1481" s="4"/>
      <c r="CIM1481" s="4"/>
      <c r="CIN1481" s="4"/>
      <c r="CIO1481" s="4"/>
      <c r="CIP1481" s="4"/>
      <c r="CIQ1481" s="4"/>
      <c r="CIR1481" s="4"/>
      <c r="CIS1481" s="4"/>
      <c r="CIT1481" s="4"/>
      <c r="CIU1481" s="4"/>
      <c r="CIV1481" s="4"/>
      <c r="CIW1481" s="4"/>
      <c r="CIX1481" s="4"/>
      <c r="CIY1481" s="4"/>
      <c r="CIZ1481" s="4"/>
      <c r="CJA1481" s="4"/>
      <c r="CJB1481" s="4"/>
      <c r="CJC1481" s="4"/>
      <c r="CJD1481" s="4"/>
      <c r="CJE1481" s="4"/>
      <c r="CJF1481" s="4"/>
      <c r="CJG1481" s="4"/>
      <c r="CJH1481" s="4"/>
      <c r="CJI1481" s="4"/>
      <c r="CJJ1481" s="4"/>
      <c r="CJK1481" s="4"/>
      <c r="CJL1481" s="4"/>
      <c r="CJM1481" s="4"/>
      <c r="CJN1481" s="4"/>
      <c r="CJO1481" s="4"/>
      <c r="CJP1481" s="4"/>
      <c r="CJQ1481" s="4"/>
      <c r="CJR1481" s="4"/>
      <c r="CJS1481" s="4"/>
      <c r="CJT1481" s="4"/>
      <c r="CJU1481" s="4"/>
      <c r="CJV1481" s="4"/>
      <c r="CJW1481" s="4"/>
      <c r="CJX1481" s="4"/>
      <c r="CJY1481" s="4"/>
      <c r="CJZ1481" s="4"/>
      <c r="CKA1481" s="4"/>
      <c r="CKB1481" s="4"/>
      <c r="CKC1481" s="4"/>
      <c r="CKD1481" s="4"/>
      <c r="CKE1481" s="4"/>
      <c r="CKF1481" s="4"/>
      <c r="CKG1481" s="4"/>
      <c r="CKH1481" s="4"/>
      <c r="CKI1481" s="4"/>
      <c r="CKJ1481" s="4"/>
      <c r="CKK1481" s="4"/>
      <c r="CKL1481" s="4"/>
      <c r="CKM1481" s="4"/>
      <c r="CKN1481" s="4"/>
      <c r="CKO1481" s="4"/>
      <c r="CKP1481" s="4"/>
      <c r="CKQ1481" s="4"/>
      <c r="CKR1481" s="4"/>
      <c r="CKS1481" s="4"/>
      <c r="CKT1481" s="4"/>
      <c r="CKU1481" s="4"/>
      <c r="CKV1481" s="4"/>
      <c r="CKW1481" s="4"/>
      <c r="CKX1481" s="4"/>
      <c r="CKY1481" s="4"/>
      <c r="CKZ1481" s="4"/>
      <c r="CLA1481" s="4"/>
      <c r="CLB1481" s="4"/>
      <c r="CLC1481" s="4"/>
      <c r="CLD1481" s="4"/>
      <c r="CLE1481" s="4"/>
      <c r="CLF1481" s="4"/>
      <c r="CLG1481" s="4"/>
      <c r="CLH1481" s="4"/>
      <c r="CLI1481" s="4"/>
      <c r="CLJ1481" s="4"/>
      <c r="CLK1481" s="4"/>
      <c r="CLL1481" s="4"/>
      <c r="CLM1481" s="4"/>
      <c r="CLN1481" s="4"/>
      <c r="CLO1481" s="4"/>
      <c r="CLP1481" s="4"/>
      <c r="CLQ1481" s="4"/>
      <c r="CLR1481" s="4"/>
      <c r="CLS1481" s="4"/>
      <c r="CLT1481" s="4"/>
      <c r="CLU1481" s="4"/>
      <c r="CLV1481" s="4"/>
      <c r="CLW1481" s="4"/>
      <c r="CLX1481" s="4"/>
      <c r="CLY1481" s="4"/>
      <c r="CLZ1481" s="4"/>
      <c r="CMA1481" s="4"/>
      <c r="CMB1481" s="4"/>
      <c r="CMC1481" s="4"/>
      <c r="CMD1481" s="4"/>
      <c r="CME1481" s="4"/>
      <c r="CMF1481" s="4"/>
      <c r="CMG1481" s="4"/>
      <c r="CMH1481" s="4"/>
      <c r="CMI1481" s="4"/>
      <c r="CMJ1481" s="4"/>
      <c r="CMK1481" s="4"/>
      <c r="CML1481" s="4"/>
      <c r="CMM1481" s="4"/>
      <c r="CMN1481" s="4"/>
      <c r="CMO1481" s="4"/>
      <c r="CMP1481" s="4"/>
      <c r="CMQ1481" s="4"/>
      <c r="CMR1481" s="4"/>
      <c r="CMS1481" s="4"/>
      <c r="CMT1481" s="4"/>
      <c r="CMU1481" s="4"/>
      <c r="CMV1481" s="4"/>
      <c r="CMW1481" s="4"/>
      <c r="CMX1481" s="4"/>
      <c r="CMY1481" s="4"/>
      <c r="CMZ1481" s="4"/>
      <c r="CNA1481" s="4"/>
      <c r="CNB1481" s="4"/>
      <c r="CNC1481" s="4"/>
      <c r="CND1481" s="4"/>
      <c r="CNE1481" s="4"/>
      <c r="CNF1481" s="4"/>
      <c r="CNG1481" s="4"/>
      <c r="CNH1481" s="4"/>
      <c r="CNI1481" s="4"/>
      <c r="CNJ1481" s="4"/>
      <c r="CNK1481" s="4"/>
      <c r="CNL1481" s="4"/>
      <c r="CNM1481" s="4"/>
      <c r="CNN1481" s="4"/>
      <c r="CNO1481" s="4"/>
      <c r="CNP1481" s="4"/>
      <c r="CNQ1481" s="4"/>
      <c r="CNR1481" s="4"/>
      <c r="CNS1481" s="4"/>
      <c r="CNT1481" s="4"/>
      <c r="CNU1481" s="4"/>
      <c r="CNV1481" s="4"/>
      <c r="CNW1481" s="4"/>
      <c r="CNX1481" s="4"/>
      <c r="CNY1481" s="4"/>
      <c r="CNZ1481" s="4"/>
      <c r="COA1481" s="4"/>
      <c r="COB1481" s="4"/>
      <c r="COC1481" s="4"/>
      <c r="COD1481" s="4"/>
      <c r="COE1481" s="4"/>
      <c r="COF1481" s="4"/>
      <c r="COG1481" s="4"/>
      <c r="COH1481" s="4"/>
      <c r="COI1481" s="4"/>
      <c r="COJ1481" s="4"/>
      <c r="COK1481" s="4"/>
      <c r="COL1481" s="4"/>
      <c r="COM1481" s="4"/>
      <c r="CON1481" s="4"/>
      <c r="COO1481" s="4"/>
      <c r="COP1481" s="4"/>
      <c r="COQ1481" s="4"/>
      <c r="COR1481" s="4"/>
      <c r="COS1481" s="4"/>
      <c r="COT1481" s="4"/>
      <c r="COU1481" s="4"/>
      <c r="COV1481" s="4"/>
      <c r="COW1481" s="4"/>
      <c r="COX1481" s="4"/>
      <c r="COY1481" s="4"/>
      <c r="COZ1481" s="4"/>
      <c r="CPA1481" s="4"/>
      <c r="CPB1481" s="4"/>
      <c r="CPC1481" s="4"/>
      <c r="CPD1481" s="4"/>
      <c r="CPE1481" s="4"/>
      <c r="CPF1481" s="4"/>
      <c r="CPG1481" s="4"/>
      <c r="CPH1481" s="4"/>
      <c r="CPI1481" s="4"/>
      <c r="CPJ1481" s="4"/>
      <c r="CPK1481" s="4"/>
      <c r="CPL1481" s="4"/>
      <c r="CPM1481" s="4"/>
      <c r="CPN1481" s="4"/>
      <c r="CPO1481" s="4"/>
      <c r="CPP1481" s="4"/>
      <c r="CPQ1481" s="4"/>
      <c r="CPR1481" s="4"/>
      <c r="CPS1481" s="4"/>
      <c r="CPT1481" s="4"/>
      <c r="CPU1481" s="4"/>
      <c r="CPV1481" s="4"/>
      <c r="CPW1481" s="4"/>
      <c r="CPX1481" s="4"/>
      <c r="CPY1481" s="4"/>
      <c r="CPZ1481" s="4"/>
      <c r="CQA1481" s="4"/>
      <c r="CQB1481" s="4"/>
      <c r="CQC1481" s="4"/>
      <c r="CQD1481" s="4"/>
      <c r="CQE1481" s="4"/>
      <c r="CQF1481" s="4"/>
      <c r="CQG1481" s="4"/>
      <c r="CQH1481" s="4"/>
      <c r="CQI1481" s="4"/>
      <c r="CQJ1481" s="4"/>
      <c r="CQK1481" s="4"/>
      <c r="CQL1481" s="4"/>
      <c r="CQM1481" s="4"/>
      <c r="CQN1481" s="4"/>
      <c r="CQO1481" s="4"/>
      <c r="CQP1481" s="4"/>
      <c r="CQQ1481" s="4"/>
      <c r="CQR1481" s="4"/>
      <c r="CQS1481" s="4"/>
      <c r="CQT1481" s="4"/>
      <c r="CQU1481" s="4"/>
      <c r="CQV1481" s="4"/>
      <c r="CQW1481" s="4"/>
      <c r="CQX1481" s="4"/>
      <c r="CQY1481" s="4"/>
      <c r="CQZ1481" s="4"/>
      <c r="CRA1481" s="4"/>
      <c r="CRB1481" s="4"/>
      <c r="CRC1481" s="4"/>
      <c r="CRD1481" s="4"/>
      <c r="CRE1481" s="4"/>
      <c r="CRF1481" s="4"/>
      <c r="CRG1481" s="4"/>
      <c r="CRH1481" s="4"/>
      <c r="CRI1481" s="4"/>
      <c r="CRJ1481" s="4"/>
      <c r="CRK1481" s="4"/>
      <c r="CRL1481" s="4"/>
      <c r="CRM1481" s="4"/>
      <c r="CRN1481" s="4"/>
      <c r="CRO1481" s="4"/>
      <c r="CRP1481" s="4"/>
      <c r="CRQ1481" s="4"/>
      <c r="CRR1481" s="4"/>
      <c r="CRS1481" s="4"/>
      <c r="CRT1481" s="4"/>
      <c r="CRU1481" s="4"/>
      <c r="CRV1481" s="4"/>
      <c r="CRW1481" s="4"/>
      <c r="CRX1481" s="4"/>
      <c r="CRY1481" s="4"/>
      <c r="CRZ1481" s="4"/>
      <c r="CSA1481" s="4"/>
      <c r="CSB1481" s="4"/>
      <c r="CSC1481" s="4"/>
      <c r="CSD1481" s="4"/>
      <c r="CSE1481" s="4"/>
      <c r="CSF1481" s="4"/>
      <c r="CSG1481" s="4"/>
      <c r="CSH1481" s="4"/>
      <c r="CSI1481" s="4"/>
      <c r="CSJ1481" s="4"/>
      <c r="CSK1481" s="4"/>
      <c r="CSL1481" s="4"/>
      <c r="CSM1481" s="4"/>
      <c r="CSN1481" s="4"/>
      <c r="CSO1481" s="4"/>
      <c r="CSP1481" s="4"/>
      <c r="CSQ1481" s="4"/>
      <c r="CSR1481" s="4"/>
      <c r="CSS1481" s="4"/>
      <c r="CST1481" s="4"/>
      <c r="CSU1481" s="4"/>
      <c r="CSV1481" s="4"/>
      <c r="CSW1481" s="4"/>
      <c r="CSX1481" s="4"/>
      <c r="CSY1481" s="4"/>
      <c r="CSZ1481" s="4"/>
      <c r="CTA1481" s="4"/>
      <c r="CTB1481" s="4"/>
      <c r="CTC1481" s="4"/>
      <c r="CTD1481" s="4"/>
      <c r="CTE1481" s="4"/>
      <c r="CTF1481" s="4"/>
      <c r="CTG1481" s="4"/>
      <c r="CTH1481" s="4"/>
      <c r="CTI1481" s="4"/>
      <c r="CTJ1481" s="4"/>
      <c r="CTK1481" s="4"/>
      <c r="CTL1481" s="4"/>
      <c r="CTM1481" s="4"/>
      <c r="CTN1481" s="4"/>
      <c r="CTO1481" s="4"/>
      <c r="CTP1481" s="4"/>
      <c r="CTQ1481" s="4"/>
      <c r="CTR1481" s="4"/>
      <c r="CTS1481" s="4"/>
      <c r="CTT1481" s="4"/>
      <c r="CTU1481" s="4"/>
      <c r="CTV1481" s="4"/>
      <c r="CTW1481" s="4"/>
      <c r="CTX1481" s="4"/>
      <c r="CTY1481" s="4"/>
      <c r="CTZ1481" s="4"/>
      <c r="CUA1481" s="4"/>
      <c r="CUB1481" s="4"/>
      <c r="CUC1481" s="4"/>
      <c r="CUD1481" s="4"/>
      <c r="CUE1481" s="4"/>
      <c r="CUF1481" s="4"/>
      <c r="CUG1481" s="4"/>
      <c r="CUH1481" s="4"/>
      <c r="CUI1481" s="4"/>
      <c r="CUJ1481" s="4"/>
      <c r="CUK1481" s="4"/>
      <c r="CUL1481" s="4"/>
      <c r="CUM1481" s="4"/>
      <c r="CUN1481" s="4"/>
      <c r="CUO1481" s="4"/>
      <c r="CUP1481" s="4"/>
      <c r="CUQ1481" s="4"/>
      <c r="CUR1481" s="4"/>
      <c r="CUS1481" s="4"/>
      <c r="CUT1481" s="4"/>
      <c r="CUU1481" s="4"/>
      <c r="CUV1481" s="4"/>
      <c r="CUW1481" s="4"/>
      <c r="CUX1481" s="4"/>
      <c r="CUY1481" s="4"/>
      <c r="CUZ1481" s="4"/>
      <c r="CVA1481" s="4"/>
      <c r="CVB1481" s="4"/>
      <c r="CVC1481" s="4"/>
      <c r="CVD1481" s="4"/>
      <c r="CVE1481" s="4"/>
      <c r="CVF1481" s="4"/>
      <c r="CVG1481" s="4"/>
      <c r="CVH1481" s="4"/>
      <c r="CVI1481" s="4"/>
      <c r="CVJ1481" s="4"/>
      <c r="CVK1481" s="4"/>
      <c r="CVL1481" s="4"/>
      <c r="CVM1481" s="4"/>
      <c r="CVN1481" s="4"/>
      <c r="CVO1481" s="4"/>
      <c r="CVP1481" s="4"/>
      <c r="CVQ1481" s="4"/>
      <c r="CVR1481" s="4"/>
      <c r="CVS1481" s="4"/>
      <c r="CVT1481" s="4"/>
      <c r="CVU1481" s="4"/>
      <c r="CVV1481" s="4"/>
      <c r="CVW1481" s="4"/>
      <c r="CVX1481" s="4"/>
      <c r="CVY1481" s="4"/>
      <c r="CVZ1481" s="4"/>
      <c r="CWA1481" s="4"/>
      <c r="CWB1481" s="4"/>
      <c r="CWC1481" s="4"/>
      <c r="CWD1481" s="4"/>
      <c r="CWE1481" s="4"/>
      <c r="CWF1481" s="4"/>
      <c r="CWG1481" s="4"/>
      <c r="CWH1481" s="4"/>
      <c r="CWI1481" s="4"/>
      <c r="CWJ1481" s="4"/>
      <c r="CWK1481" s="4"/>
      <c r="CWL1481" s="4"/>
      <c r="CWM1481" s="4"/>
      <c r="CWN1481" s="4"/>
      <c r="CWO1481" s="4"/>
      <c r="CWP1481" s="4"/>
      <c r="CWQ1481" s="4"/>
      <c r="CWR1481" s="4"/>
      <c r="CWS1481" s="4"/>
      <c r="CWT1481" s="4"/>
      <c r="CWU1481" s="4"/>
      <c r="CWV1481" s="4"/>
      <c r="CWW1481" s="4"/>
      <c r="CWX1481" s="4"/>
      <c r="CWY1481" s="4"/>
      <c r="CWZ1481" s="4"/>
      <c r="CXA1481" s="4"/>
      <c r="CXB1481" s="4"/>
      <c r="CXC1481" s="4"/>
      <c r="CXD1481" s="4"/>
      <c r="CXE1481" s="4"/>
      <c r="CXF1481" s="4"/>
      <c r="CXG1481" s="4"/>
      <c r="CXH1481" s="4"/>
      <c r="CXI1481" s="4"/>
      <c r="CXJ1481" s="4"/>
      <c r="CXK1481" s="4"/>
      <c r="CXL1481" s="4"/>
      <c r="CXM1481" s="4"/>
      <c r="CXN1481" s="4"/>
      <c r="CXO1481" s="4"/>
      <c r="CXP1481" s="4"/>
      <c r="CXQ1481" s="4"/>
      <c r="CXR1481" s="4"/>
      <c r="CXS1481" s="4"/>
      <c r="CXT1481" s="4"/>
      <c r="CXU1481" s="4"/>
      <c r="CXV1481" s="4"/>
      <c r="CXW1481" s="4"/>
      <c r="CXX1481" s="4"/>
      <c r="CXY1481" s="4"/>
      <c r="CXZ1481" s="4"/>
      <c r="CYA1481" s="4"/>
      <c r="CYB1481" s="4"/>
      <c r="CYC1481" s="4"/>
      <c r="CYD1481" s="4"/>
      <c r="CYE1481" s="4"/>
      <c r="CYF1481" s="4"/>
      <c r="CYG1481" s="4"/>
      <c r="CYH1481" s="4"/>
      <c r="CYI1481" s="4"/>
      <c r="CYJ1481" s="4"/>
      <c r="CYK1481" s="4"/>
      <c r="CYL1481" s="4"/>
      <c r="CYM1481" s="4"/>
      <c r="CYN1481" s="4"/>
      <c r="CYO1481" s="4"/>
      <c r="CYP1481" s="4"/>
      <c r="CYQ1481" s="4"/>
      <c r="CYR1481" s="4"/>
      <c r="CYS1481" s="4"/>
      <c r="CYT1481" s="4"/>
      <c r="CYU1481" s="4"/>
      <c r="CYV1481" s="4"/>
      <c r="CYW1481" s="4"/>
      <c r="CYX1481" s="4"/>
      <c r="CYY1481" s="4"/>
      <c r="CYZ1481" s="4"/>
      <c r="CZA1481" s="4"/>
      <c r="CZB1481" s="4"/>
      <c r="CZC1481" s="4"/>
      <c r="CZD1481" s="4"/>
      <c r="CZE1481" s="4"/>
      <c r="CZF1481" s="4"/>
      <c r="CZG1481" s="4"/>
      <c r="CZH1481" s="4"/>
      <c r="CZI1481" s="4"/>
      <c r="CZJ1481" s="4"/>
      <c r="CZK1481" s="4"/>
      <c r="CZL1481" s="4"/>
      <c r="CZM1481" s="4"/>
      <c r="CZN1481" s="4"/>
      <c r="CZO1481" s="4"/>
      <c r="CZP1481" s="4"/>
      <c r="CZQ1481" s="4"/>
      <c r="CZR1481" s="4"/>
      <c r="CZS1481" s="4"/>
      <c r="CZT1481" s="4"/>
      <c r="CZU1481" s="4"/>
      <c r="CZV1481" s="4"/>
      <c r="CZW1481" s="4"/>
      <c r="CZX1481" s="4"/>
      <c r="CZY1481" s="4"/>
      <c r="CZZ1481" s="4"/>
      <c r="DAA1481" s="4"/>
      <c r="DAB1481" s="4"/>
      <c r="DAC1481" s="4"/>
      <c r="DAD1481" s="4"/>
      <c r="DAE1481" s="4"/>
      <c r="DAF1481" s="4"/>
      <c r="DAG1481" s="4"/>
      <c r="DAH1481" s="4"/>
      <c r="DAI1481" s="4"/>
      <c r="DAJ1481" s="4"/>
      <c r="DAK1481" s="4"/>
      <c r="DAL1481" s="4"/>
      <c r="DAM1481" s="4"/>
      <c r="DAN1481" s="4"/>
      <c r="DAO1481" s="4"/>
      <c r="DAP1481" s="4"/>
      <c r="DAQ1481" s="4"/>
      <c r="DAR1481" s="4"/>
      <c r="DAS1481" s="4"/>
      <c r="DAT1481" s="4"/>
      <c r="DAU1481" s="4"/>
      <c r="DAV1481" s="4"/>
      <c r="DAW1481" s="4"/>
      <c r="DAX1481" s="4"/>
      <c r="DAY1481" s="4"/>
      <c r="DAZ1481" s="4"/>
      <c r="DBA1481" s="4"/>
      <c r="DBB1481" s="4"/>
      <c r="DBC1481" s="4"/>
      <c r="DBD1481" s="4"/>
      <c r="DBE1481" s="4"/>
      <c r="DBF1481" s="4"/>
      <c r="DBG1481" s="4"/>
      <c r="DBH1481" s="4"/>
      <c r="DBI1481" s="4"/>
      <c r="DBJ1481" s="4"/>
      <c r="DBK1481" s="4"/>
      <c r="DBL1481" s="4"/>
      <c r="DBM1481" s="4"/>
      <c r="DBN1481" s="4"/>
      <c r="DBO1481" s="4"/>
      <c r="DBP1481" s="4"/>
      <c r="DBQ1481" s="4"/>
      <c r="DBR1481" s="4"/>
      <c r="DBS1481" s="4"/>
      <c r="DBT1481" s="4"/>
      <c r="DBU1481" s="4"/>
      <c r="DBV1481" s="4"/>
      <c r="DBW1481" s="4"/>
      <c r="DBX1481" s="4"/>
      <c r="DBY1481" s="4"/>
      <c r="DBZ1481" s="4"/>
      <c r="DCA1481" s="4"/>
      <c r="DCB1481" s="4"/>
      <c r="DCC1481" s="4"/>
      <c r="DCD1481" s="4"/>
      <c r="DCE1481" s="4"/>
      <c r="DCF1481" s="4"/>
      <c r="DCG1481" s="4"/>
      <c r="DCH1481" s="4"/>
      <c r="DCI1481" s="4"/>
      <c r="DCJ1481" s="4"/>
      <c r="DCK1481" s="4"/>
      <c r="DCL1481" s="4"/>
      <c r="DCM1481" s="4"/>
      <c r="DCN1481" s="4"/>
      <c r="DCO1481" s="4"/>
      <c r="DCP1481" s="4"/>
      <c r="DCQ1481" s="4"/>
      <c r="DCR1481" s="4"/>
      <c r="DCS1481" s="4"/>
      <c r="DCT1481" s="4"/>
      <c r="DCU1481" s="4"/>
      <c r="DCV1481" s="4"/>
      <c r="DCW1481" s="4"/>
      <c r="DCX1481" s="4"/>
      <c r="DCY1481" s="4"/>
      <c r="DCZ1481" s="4"/>
      <c r="DDA1481" s="4"/>
      <c r="DDB1481" s="4"/>
      <c r="DDC1481" s="4"/>
      <c r="DDD1481" s="4"/>
      <c r="DDE1481" s="4"/>
      <c r="DDF1481" s="4"/>
      <c r="DDG1481" s="4"/>
      <c r="DDH1481" s="4"/>
      <c r="DDI1481" s="4"/>
      <c r="DDJ1481" s="4"/>
      <c r="DDK1481" s="4"/>
      <c r="DDL1481" s="4"/>
      <c r="DDM1481" s="4"/>
      <c r="DDN1481" s="4"/>
      <c r="DDO1481" s="4"/>
      <c r="DDP1481" s="4"/>
      <c r="DDQ1481" s="4"/>
      <c r="DDR1481" s="4"/>
      <c r="DDS1481" s="4"/>
      <c r="DDT1481" s="4"/>
      <c r="DDU1481" s="4"/>
      <c r="DDV1481" s="4"/>
      <c r="DDW1481" s="4"/>
      <c r="DDX1481" s="4"/>
      <c r="DDY1481" s="4"/>
      <c r="DDZ1481" s="4"/>
      <c r="DEA1481" s="4"/>
      <c r="DEB1481" s="4"/>
      <c r="DEC1481" s="4"/>
      <c r="DED1481" s="4"/>
      <c r="DEE1481" s="4"/>
      <c r="DEF1481" s="4"/>
      <c r="DEG1481" s="4"/>
      <c r="DEH1481" s="4"/>
      <c r="DEI1481" s="4"/>
      <c r="DEJ1481" s="4"/>
      <c r="DEK1481" s="4"/>
      <c r="DEL1481" s="4"/>
      <c r="DEM1481" s="4"/>
      <c r="DEN1481" s="4"/>
      <c r="DEO1481" s="4"/>
      <c r="DEP1481" s="4"/>
      <c r="DEQ1481" s="4"/>
      <c r="DER1481" s="4"/>
      <c r="DES1481" s="4"/>
      <c r="DET1481" s="4"/>
      <c r="DEU1481" s="4"/>
      <c r="DEV1481" s="4"/>
      <c r="DEW1481" s="4"/>
      <c r="DEX1481" s="4"/>
      <c r="DEY1481" s="4"/>
      <c r="DEZ1481" s="4"/>
      <c r="DFA1481" s="4"/>
      <c r="DFB1481" s="4"/>
      <c r="DFC1481" s="4"/>
      <c r="DFD1481" s="4"/>
      <c r="DFE1481" s="4"/>
      <c r="DFF1481" s="4"/>
      <c r="DFG1481" s="4"/>
      <c r="DFH1481" s="4"/>
      <c r="DFI1481" s="4"/>
      <c r="DFJ1481" s="4"/>
      <c r="DFK1481" s="4"/>
      <c r="DFL1481" s="4"/>
      <c r="DFM1481" s="4"/>
      <c r="DFN1481" s="4"/>
      <c r="DFO1481" s="4"/>
      <c r="DFP1481" s="4"/>
      <c r="DFQ1481" s="4"/>
      <c r="DFR1481" s="4"/>
      <c r="DFS1481" s="4"/>
      <c r="DFT1481" s="4"/>
      <c r="DFU1481" s="4"/>
      <c r="DFV1481" s="4"/>
      <c r="DFW1481" s="4"/>
      <c r="DFX1481" s="4"/>
      <c r="DFY1481" s="4"/>
      <c r="DFZ1481" s="4"/>
      <c r="DGA1481" s="4"/>
      <c r="DGB1481" s="4"/>
      <c r="DGC1481" s="4"/>
      <c r="DGD1481" s="4"/>
      <c r="DGE1481" s="4"/>
      <c r="DGF1481" s="4"/>
      <c r="DGG1481" s="4"/>
      <c r="DGH1481" s="4"/>
      <c r="DGI1481" s="4"/>
      <c r="DGJ1481" s="4"/>
      <c r="DGK1481" s="4"/>
      <c r="DGL1481" s="4"/>
      <c r="DGM1481" s="4"/>
      <c r="DGN1481" s="4"/>
      <c r="DGO1481" s="4"/>
      <c r="DGP1481" s="4"/>
      <c r="DGQ1481" s="4"/>
      <c r="DGR1481" s="4"/>
      <c r="DGS1481" s="4"/>
      <c r="DGT1481" s="4"/>
      <c r="DGU1481" s="4"/>
      <c r="DGV1481" s="4"/>
      <c r="DGW1481" s="4"/>
      <c r="DGX1481" s="4"/>
      <c r="DGY1481" s="4"/>
      <c r="DGZ1481" s="4"/>
      <c r="DHA1481" s="4"/>
      <c r="DHB1481" s="4"/>
      <c r="DHC1481" s="4"/>
      <c r="DHD1481" s="4"/>
      <c r="DHE1481" s="4"/>
      <c r="DHF1481" s="4"/>
      <c r="DHG1481" s="4"/>
      <c r="DHH1481" s="4"/>
      <c r="DHI1481" s="4"/>
      <c r="DHJ1481" s="4"/>
      <c r="DHK1481" s="4"/>
      <c r="DHL1481" s="4"/>
      <c r="DHM1481" s="4"/>
      <c r="DHN1481" s="4"/>
      <c r="DHO1481" s="4"/>
      <c r="DHP1481" s="4"/>
      <c r="DHQ1481" s="4"/>
      <c r="DHR1481" s="4"/>
      <c r="DHS1481" s="4"/>
      <c r="DHT1481" s="4"/>
      <c r="DHU1481" s="4"/>
      <c r="DHV1481" s="4"/>
      <c r="DHW1481" s="4"/>
      <c r="DHX1481" s="4"/>
      <c r="DHY1481" s="4"/>
      <c r="DHZ1481" s="4"/>
      <c r="DIA1481" s="4"/>
      <c r="DIB1481" s="4"/>
      <c r="DIC1481" s="4"/>
      <c r="DID1481" s="4"/>
      <c r="DIE1481" s="4"/>
      <c r="DIF1481" s="4"/>
      <c r="DIG1481" s="4"/>
      <c r="DIH1481" s="4"/>
      <c r="DII1481" s="4"/>
      <c r="DIJ1481" s="4"/>
      <c r="DIK1481" s="4"/>
      <c r="DIL1481" s="4"/>
      <c r="DIM1481" s="4"/>
      <c r="DIN1481" s="4"/>
      <c r="DIO1481" s="4"/>
      <c r="DIP1481" s="4"/>
      <c r="DIQ1481" s="4"/>
      <c r="DIR1481" s="4"/>
      <c r="DIS1481" s="4"/>
      <c r="DIT1481" s="4"/>
      <c r="DIU1481" s="4"/>
      <c r="DIV1481" s="4"/>
      <c r="DIW1481" s="4"/>
      <c r="DIX1481" s="4"/>
      <c r="DIY1481" s="4"/>
      <c r="DIZ1481" s="4"/>
      <c r="DJA1481" s="4"/>
      <c r="DJB1481" s="4"/>
      <c r="DJC1481" s="4"/>
      <c r="DJD1481" s="4"/>
      <c r="DJE1481" s="4"/>
      <c r="DJF1481" s="4"/>
      <c r="DJG1481" s="4"/>
      <c r="DJH1481" s="4"/>
      <c r="DJI1481" s="4"/>
      <c r="DJJ1481" s="4"/>
      <c r="DJK1481" s="4"/>
      <c r="DJL1481" s="4"/>
      <c r="DJM1481" s="4"/>
      <c r="DJN1481" s="4"/>
      <c r="DJO1481" s="4"/>
      <c r="DJP1481" s="4"/>
      <c r="DJQ1481" s="4"/>
      <c r="DJR1481" s="4"/>
      <c r="DJS1481" s="4"/>
      <c r="DJT1481" s="4"/>
      <c r="DJU1481" s="4"/>
      <c r="DJV1481" s="4"/>
      <c r="DJW1481" s="4"/>
      <c r="DJX1481" s="4"/>
      <c r="DJY1481" s="4"/>
      <c r="DJZ1481" s="4"/>
      <c r="DKA1481" s="4"/>
      <c r="DKB1481" s="4"/>
      <c r="DKC1481" s="4"/>
      <c r="DKD1481" s="4"/>
      <c r="DKE1481" s="4"/>
      <c r="DKF1481" s="4"/>
      <c r="DKG1481" s="4"/>
      <c r="DKH1481" s="4"/>
      <c r="DKI1481" s="4"/>
      <c r="DKJ1481" s="4"/>
      <c r="DKK1481" s="4"/>
      <c r="DKL1481" s="4"/>
      <c r="DKM1481" s="4"/>
      <c r="DKN1481" s="4"/>
      <c r="DKO1481" s="4"/>
      <c r="DKP1481" s="4"/>
      <c r="DKQ1481" s="4"/>
      <c r="DKR1481" s="4"/>
      <c r="DKS1481" s="4"/>
      <c r="DKT1481" s="4"/>
      <c r="DKU1481" s="4"/>
      <c r="DKV1481" s="4"/>
      <c r="DKW1481" s="4"/>
      <c r="DKX1481" s="4"/>
      <c r="DKY1481" s="4"/>
      <c r="DKZ1481" s="4"/>
      <c r="DLA1481" s="4"/>
      <c r="DLB1481" s="4"/>
      <c r="DLC1481" s="4"/>
      <c r="DLD1481" s="4"/>
      <c r="DLE1481" s="4"/>
      <c r="DLF1481" s="4"/>
      <c r="DLG1481" s="4"/>
      <c r="DLH1481" s="4"/>
      <c r="DLI1481" s="4"/>
      <c r="DLJ1481" s="4"/>
      <c r="DLK1481" s="4"/>
      <c r="DLL1481" s="4"/>
      <c r="DLM1481" s="4"/>
      <c r="DLN1481" s="4"/>
      <c r="DLO1481" s="4"/>
      <c r="DLP1481" s="4"/>
      <c r="DLQ1481" s="4"/>
      <c r="DLR1481" s="4"/>
      <c r="DLS1481" s="4"/>
      <c r="DLT1481" s="4"/>
      <c r="DLU1481" s="4"/>
      <c r="DLV1481" s="4"/>
      <c r="DLW1481" s="4"/>
      <c r="DLX1481" s="4"/>
      <c r="DLY1481" s="4"/>
      <c r="DLZ1481" s="4"/>
      <c r="DMA1481" s="4"/>
      <c r="DMB1481" s="4"/>
      <c r="DMC1481" s="4"/>
      <c r="DMD1481" s="4"/>
      <c r="DME1481" s="4"/>
      <c r="DMF1481" s="4"/>
      <c r="DMG1481" s="4"/>
      <c r="DMH1481" s="4"/>
      <c r="DMI1481" s="4"/>
      <c r="DMJ1481" s="4"/>
      <c r="DMK1481" s="4"/>
      <c r="DML1481" s="4"/>
      <c r="DMM1481" s="4"/>
      <c r="DMN1481" s="4"/>
      <c r="DMO1481" s="4"/>
      <c r="DMP1481" s="4"/>
      <c r="DMQ1481" s="4"/>
      <c r="DMR1481" s="4"/>
      <c r="DMS1481" s="4"/>
      <c r="DMT1481" s="4"/>
      <c r="DMU1481" s="4"/>
      <c r="DMV1481" s="4"/>
      <c r="DMW1481" s="4"/>
      <c r="DMX1481" s="4"/>
      <c r="DMY1481" s="4"/>
      <c r="DMZ1481" s="4"/>
      <c r="DNA1481" s="4"/>
      <c r="DNB1481" s="4"/>
      <c r="DNC1481" s="4"/>
      <c r="DND1481" s="4"/>
      <c r="DNE1481" s="4"/>
      <c r="DNF1481" s="4"/>
      <c r="DNG1481" s="4"/>
      <c r="DNH1481" s="4"/>
      <c r="DNI1481" s="4"/>
      <c r="DNJ1481" s="4"/>
      <c r="DNK1481" s="4"/>
      <c r="DNL1481" s="4"/>
      <c r="DNM1481" s="4"/>
      <c r="DNN1481" s="4"/>
      <c r="DNO1481" s="4"/>
      <c r="DNP1481" s="4"/>
      <c r="DNQ1481" s="4"/>
      <c r="DNR1481" s="4"/>
      <c r="DNS1481" s="4"/>
      <c r="DNT1481" s="4"/>
      <c r="DNU1481" s="4"/>
      <c r="DNV1481" s="4"/>
      <c r="DNW1481" s="4"/>
      <c r="DNX1481" s="4"/>
      <c r="DNY1481" s="4"/>
      <c r="DNZ1481" s="4"/>
      <c r="DOA1481" s="4"/>
      <c r="DOB1481" s="4"/>
      <c r="DOC1481" s="4"/>
      <c r="DOD1481" s="4"/>
      <c r="DOE1481" s="4"/>
      <c r="DOF1481" s="4"/>
      <c r="DOG1481" s="4"/>
      <c r="DOH1481" s="4"/>
      <c r="DOI1481" s="4"/>
      <c r="DOJ1481" s="4"/>
      <c r="DOK1481" s="4"/>
      <c r="DOL1481" s="4"/>
      <c r="DOM1481" s="4"/>
      <c r="DON1481" s="4"/>
      <c r="DOO1481" s="4"/>
      <c r="DOP1481" s="4"/>
      <c r="DOQ1481" s="4"/>
      <c r="DOR1481" s="4"/>
      <c r="DOS1481" s="4"/>
      <c r="DOT1481" s="4"/>
      <c r="DOU1481" s="4"/>
      <c r="DOV1481" s="4"/>
      <c r="DOW1481" s="4"/>
      <c r="DOX1481" s="4"/>
      <c r="DOY1481" s="4"/>
      <c r="DOZ1481" s="4"/>
      <c r="DPA1481" s="4"/>
      <c r="DPB1481" s="4"/>
      <c r="DPC1481" s="4"/>
      <c r="DPD1481" s="4"/>
      <c r="DPE1481" s="4"/>
      <c r="DPF1481" s="4"/>
      <c r="DPG1481" s="4"/>
      <c r="DPH1481" s="4"/>
      <c r="DPI1481" s="4"/>
      <c r="DPJ1481" s="4"/>
      <c r="DPK1481" s="4"/>
      <c r="DPL1481" s="4"/>
      <c r="DPM1481" s="4"/>
      <c r="DPN1481" s="4"/>
      <c r="DPO1481" s="4"/>
      <c r="DPP1481" s="4"/>
      <c r="DPQ1481" s="4"/>
      <c r="DPR1481" s="4"/>
      <c r="DPS1481" s="4"/>
      <c r="DPT1481" s="4"/>
      <c r="DPU1481" s="4"/>
      <c r="DPV1481" s="4"/>
      <c r="DPW1481" s="4"/>
      <c r="DPX1481" s="4"/>
      <c r="DPY1481" s="4"/>
      <c r="DPZ1481" s="4"/>
      <c r="DQA1481" s="4"/>
      <c r="DQB1481" s="4"/>
      <c r="DQC1481" s="4"/>
      <c r="DQD1481" s="4"/>
      <c r="DQE1481" s="4"/>
      <c r="DQF1481" s="4"/>
      <c r="DQG1481" s="4"/>
      <c r="DQH1481" s="4"/>
      <c r="DQI1481" s="4"/>
      <c r="DQJ1481" s="4"/>
      <c r="DQK1481" s="4"/>
      <c r="DQL1481" s="4"/>
      <c r="DQM1481" s="4"/>
      <c r="DQN1481" s="4"/>
      <c r="DQO1481" s="4"/>
      <c r="DQP1481" s="4"/>
      <c r="DQQ1481" s="4"/>
      <c r="DQR1481" s="4"/>
      <c r="DQS1481" s="4"/>
      <c r="DQT1481" s="4"/>
      <c r="DQU1481" s="4"/>
      <c r="DQV1481" s="4"/>
      <c r="DQW1481" s="4"/>
      <c r="DQX1481" s="4"/>
      <c r="DQY1481" s="4"/>
      <c r="DQZ1481" s="4"/>
      <c r="DRA1481" s="4"/>
      <c r="DRB1481" s="4"/>
      <c r="DRC1481" s="4"/>
      <c r="DRD1481" s="4"/>
      <c r="DRE1481" s="4"/>
      <c r="DRF1481" s="4"/>
      <c r="DRG1481" s="4"/>
      <c r="DRH1481" s="4"/>
      <c r="DRI1481" s="4"/>
      <c r="DRJ1481" s="4"/>
      <c r="DRK1481" s="4"/>
      <c r="DRL1481" s="4"/>
      <c r="DRM1481" s="4"/>
      <c r="DRN1481" s="4"/>
      <c r="DRO1481" s="4"/>
      <c r="DRP1481" s="4"/>
      <c r="DRQ1481" s="4"/>
      <c r="DRR1481" s="4"/>
      <c r="DRS1481" s="4"/>
      <c r="DRT1481" s="4"/>
      <c r="DRU1481" s="4"/>
      <c r="DRV1481" s="4"/>
      <c r="DRW1481" s="4"/>
      <c r="DRX1481" s="4"/>
      <c r="DRY1481" s="4"/>
      <c r="DRZ1481" s="4"/>
      <c r="DSA1481" s="4"/>
      <c r="DSB1481" s="4"/>
      <c r="DSC1481" s="4"/>
      <c r="DSD1481" s="4"/>
      <c r="DSE1481" s="4"/>
      <c r="DSF1481" s="4"/>
      <c r="DSG1481" s="4"/>
      <c r="DSH1481" s="4"/>
      <c r="DSI1481" s="4"/>
      <c r="DSJ1481" s="4"/>
      <c r="DSK1481" s="4"/>
      <c r="DSL1481" s="4"/>
      <c r="DSM1481" s="4"/>
      <c r="DSN1481" s="4"/>
      <c r="DSO1481" s="4"/>
      <c r="DSP1481" s="4"/>
      <c r="DSQ1481" s="4"/>
      <c r="DSR1481" s="4"/>
      <c r="DSS1481" s="4"/>
      <c r="DST1481" s="4"/>
      <c r="DSU1481" s="4"/>
      <c r="DSV1481" s="4"/>
      <c r="DSW1481" s="4"/>
      <c r="DSX1481" s="4"/>
      <c r="DSY1481" s="4"/>
      <c r="DSZ1481" s="4"/>
      <c r="DTA1481" s="4"/>
      <c r="DTB1481" s="4"/>
      <c r="DTC1481" s="4"/>
      <c r="DTD1481" s="4"/>
      <c r="DTE1481" s="4"/>
      <c r="DTF1481" s="4"/>
      <c r="DTG1481" s="4"/>
      <c r="DTH1481" s="4"/>
      <c r="DTI1481" s="4"/>
      <c r="DTJ1481" s="4"/>
      <c r="DTK1481" s="4"/>
      <c r="DTL1481" s="4"/>
      <c r="DTM1481" s="4"/>
      <c r="DTN1481" s="4"/>
      <c r="DTO1481" s="4"/>
      <c r="DTP1481" s="4"/>
      <c r="DTQ1481" s="4"/>
      <c r="DTR1481" s="4"/>
      <c r="DTS1481" s="4"/>
      <c r="DTT1481" s="4"/>
      <c r="DTU1481" s="4"/>
      <c r="DTV1481" s="4"/>
      <c r="DTW1481" s="4"/>
      <c r="DTX1481" s="4"/>
      <c r="DTY1481" s="4"/>
      <c r="DTZ1481" s="4"/>
      <c r="DUA1481" s="4"/>
      <c r="DUB1481" s="4"/>
      <c r="DUC1481" s="4"/>
      <c r="DUD1481" s="4"/>
      <c r="DUE1481" s="4"/>
      <c r="DUF1481" s="4"/>
      <c r="DUG1481" s="4"/>
      <c r="DUH1481" s="4"/>
      <c r="DUI1481" s="4"/>
      <c r="DUJ1481" s="4"/>
      <c r="DUK1481" s="4"/>
      <c r="DUL1481" s="4"/>
      <c r="DUM1481" s="4"/>
      <c r="DUN1481" s="4"/>
      <c r="DUO1481" s="4"/>
      <c r="DUP1481" s="4"/>
      <c r="DUQ1481" s="4"/>
      <c r="DUR1481" s="4"/>
      <c r="DUS1481" s="4"/>
      <c r="DUT1481" s="4"/>
      <c r="DUU1481" s="4"/>
      <c r="DUV1481" s="4"/>
      <c r="DUW1481" s="4"/>
      <c r="DUX1481" s="4"/>
      <c r="DUY1481" s="4"/>
      <c r="DUZ1481" s="4"/>
      <c r="DVA1481" s="4"/>
      <c r="DVB1481" s="4"/>
      <c r="DVC1481" s="4"/>
      <c r="DVD1481" s="4"/>
      <c r="DVE1481" s="4"/>
      <c r="DVF1481" s="4"/>
      <c r="DVG1481" s="4"/>
      <c r="DVH1481" s="4"/>
      <c r="DVI1481" s="4"/>
      <c r="DVJ1481" s="4"/>
      <c r="DVK1481" s="4"/>
      <c r="DVL1481" s="4"/>
      <c r="DVM1481" s="4"/>
      <c r="DVN1481" s="4"/>
      <c r="DVO1481" s="4"/>
      <c r="DVP1481" s="4"/>
      <c r="DVQ1481" s="4"/>
      <c r="DVR1481" s="4"/>
      <c r="DVS1481" s="4"/>
      <c r="DVT1481" s="4"/>
      <c r="DVU1481" s="4"/>
      <c r="DVV1481" s="4"/>
      <c r="DVW1481" s="4"/>
      <c r="DVX1481" s="4"/>
      <c r="DVY1481" s="4"/>
      <c r="DVZ1481" s="4"/>
      <c r="DWA1481" s="4"/>
      <c r="DWB1481" s="4"/>
      <c r="DWC1481" s="4"/>
      <c r="DWD1481" s="4"/>
      <c r="DWE1481" s="4"/>
      <c r="DWF1481" s="4"/>
      <c r="DWG1481" s="4"/>
      <c r="DWH1481" s="4"/>
      <c r="DWI1481" s="4"/>
      <c r="DWJ1481" s="4"/>
      <c r="DWK1481" s="4"/>
      <c r="DWL1481" s="4"/>
      <c r="DWM1481" s="4"/>
      <c r="DWN1481" s="4"/>
      <c r="DWO1481" s="4"/>
      <c r="DWP1481" s="4"/>
      <c r="DWQ1481" s="4"/>
      <c r="DWR1481" s="4"/>
      <c r="DWS1481" s="4"/>
      <c r="DWT1481" s="4"/>
      <c r="DWU1481" s="4"/>
      <c r="DWV1481" s="4"/>
      <c r="DWW1481" s="4"/>
      <c r="DWX1481" s="4"/>
      <c r="DWY1481" s="4"/>
      <c r="DWZ1481" s="4"/>
      <c r="DXA1481" s="4"/>
      <c r="DXB1481" s="4"/>
      <c r="DXC1481" s="4"/>
      <c r="DXD1481" s="4"/>
      <c r="DXE1481" s="4"/>
      <c r="DXF1481" s="4"/>
      <c r="DXG1481" s="4"/>
      <c r="DXH1481" s="4"/>
      <c r="DXI1481" s="4"/>
      <c r="DXJ1481" s="4"/>
      <c r="DXK1481" s="4"/>
      <c r="DXL1481" s="4"/>
      <c r="DXM1481" s="4"/>
      <c r="DXN1481" s="4"/>
      <c r="DXO1481" s="4"/>
      <c r="DXP1481" s="4"/>
      <c r="DXQ1481" s="4"/>
      <c r="DXR1481" s="4"/>
      <c r="DXS1481" s="4"/>
      <c r="DXT1481" s="4"/>
      <c r="DXU1481" s="4"/>
      <c r="DXV1481" s="4"/>
      <c r="DXW1481" s="4"/>
      <c r="DXX1481" s="4"/>
      <c r="DXY1481" s="4"/>
      <c r="DXZ1481" s="4"/>
      <c r="DYA1481" s="4"/>
      <c r="DYB1481" s="4"/>
      <c r="DYC1481" s="4"/>
      <c r="DYD1481" s="4"/>
      <c r="DYE1481" s="4"/>
      <c r="DYF1481" s="4"/>
      <c r="DYG1481" s="4"/>
      <c r="DYH1481" s="4"/>
      <c r="DYI1481" s="4"/>
      <c r="DYJ1481" s="4"/>
      <c r="DYK1481" s="4"/>
      <c r="DYL1481" s="4"/>
      <c r="DYM1481" s="4"/>
      <c r="DYN1481" s="4"/>
      <c r="DYO1481" s="4"/>
      <c r="DYP1481" s="4"/>
      <c r="DYQ1481" s="4"/>
      <c r="DYR1481" s="4"/>
      <c r="DYS1481" s="4"/>
      <c r="DYT1481" s="4"/>
      <c r="DYU1481" s="4"/>
      <c r="DYV1481" s="4"/>
      <c r="DYW1481" s="4"/>
      <c r="DYX1481" s="4"/>
      <c r="DYY1481" s="4"/>
      <c r="DYZ1481" s="4"/>
      <c r="DZA1481" s="4"/>
      <c r="DZB1481" s="4"/>
      <c r="DZC1481" s="4"/>
      <c r="DZD1481" s="4"/>
      <c r="DZE1481" s="4"/>
      <c r="DZF1481" s="4"/>
      <c r="DZG1481" s="4"/>
      <c r="DZH1481" s="4"/>
      <c r="DZI1481" s="4"/>
      <c r="DZJ1481" s="4"/>
      <c r="DZK1481" s="4"/>
      <c r="DZL1481" s="4"/>
      <c r="DZM1481" s="4"/>
      <c r="DZN1481" s="4"/>
      <c r="DZO1481" s="4"/>
      <c r="DZP1481" s="4"/>
      <c r="DZQ1481" s="4"/>
      <c r="DZR1481" s="4"/>
      <c r="DZS1481" s="4"/>
      <c r="DZT1481" s="4"/>
      <c r="DZU1481" s="4"/>
      <c r="DZV1481" s="4"/>
      <c r="DZW1481" s="4"/>
      <c r="DZX1481" s="4"/>
      <c r="DZY1481" s="4"/>
      <c r="DZZ1481" s="4"/>
      <c r="EAA1481" s="4"/>
      <c r="EAB1481" s="4"/>
      <c r="EAC1481" s="4"/>
      <c r="EAD1481" s="4"/>
      <c r="EAE1481" s="4"/>
      <c r="EAF1481" s="4"/>
      <c r="EAG1481" s="4"/>
      <c r="EAH1481" s="4"/>
      <c r="EAI1481" s="4"/>
      <c r="EAJ1481" s="4"/>
      <c r="EAK1481" s="4"/>
      <c r="EAL1481" s="4"/>
      <c r="EAM1481" s="4"/>
      <c r="EAN1481" s="4"/>
      <c r="EAO1481" s="4"/>
      <c r="EAP1481" s="4"/>
      <c r="EAQ1481" s="4"/>
      <c r="EAR1481" s="4"/>
      <c r="EAS1481" s="4"/>
      <c r="EAT1481" s="4"/>
      <c r="EAU1481" s="4"/>
      <c r="EAV1481" s="4"/>
      <c r="EAW1481" s="4"/>
      <c r="EAX1481" s="4"/>
      <c r="EAY1481" s="4"/>
      <c r="EAZ1481" s="4"/>
      <c r="EBA1481" s="4"/>
      <c r="EBB1481" s="4"/>
      <c r="EBC1481" s="4"/>
      <c r="EBD1481" s="4"/>
      <c r="EBE1481" s="4"/>
      <c r="EBF1481" s="4"/>
      <c r="EBG1481" s="4"/>
      <c r="EBH1481" s="4"/>
      <c r="EBI1481" s="4"/>
      <c r="EBJ1481" s="4"/>
      <c r="EBK1481" s="4"/>
      <c r="EBL1481" s="4"/>
      <c r="EBM1481" s="4"/>
      <c r="EBN1481" s="4"/>
      <c r="EBO1481" s="4"/>
      <c r="EBP1481" s="4"/>
      <c r="EBQ1481" s="4"/>
      <c r="EBR1481" s="4"/>
      <c r="EBS1481" s="4"/>
      <c r="EBT1481" s="4"/>
      <c r="EBU1481" s="4"/>
      <c r="EBV1481" s="4"/>
      <c r="EBW1481" s="4"/>
      <c r="EBX1481" s="4"/>
      <c r="EBY1481" s="4"/>
      <c r="EBZ1481" s="4"/>
      <c r="ECA1481" s="4"/>
      <c r="ECB1481" s="4"/>
      <c r="ECC1481" s="4"/>
      <c r="ECD1481" s="4"/>
      <c r="ECE1481" s="4"/>
      <c r="ECF1481" s="4"/>
      <c r="ECG1481" s="4"/>
      <c r="ECH1481" s="4"/>
      <c r="ECI1481" s="4"/>
      <c r="ECJ1481" s="4"/>
      <c r="ECK1481" s="4"/>
      <c r="ECL1481" s="4"/>
      <c r="ECM1481" s="4"/>
      <c r="ECN1481" s="4"/>
      <c r="ECO1481" s="4"/>
      <c r="ECP1481" s="4"/>
      <c r="ECQ1481" s="4"/>
      <c r="ECR1481" s="4"/>
      <c r="ECS1481" s="4"/>
      <c r="ECT1481" s="4"/>
      <c r="ECU1481" s="4"/>
      <c r="ECV1481" s="4"/>
      <c r="ECW1481" s="4"/>
      <c r="ECX1481" s="4"/>
      <c r="ECY1481" s="4"/>
      <c r="ECZ1481" s="4"/>
      <c r="EDA1481" s="4"/>
      <c r="EDB1481" s="4"/>
      <c r="EDC1481" s="4"/>
      <c r="EDD1481" s="4"/>
      <c r="EDE1481" s="4"/>
      <c r="EDF1481" s="4"/>
      <c r="EDG1481" s="4"/>
      <c r="EDH1481" s="4"/>
      <c r="EDI1481" s="4"/>
      <c r="EDJ1481" s="4"/>
      <c r="EDK1481" s="4"/>
      <c r="EDL1481" s="4"/>
      <c r="EDM1481" s="4"/>
      <c r="EDN1481" s="4"/>
      <c r="EDO1481" s="4"/>
      <c r="EDP1481" s="4"/>
      <c r="EDQ1481" s="4"/>
      <c r="EDR1481" s="4"/>
      <c r="EDS1481" s="4"/>
      <c r="EDT1481" s="4"/>
      <c r="EDU1481" s="4"/>
      <c r="EDV1481" s="4"/>
      <c r="EDW1481" s="4"/>
      <c r="EDX1481" s="4"/>
      <c r="EDY1481" s="4"/>
      <c r="EDZ1481" s="4"/>
      <c r="EEA1481" s="4"/>
      <c r="EEB1481" s="4"/>
      <c r="EEC1481" s="4"/>
      <c r="EED1481" s="4"/>
      <c r="EEE1481" s="4"/>
      <c r="EEF1481" s="4"/>
      <c r="EEG1481" s="4"/>
      <c r="EEH1481" s="4"/>
      <c r="EEI1481" s="4"/>
      <c r="EEJ1481" s="4"/>
      <c r="EEK1481" s="4"/>
      <c r="EEL1481" s="4"/>
      <c r="EEM1481" s="4"/>
      <c r="EEN1481" s="4"/>
      <c r="EEO1481" s="4"/>
      <c r="EEP1481" s="4"/>
      <c r="EEQ1481" s="4"/>
      <c r="EER1481" s="4"/>
      <c r="EES1481" s="4"/>
      <c r="EET1481" s="4"/>
      <c r="EEU1481" s="4"/>
      <c r="EEV1481" s="4"/>
      <c r="EEW1481" s="4"/>
      <c r="EEX1481" s="4"/>
      <c r="EEY1481" s="4"/>
      <c r="EEZ1481" s="4"/>
      <c r="EFA1481" s="4"/>
      <c r="EFB1481" s="4"/>
      <c r="EFC1481" s="4"/>
      <c r="EFD1481" s="4"/>
      <c r="EFE1481" s="4"/>
      <c r="EFF1481" s="4"/>
      <c r="EFG1481" s="4"/>
      <c r="EFH1481" s="4"/>
      <c r="EFI1481" s="4"/>
      <c r="EFJ1481" s="4"/>
      <c r="EFK1481" s="4"/>
      <c r="EFL1481" s="4"/>
      <c r="EFM1481" s="4"/>
      <c r="EFN1481" s="4"/>
      <c r="EFO1481" s="4"/>
      <c r="EFP1481" s="4"/>
      <c r="EFQ1481" s="4"/>
      <c r="EFR1481" s="4"/>
      <c r="EFS1481" s="4"/>
      <c r="EFT1481" s="4"/>
      <c r="EFU1481" s="4"/>
      <c r="EFV1481" s="4"/>
      <c r="EFW1481" s="4"/>
      <c r="EFX1481" s="4"/>
      <c r="EFY1481" s="4"/>
      <c r="EFZ1481" s="4"/>
      <c r="EGA1481" s="4"/>
      <c r="EGB1481" s="4"/>
      <c r="EGC1481" s="4"/>
      <c r="EGD1481" s="4"/>
      <c r="EGE1481" s="4"/>
      <c r="EGF1481" s="4"/>
      <c r="EGG1481" s="4"/>
      <c r="EGH1481" s="4"/>
      <c r="EGI1481" s="4"/>
      <c r="EGJ1481" s="4"/>
      <c r="EGK1481" s="4"/>
      <c r="EGL1481" s="4"/>
      <c r="EGM1481" s="4"/>
      <c r="EGN1481" s="4"/>
      <c r="EGO1481" s="4"/>
      <c r="EGP1481" s="4"/>
      <c r="EGQ1481" s="4"/>
      <c r="EGR1481" s="4"/>
      <c r="EGS1481" s="4"/>
      <c r="EGT1481" s="4"/>
      <c r="EGU1481" s="4"/>
      <c r="EGV1481" s="4"/>
      <c r="EGW1481" s="4"/>
      <c r="EGX1481" s="4"/>
      <c r="EGY1481" s="4"/>
      <c r="EGZ1481" s="4"/>
      <c r="EHA1481" s="4"/>
      <c r="EHB1481" s="4"/>
      <c r="EHC1481" s="4"/>
      <c r="EHD1481" s="4"/>
      <c r="EHE1481" s="4"/>
      <c r="EHF1481" s="4"/>
      <c r="EHG1481" s="4"/>
      <c r="EHH1481" s="4"/>
      <c r="EHI1481" s="4"/>
      <c r="EHJ1481" s="4"/>
      <c r="EHK1481" s="4"/>
      <c r="EHL1481" s="4"/>
      <c r="EHM1481" s="4"/>
      <c r="EHN1481" s="4"/>
      <c r="EHO1481" s="4"/>
      <c r="EHP1481" s="4"/>
      <c r="EHQ1481" s="4"/>
      <c r="EHR1481" s="4"/>
      <c r="EHS1481" s="4"/>
      <c r="EHT1481" s="4"/>
      <c r="EHU1481" s="4"/>
      <c r="EHV1481" s="4"/>
      <c r="EHW1481" s="4"/>
      <c r="EHX1481" s="4"/>
      <c r="EHY1481" s="4"/>
      <c r="EHZ1481" s="4"/>
      <c r="EIA1481" s="4"/>
      <c r="EIB1481" s="4"/>
      <c r="EIC1481" s="4"/>
      <c r="EID1481" s="4"/>
      <c r="EIE1481" s="4"/>
      <c r="EIF1481" s="4"/>
      <c r="EIG1481" s="4"/>
      <c r="EIH1481" s="4"/>
      <c r="EII1481" s="4"/>
      <c r="EIJ1481" s="4"/>
      <c r="EIK1481" s="4"/>
      <c r="EIL1481" s="4"/>
      <c r="EIM1481" s="4"/>
      <c r="EIN1481" s="4"/>
      <c r="EIO1481" s="4"/>
      <c r="EIP1481" s="4"/>
      <c r="EIQ1481" s="4"/>
      <c r="EIR1481" s="4"/>
      <c r="EIS1481" s="4"/>
      <c r="EIT1481" s="4"/>
      <c r="EIU1481" s="4"/>
      <c r="EIV1481" s="4"/>
      <c r="EIW1481" s="4"/>
      <c r="EIX1481" s="4"/>
      <c r="EIY1481" s="4"/>
      <c r="EIZ1481" s="4"/>
      <c r="EJA1481" s="4"/>
      <c r="EJB1481" s="4"/>
      <c r="EJC1481" s="4"/>
      <c r="EJD1481" s="4"/>
      <c r="EJE1481" s="4"/>
      <c r="EJF1481" s="4"/>
      <c r="EJG1481" s="4"/>
      <c r="EJH1481" s="4"/>
      <c r="EJI1481" s="4"/>
      <c r="EJJ1481" s="4"/>
      <c r="EJK1481" s="4"/>
      <c r="EJL1481" s="4"/>
      <c r="EJM1481" s="4"/>
      <c r="EJN1481" s="4"/>
      <c r="EJO1481" s="4"/>
      <c r="EJP1481" s="4"/>
      <c r="EJQ1481" s="4"/>
      <c r="EJR1481" s="4"/>
      <c r="EJS1481" s="4"/>
      <c r="EJT1481" s="4"/>
      <c r="EJU1481" s="4"/>
      <c r="EJV1481" s="4"/>
      <c r="EJW1481" s="4"/>
      <c r="EJX1481" s="4"/>
      <c r="EJY1481" s="4"/>
      <c r="EJZ1481" s="4"/>
      <c r="EKA1481" s="4"/>
      <c r="EKB1481" s="4"/>
      <c r="EKC1481" s="4"/>
      <c r="EKD1481" s="4"/>
      <c r="EKE1481" s="4"/>
      <c r="EKF1481" s="4"/>
      <c r="EKG1481" s="4"/>
      <c r="EKH1481" s="4"/>
      <c r="EKI1481" s="4"/>
      <c r="EKJ1481" s="4"/>
      <c r="EKK1481" s="4"/>
      <c r="EKL1481" s="4"/>
      <c r="EKM1481" s="4"/>
      <c r="EKN1481" s="4"/>
      <c r="EKO1481" s="4"/>
      <c r="EKP1481" s="4"/>
      <c r="EKQ1481" s="4"/>
      <c r="EKR1481" s="4"/>
      <c r="EKS1481" s="4"/>
      <c r="EKT1481" s="4"/>
      <c r="EKU1481" s="4"/>
      <c r="EKV1481" s="4"/>
      <c r="EKW1481" s="4"/>
      <c r="EKX1481" s="4"/>
      <c r="EKY1481" s="4"/>
      <c r="EKZ1481" s="4"/>
      <c r="ELA1481" s="4"/>
      <c r="ELB1481" s="4"/>
      <c r="ELC1481" s="4"/>
      <c r="ELD1481" s="4"/>
      <c r="ELE1481" s="4"/>
      <c r="ELF1481" s="4"/>
      <c r="ELG1481" s="4"/>
      <c r="ELH1481" s="4"/>
      <c r="ELI1481" s="4"/>
      <c r="ELJ1481" s="4"/>
      <c r="ELK1481" s="4"/>
      <c r="ELL1481" s="4"/>
      <c r="ELM1481" s="4"/>
      <c r="ELN1481" s="4"/>
      <c r="ELO1481" s="4"/>
      <c r="ELP1481" s="4"/>
      <c r="ELQ1481" s="4"/>
      <c r="ELR1481" s="4"/>
      <c r="ELS1481" s="4"/>
      <c r="ELT1481" s="4"/>
      <c r="ELU1481" s="4"/>
      <c r="ELV1481" s="4"/>
      <c r="ELW1481" s="4"/>
      <c r="ELX1481" s="4"/>
      <c r="ELY1481" s="4"/>
      <c r="ELZ1481" s="4"/>
      <c r="EMA1481" s="4"/>
      <c r="EMB1481" s="4"/>
      <c r="EMC1481" s="4"/>
      <c r="EMD1481" s="4"/>
      <c r="EME1481" s="4"/>
      <c r="EMF1481" s="4"/>
      <c r="EMG1481" s="4"/>
      <c r="EMH1481" s="4"/>
      <c r="EMI1481" s="4"/>
      <c r="EMJ1481" s="4"/>
      <c r="EMK1481" s="4"/>
      <c r="EML1481" s="4"/>
      <c r="EMM1481" s="4"/>
      <c r="EMN1481" s="4"/>
      <c r="EMO1481" s="4"/>
      <c r="EMP1481" s="4"/>
      <c r="EMQ1481" s="4"/>
      <c r="EMR1481" s="4"/>
      <c r="EMS1481" s="4"/>
      <c r="EMT1481" s="4"/>
      <c r="EMU1481" s="4"/>
      <c r="EMV1481" s="4"/>
      <c r="EMW1481" s="4"/>
      <c r="EMX1481" s="4"/>
      <c r="EMY1481" s="4"/>
      <c r="EMZ1481" s="4"/>
      <c r="ENA1481" s="4"/>
      <c r="ENB1481" s="4"/>
      <c r="ENC1481" s="4"/>
      <c r="END1481" s="4"/>
      <c r="ENE1481" s="4"/>
      <c r="ENF1481" s="4"/>
      <c r="ENG1481" s="4"/>
      <c r="ENH1481" s="4"/>
      <c r="ENI1481" s="4"/>
      <c r="ENJ1481" s="4"/>
      <c r="ENK1481" s="4"/>
      <c r="ENL1481" s="4"/>
      <c r="ENM1481" s="4"/>
      <c r="ENN1481" s="4"/>
      <c r="ENO1481" s="4"/>
      <c r="ENP1481" s="4"/>
      <c r="ENQ1481" s="4"/>
      <c r="ENR1481" s="4"/>
      <c r="ENS1481" s="4"/>
      <c r="ENT1481" s="4"/>
      <c r="ENU1481" s="4"/>
      <c r="ENV1481" s="4"/>
      <c r="ENW1481" s="4"/>
      <c r="ENX1481" s="4"/>
      <c r="ENY1481" s="4"/>
      <c r="ENZ1481" s="4"/>
      <c r="EOA1481" s="4"/>
      <c r="EOB1481" s="4"/>
      <c r="EOC1481" s="4"/>
      <c r="EOD1481" s="4"/>
      <c r="EOE1481" s="4"/>
      <c r="EOF1481" s="4"/>
      <c r="EOG1481" s="4"/>
      <c r="EOH1481" s="4"/>
      <c r="EOI1481" s="4"/>
      <c r="EOJ1481" s="4"/>
      <c r="EOK1481" s="4"/>
      <c r="EOL1481" s="4"/>
      <c r="EOM1481" s="4"/>
      <c r="EON1481" s="4"/>
      <c r="EOO1481" s="4"/>
      <c r="EOP1481" s="4"/>
      <c r="EOQ1481" s="4"/>
      <c r="EOR1481" s="4"/>
      <c r="EOS1481" s="4"/>
      <c r="EOT1481" s="4"/>
      <c r="EOU1481" s="4"/>
      <c r="EOV1481" s="4"/>
      <c r="EOW1481" s="4"/>
      <c r="EOX1481" s="4"/>
      <c r="EOY1481" s="4"/>
      <c r="EOZ1481" s="4"/>
      <c r="EPA1481" s="4"/>
      <c r="EPB1481" s="4"/>
      <c r="EPC1481" s="4"/>
      <c r="EPD1481" s="4"/>
      <c r="EPE1481" s="4"/>
      <c r="EPF1481" s="4"/>
      <c r="EPG1481" s="4"/>
      <c r="EPH1481" s="4"/>
      <c r="EPI1481" s="4"/>
      <c r="EPJ1481" s="4"/>
      <c r="EPK1481" s="4"/>
      <c r="EPL1481" s="4"/>
      <c r="EPM1481" s="4"/>
      <c r="EPN1481" s="4"/>
      <c r="EPO1481" s="4"/>
      <c r="EPP1481" s="4"/>
      <c r="EPQ1481" s="4"/>
      <c r="EPR1481" s="4"/>
      <c r="EPS1481" s="4"/>
      <c r="EPT1481" s="4"/>
      <c r="EPU1481" s="4"/>
      <c r="EPV1481" s="4"/>
      <c r="EPW1481" s="4"/>
      <c r="EPX1481" s="4"/>
      <c r="EPY1481" s="4"/>
      <c r="EPZ1481" s="4"/>
      <c r="EQA1481" s="4"/>
      <c r="EQB1481" s="4"/>
      <c r="EQC1481" s="4"/>
      <c r="EQD1481" s="4"/>
      <c r="EQE1481" s="4"/>
      <c r="EQF1481" s="4"/>
      <c r="EQG1481" s="4"/>
      <c r="EQH1481" s="4"/>
      <c r="EQI1481" s="4"/>
      <c r="EQJ1481" s="4"/>
      <c r="EQK1481" s="4"/>
      <c r="EQL1481" s="4"/>
      <c r="EQM1481" s="4"/>
      <c r="EQN1481" s="4"/>
      <c r="EQO1481" s="4"/>
      <c r="EQP1481" s="4"/>
      <c r="EQQ1481" s="4"/>
      <c r="EQR1481" s="4"/>
      <c r="EQS1481" s="4"/>
      <c r="EQT1481" s="4"/>
      <c r="EQU1481" s="4"/>
      <c r="EQV1481" s="4"/>
      <c r="EQW1481" s="4"/>
      <c r="EQX1481" s="4"/>
      <c r="EQY1481" s="4"/>
      <c r="EQZ1481" s="4"/>
      <c r="ERA1481" s="4"/>
      <c r="ERB1481" s="4"/>
      <c r="ERC1481" s="4"/>
      <c r="ERD1481" s="4"/>
      <c r="ERE1481" s="4"/>
      <c r="ERF1481" s="4"/>
      <c r="ERG1481" s="4"/>
      <c r="ERH1481" s="4"/>
      <c r="ERI1481" s="4"/>
      <c r="ERJ1481" s="4"/>
      <c r="ERK1481" s="4"/>
      <c r="ERL1481" s="4"/>
      <c r="ERM1481" s="4"/>
      <c r="ERN1481" s="4"/>
      <c r="ERO1481" s="4"/>
      <c r="ERP1481" s="4"/>
      <c r="ERQ1481" s="4"/>
      <c r="ERR1481" s="4"/>
      <c r="ERS1481" s="4"/>
      <c r="ERT1481" s="4"/>
      <c r="ERU1481" s="4"/>
      <c r="ERV1481" s="4"/>
      <c r="ERW1481" s="4"/>
      <c r="ERX1481" s="4"/>
      <c r="ERY1481" s="4"/>
      <c r="ERZ1481" s="4"/>
      <c r="ESA1481" s="4"/>
      <c r="ESB1481" s="4"/>
      <c r="ESC1481" s="4"/>
      <c r="ESD1481" s="4"/>
      <c r="ESE1481" s="4"/>
      <c r="ESF1481" s="4"/>
      <c r="ESG1481" s="4"/>
      <c r="ESH1481" s="4"/>
      <c r="ESI1481" s="4"/>
      <c r="ESJ1481" s="4"/>
      <c r="ESK1481" s="4"/>
      <c r="ESL1481" s="4"/>
      <c r="ESM1481" s="4"/>
      <c r="ESN1481" s="4"/>
      <c r="ESO1481" s="4"/>
      <c r="ESP1481" s="4"/>
      <c r="ESQ1481" s="4"/>
      <c r="ESR1481" s="4"/>
      <c r="ESS1481" s="4"/>
      <c r="EST1481" s="4"/>
      <c r="ESU1481" s="4"/>
      <c r="ESV1481" s="4"/>
      <c r="ESW1481" s="4"/>
      <c r="ESX1481" s="4"/>
      <c r="ESY1481" s="4"/>
      <c r="ESZ1481" s="4"/>
      <c r="ETA1481" s="4"/>
      <c r="ETB1481" s="4"/>
      <c r="ETC1481" s="4"/>
      <c r="ETD1481" s="4"/>
      <c r="ETE1481" s="4"/>
      <c r="ETF1481" s="4"/>
      <c r="ETG1481" s="4"/>
      <c r="ETH1481" s="4"/>
      <c r="ETI1481" s="4"/>
      <c r="ETJ1481" s="4"/>
      <c r="ETK1481" s="4"/>
      <c r="ETL1481" s="4"/>
      <c r="ETM1481" s="4"/>
      <c r="ETN1481" s="4"/>
      <c r="ETO1481" s="4"/>
      <c r="ETP1481" s="4"/>
      <c r="ETQ1481" s="4"/>
      <c r="ETR1481" s="4"/>
      <c r="ETS1481" s="4"/>
      <c r="ETT1481" s="4"/>
      <c r="ETU1481" s="4"/>
      <c r="ETV1481" s="4"/>
      <c r="ETW1481" s="4"/>
      <c r="ETX1481" s="4"/>
      <c r="ETY1481" s="4"/>
      <c r="ETZ1481" s="4"/>
      <c r="EUA1481" s="4"/>
      <c r="EUB1481" s="4"/>
      <c r="EUC1481" s="4"/>
      <c r="EUD1481" s="4"/>
      <c r="EUE1481" s="4"/>
      <c r="EUF1481" s="4"/>
      <c r="EUG1481" s="4"/>
      <c r="EUH1481" s="4"/>
      <c r="EUI1481" s="4"/>
      <c r="EUJ1481" s="4"/>
      <c r="EUK1481" s="4"/>
      <c r="EUL1481" s="4"/>
      <c r="EUM1481" s="4"/>
      <c r="EUN1481" s="4"/>
      <c r="EUO1481" s="4"/>
      <c r="EUP1481" s="4"/>
      <c r="EUQ1481" s="4"/>
      <c r="EUR1481" s="4"/>
      <c r="EUS1481" s="4"/>
      <c r="EUT1481" s="4"/>
      <c r="EUU1481" s="4"/>
      <c r="EUV1481" s="4"/>
      <c r="EUW1481" s="4"/>
      <c r="EUX1481" s="4"/>
      <c r="EUY1481" s="4"/>
      <c r="EUZ1481" s="4"/>
      <c r="EVA1481" s="4"/>
      <c r="EVB1481" s="4"/>
      <c r="EVC1481" s="4"/>
      <c r="EVD1481" s="4"/>
      <c r="EVE1481" s="4"/>
      <c r="EVF1481" s="4"/>
      <c r="EVG1481" s="4"/>
      <c r="EVH1481" s="4"/>
      <c r="EVI1481" s="4"/>
      <c r="EVJ1481" s="4"/>
      <c r="EVK1481" s="4"/>
      <c r="EVL1481" s="4"/>
      <c r="EVM1481" s="4"/>
      <c r="EVN1481" s="4"/>
      <c r="EVO1481" s="4"/>
      <c r="EVP1481" s="4"/>
      <c r="EVQ1481" s="4"/>
      <c r="EVR1481" s="4"/>
      <c r="EVS1481" s="4"/>
      <c r="EVT1481" s="4"/>
      <c r="EVU1481" s="4"/>
      <c r="EVV1481" s="4"/>
      <c r="EVW1481" s="4"/>
      <c r="EVX1481" s="4"/>
      <c r="EVY1481" s="4"/>
      <c r="EVZ1481" s="4"/>
      <c r="EWA1481" s="4"/>
      <c r="EWB1481" s="4"/>
      <c r="EWC1481" s="4"/>
      <c r="EWD1481" s="4"/>
      <c r="EWE1481" s="4"/>
      <c r="EWF1481" s="4"/>
      <c r="EWG1481" s="4"/>
      <c r="EWH1481" s="4"/>
      <c r="EWI1481" s="4"/>
      <c r="EWJ1481" s="4"/>
      <c r="EWK1481" s="4"/>
      <c r="EWL1481" s="4"/>
      <c r="EWM1481" s="4"/>
      <c r="EWN1481" s="4"/>
      <c r="EWO1481" s="4"/>
      <c r="EWP1481" s="4"/>
      <c r="EWQ1481" s="4"/>
      <c r="EWR1481" s="4"/>
      <c r="EWS1481" s="4"/>
      <c r="EWT1481" s="4"/>
      <c r="EWU1481" s="4"/>
      <c r="EWV1481" s="4"/>
      <c r="EWW1481" s="4"/>
      <c r="EWX1481" s="4"/>
      <c r="EWY1481" s="4"/>
      <c r="EWZ1481" s="4"/>
      <c r="EXA1481" s="4"/>
      <c r="EXB1481" s="4"/>
      <c r="EXC1481" s="4"/>
      <c r="EXD1481" s="4"/>
      <c r="EXE1481" s="4"/>
      <c r="EXF1481" s="4"/>
      <c r="EXG1481" s="4"/>
      <c r="EXH1481" s="4"/>
      <c r="EXI1481" s="4"/>
      <c r="EXJ1481" s="4"/>
      <c r="EXK1481" s="4"/>
      <c r="EXL1481" s="4"/>
      <c r="EXM1481" s="4"/>
      <c r="EXN1481" s="4"/>
      <c r="EXO1481" s="4"/>
      <c r="EXP1481" s="4"/>
      <c r="EXQ1481" s="4"/>
      <c r="EXR1481" s="4"/>
      <c r="EXS1481" s="4"/>
      <c r="EXT1481" s="4"/>
      <c r="EXU1481" s="4"/>
      <c r="EXV1481" s="4"/>
      <c r="EXW1481" s="4"/>
      <c r="EXX1481" s="4"/>
      <c r="EXY1481" s="4"/>
      <c r="EXZ1481" s="4"/>
      <c r="EYA1481" s="4"/>
      <c r="EYB1481" s="4"/>
      <c r="EYC1481" s="4"/>
      <c r="EYD1481" s="4"/>
      <c r="EYE1481" s="4"/>
      <c r="EYF1481" s="4"/>
      <c r="EYG1481" s="4"/>
      <c r="EYH1481" s="4"/>
      <c r="EYI1481" s="4"/>
      <c r="EYJ1481" s="4"/>
      <c r="EYK1481" s="4"/>
      <c r="EYL1481" s="4"/>
      <c r="EYM1481" s="4"/>
      <c r="EYN1481" s="4"/>
      <c r="EYO1481" s="4"/>
      <c r="EYP1481" s="4"/>
      <c r="EYQ1481" s="4"/>
      <c r="EYR1481" s="4"/>
      <c r="EYS1481" s="4"/>
      <c r="EYT1481" s="4"/>
      <c r="EYU1481" s="4"/>
      <c r="EYV1481" s="4"/>
      <c r="EYW1481" s="4"/>
      <c r="EYX1481" s="4"/>
      <c r="EYY1481" s="4"/>
      <c r="EYZ1481" s="4"/>
      <c r="EZA1481" s="4"/>
      <c r="EZB1481" s="4"/>
      <c r="EZC1481" s="4"/>
      <c r="EZD1481" s="4"/>
      <c r="EZE1481" s="4"/>
      <c r="EZF1481" s="4"/>
      <c r="EZG1481" s="4"/>
      <c r="EZH1481" s="4"/>
      <c r="EZI1481" s="4"/>
      <c r="EZJ1481" s="4"/>
      <c r="EZK1481" s="4"/>
      <c r="EZL1481" s="4"/>
      <c r="EZM1481" s="4"/>
      <c r="EZN1481" s="4"/>
      <c r="EZO1481" s="4"/>
      <c r="EZP1481" s="4"/>
      <c r="EZQ1481" s="4"/>
      <c r="EZR1481" s="4"/>
      <c r="EZS1481" s="4"/>
      <c r="EZT1481" s="4"/>
      <c r="EZU1481" s="4"/>
      <c r="EZV1481" s="4"/>
      <c r="EZW1481" s="4"/>
      <c r="EZX1481" s="4"/>
      <c r="EZY1481" s="4"/>
      <c r="EZZ1481" s="4"/>
      <c r="FAA1481" s="4"/>
      <c r="FAB1481" s="4"/>
      <c r="FAC1481" s="4"/>
      <c r="FAD1481" s="4"/>
      <c r="FAE1481" s="4"/>
      <c r="FAF1481" s="4"/>
      <c r="FAG1481" s="4"/>
      <c r="FAH1481" s="4"/>
      <c r="FAI1481" s="4"/>
      <c r="FAJ1481" s="4"/>
      <c r="FAK1481" s="4"/>
      <c r="FAL1481" s="4"/>
      <c r="FAM1481" s="4"/>
      <c r="FAN1481" s="4"/>
      <c r="FAO1481" s="4"/>
      <c r="FAP1481" s="4"/>
      <c r="FAQ1481" s="4"/>
      <c r="FAR1481" s="4"/>
      <c r="FAS1481" s="4"/>
      <c r="FAT1481" s="4"/>
      <c r="FAU1481" s="4"/>
      <c r="FAV1481" s="4"/>
      <c r="FAW1481" s="4"/>
      <c r="FAX1481" s="4"/>
      <c r="FAY1481" s="4"/>
      <c r="FAZ1481" s="4"/>
      <c r="FBA1481" s="4"/>
      <c r="FBB1481" s="4"/>
      <c r="FBC1481" s="4"/>
      <c r="FBD1481" s="4"/>
      <c r="FBE1481" s="4"/>
      <c r="FBF1481" s="4"/>
      <c r="FBG1481" s="4"/>
      <c r="FBH1481" s="4"/>
      <c r="FBI1481" s="4"/>
      <c r="FBJ1481" s="4"/>
      <c r="FBK1481" s="4"/>
      <c r="FBL1481" s="4"/>
      <c r="FBM1481" s="4"/>
      <c r="FBN1481" s="4"/>
      <c r="FBO1481" s="4"/>
      <c r="FBP1481" s="4"/>
      <c r="FBQ1481" s="4"/>
      <c r="FBR1481" s="4"/>
      <c r="FBS1481" s="4"/>
      <c r="FBT1481" s="4"/>
      <c r="FBU1481" s="4"/>
      <c r="FBV1481" s="4"/>
      <c r="FBW1481" s="4"/>
      <c r="FBX1481" s="4"/>
      <c r="FBY1481" s="4"/>
      <c r="FBZ1481" s="4"/>
      <c r="FCA1481" s="4"/>
      <c r="FCB1481" s="4"/>
      <c r="FCC1481" s="4"/>
      <c r="FCD1481" s="4"/>
      <c r="FCE1481" s="4"/>
      <c r="FCF1481" s="4"/>
      <c r="FCG1481" s="4"/>
      <c r="FCH1481" s="4"/>
      <c r="FCI1481" s="4"/>
      <c r="FCJ1481" s="4"/>
      <c r="FCK1481" s="4"/>
      <c r="FCL1481" s="4"/>
      <c r="FCM1481" s="4"/>
      <c r="FCN1481" s="4"/>
      <c r="FCO1481" s="4"/>
      <c r="FCP1481" s="4"/>
      <c r="FCQ1481" s="4"/>
      <c r="FCR1481" s="4"/>
      <c r="FCS1481" s="4"/>
      <c r="FCT1481" s="4"/>
      <c r="FCU1481" s="4"/>
      <c r="FCV1481" s="4"/>
      <c r="FCW1481" s="4"/>
      <c r="FCX1481" s="4"/>
      <c r="FCY1481" s="4"/>
      <c r="FCZ1481" s="4"/>
      <c r="FDA1481" s="4"/>
      <c r="FDB1481" s="4"/>
      <c r="FDC1481" s="4"/>
      <c r="FDD1481" s="4"/>
      <c r="FDE1481" s="4"/>
      <c r="FDF1481" s="4"/>
      <c r="FDG1481" s="4"/>
      <c r="FDH1481" s="4"/>
      <c r="FDI1481" s="4"/>
      <c r="FDJ1481" s="4"/>
      <c r="FDK1481" s="4"/>
      <c r="FDL1481" s="4"/>
      <c r="FDM1481" s="4"/>
      <c r="FDN1481" s="4"/>
      <c r="FDO1481" s="4"/>
      <c r="FDP1481" s="4"/>
      <c r="FDQ1481" s="4"/>
      <c r="FDR1481" s="4"/>
      <c r="FDS1481" s="4"/>
      <c r="FDT1481" s="4"/>
      <c r="FDU1481" s="4"/>
      <c r="FDV1481" s="4"/>
      <c r="FDW1481" s="4"/>
      <c r="FDX1481" s="4"/>
      <c r="FDY1481" s="4"/>
      <c r="FDZ1481" s="4"/>
      <c r="FEA1481" s="4"/>
      <c r="FEB1481" s="4"/>
      <c r="FEC1481" s="4"/>
      <c r="FED1481" s="4"/>
      <c r="FEE1481" s="4"/>
      <c r="FEF1481" s="4"/>
      <c r="FEG1481" s="4"/>
      <c r="FEH1481" s="4"/>
      <c r="FEI1481" s="4"/>
      <c r="FEJ1481" s="4"/>
      <c r="FEK1481" s="4"/>
      <c r="FEL1481" s="4"/>
      <c r="FEM1481" s="4"/>
      <c r="FEN1481" s="4"/>
      <c r="FEO1481" s="4"/>
      <c r="FEP1481" s="4"/>
      <c r="FEQ1481" s="4"/>
      <c r="FER1481" s="4"/>
      <c r="FES1481" s="4"/>
      <c r="FET1481" s="4"/>
      <c r="FEU1481" s="4"/>
      <c r="FEV1481" s="4"/>
      <c r="FEW1481" s="4"/>
      <c r="FEX1481" s="4"/>
      <c r="FEY1481" s="4"/>
      <c r="FEZ1481" s="4"/>
      <c r="FFA1481" s="4"/>
      <c r="FFB1481" s="4"/>
      <c r="FFC1481" s="4"/>
      <c r="FFD1481" s="4"/>
      <c r="FFE1481" s="4"/>
      <c r="FFF1481" s="4"/>
      <c r="FFG1481" s="4"/>
      <c r="FFH1481" s="4"/>
      <c r="FFI1481" s="4"/>
      <c r="FFJ1481" s="4"/>
      <c r="FFK1481" s="4"/>
      <c r="FFL1481" s="4"/>
      <c r="FFM1481" s="4"/>
      <c r="FFN1481" s="4"/>
      <c r="FFO1481" s="4"/>
      <c r="FFP1481" s="4"/>
      <c r="FFQ1481" s="4"/>
      <c r="FFR1481" s="4"/>
      <c r="FFS1481" s="4"/>
      <c r="FFT1481" s="4"/>
      <c r="FFU1481" s="4"/>
      <c r="FFV1481" s="4"/>
      <c r="FFW1481" s="4"/>
      <c r="FFX1481" s="4"/>
      <c r="FFY1481" s="4"/>
      <c r="FFZ1481" s="4"/>
      <c r="FGA1481" s="4"/>
      <c r="FGB1481" s="4"/>
      <c r="FGC1481" s="4"/>
      <c r="FGD1481" s="4"/>
      <c r="FGE1481" s="4"/>
      <c r="FGF1481" s="4"/>
      <c r="FGG1481" s="4"/>
      <c r="FGH1481" s="4"/>
      <c r="FGI1481" s="4"/>
      <c r="FGJ1481" s="4"/>
      <c r="FGK1481" s="4"/>
      <c r="FGL1481" s="4"/>
      <c r="FGM1481" s="4"/>
      <c r="FGN1481" s="4"/>
      <c r="FGO1481" s="4"/>
      <c r="FGP1481" s="4"/>
      <c r="FGQ1481" s="4"/>
      <c r="FGR1481" s="4"/>
      <c r="FGS1481" s="4"/>
      <c r="FGT1481" s="4"/>
      <c r="FGU1481" s="4"/>
      <c r="FGV1481" s="4"/>
      <c r="FGW1481" s="4"/>
      <c r="FGX1481" s="4"/>
      <c r="FGY1481" s="4"/>
      <c r="FGZ1481" s="4"/>
      <c r="FHA1481" s="4"/>
      <c r="FHB1481" s="4"/>
      <c r="FHC1481" s="4"/>
      <c r="FHD1481" s="4"/>
      <c r="FHE1481" s="4"/>
      <c r="FHF1481" s="4"/>
      <c r="FHG1481" s="4"/>
      <c r="FHH1481" s="4"/>
      <c r="FHI1481" s="4"/>
      <c r="FHJ1481" s="4"/>
      <c r="FHK1481" s="4"/>
      <c r="FHL1481" s="4"/>
      <c r="FHM1481" s="4"/>
      <c r="FHN1481" s="4"/>
      <c r="FHO1481" s="4"/>
      <c r="FHP1481" s="4"/>
      <c r="FHQ1481" s="4"/>
      <c r="FHR1481" s="4"/>
      <c r="FHS1481" s="4"/>
      <c r="FHT1481" s="4"/>
      <c r="FHU1481" s="4"/>
      <c r="FHV1481" s="4"/>
      <c r="FHW1481" s="4"/>
      <c r="FHX1481" s="4"/>
      <c r="FHY1481" s="4"/>
      <c r="FHZ1481" s="4"/>
      <c r="FIA1481" s="4"/>
      <c r="FIB1481" s="4"/>
      <c r="FIC1481" s="4"/>
      <c r="FID1481" s="4"/>
      <c r="FIE1481" s="4"/>
      <c r="FIF1481" s="4"/>
      <c r="FIG1481" s="4"/>
      <c r="FIH1481" s="4"/>
      <c r="FII1481" s="4"/>
      <c r="FIJ1481" s="4"/>
      <c r="FIK1481" s="4"/>
      <c r="FIL1481" s="4"/>
      <c r="FIM1481" s="4"/>
      <c r="FIN1481" s="4"/>
      <c r="FIO1481" s="4"/>
      <c r="FIP1481" s="4"/>
      <c r="FIQ1481" s="4"/>
      <c r="FIR1481" s="4"/>
      <c r="FIS1481" s="4"/>
      <c r="FIT1481" s="4"/>
      <c r="FIU1481" s="4"/>
      <c r="FIV1481" s="4"/>
      <c r="FIW1481" s="4"/>
      <c r="FIX1481" s="4"/>
      <c r="FIY1481" s="4"/>
      <c r="FIZ1481" s="4"/>
      <c r="FJA1481" s="4"/>
      <c r="FJB1481" s="4"/>
      <c r="FJC1481" s="4"/>
      <c r="FJD1481" s="4"/>
      <c r="FJE1481" s="4"/>
      <c r="FJF1481" s="4"/>
      <c r="FJG1481" s="4"/>
      <c r="FJH1481" s="4"/>
      <c r="FJI1481" s="4"/>
      <c r="FJJ1481" s="4"/>
      <c r="FJK1481" s="4"/>
      <c r="FJL1481" s="4"/>
      <c r="FJM1481" s="4"/>
      <c r="FJN1481" s="4"/>
      <c r="FJO1481" s="4"/>
      <c r="FJP1481" s="4"/>
      <c r="FJQ1481" s="4"/>
      <c r="FJR1481" s="4"/>
      <c r="FJS1481" s="4"/>
      <c r="FJT1481" s="4"/>
      <c r="FJU1481" s="4"/>
      <c r="FJV1481" s="4"/>
      <c r="FJW1481" s="4"/>
      <c r="FJX1481" s="4"/>
      <c r="FJY1481" s="4"/>
      <c r="FJZ1481" s="4"/>
      <c r="FKA1481" s="4"/>
      <c r="FKB1481" s="4"/>
      <c r="FKC1481" s="4"/>
      <c r="FKD1481" s="4"/>
      <c r="FKE1481" s="4"/>
      <c r="FKF1481" s="4"/>
      <c r="FKG1481" s="4"/>
      <c r="FKH1481" s="4"/>
      <c r="FKI1481" s="4"/>
      <c r="FKJ1481" s="4"/>
      <c r="FKK1481" s="4"/>
      <c r="FKL1481" s="4"/>
      <c r="FKM1481" s="4"/>
      <c r="FKN1481" s="4"/>
      <c r="FKO1481" s="4"/>
      <c r="FKP1481" s="4"/>
      <c r="FKQ1481" s="4"/>
      <c r="FKR1481" s="4"/>
      <c r="FKS1481" s="4"/>
      <c r="FKT1481" s="4"/>
      <c r="FKU1481" s="4"/>
      <c r="FKV1481" s="4"/>
      <c r="FKW1481" s="4"/>
      <c r="FKX1481" s="4"/>
      <c r="FKY1481" s="4"/>
      <c r="FKZ1481" s="4"/>
      <c r="FLA1481" s="4"/>
      <c r="FLB1481" s="4"/>
      <c r="FLC1481" s="4"/>
      <c r="FLD1481" s="4"/>
      <c r="FLE1481" s="4"/>
      <c r="FLF1481" s="4"/>
      <c r="FLG1481" s="4"/>
      <c r="FLH1481" s="4"/>
      <c r="FLI1481" s="4"/>
      <c r="FLJ1481" s="4"/>
      <c r="FLK1481" s="4"/>
      <c r="FLL1481" s="4"/>
      <c r="FLM1481" s="4"/>
      <c r="FLN1481" s="4"/>
      <c r="FLO1481" s="4"/>
      <c r="FLP1481" s="4"/>
      <c r="FLQ1481" s="4"/>
      <c r="FLR1481" s="4"/>
      <c r="FLS1481" s="4"/>
      <c r="FLT1481" s="4"/>
      <c r="FLU1481" s="4"/>
      <c r="FLV1481" s="4"/>
      <c r="FLW1481" s="4"/>
      <c r="FLX1481" s="4"/>
      <c r="FLY1481" s="4"/>
      <c r="FLZ1481" s="4"/>
      <c r="FMA1481" s="4"/>
      <c r="FMB1481" s="4"/>
      <c r="FMC1481" s="4"/>
      <c r="FMD1481" s="4"/>
      <c r="FME1481" s="4"/>
      <c r="FMF1481" s="4"/>
      <c r="FMG1481" s="4"/>
      <c r="FMH1481" s="4"/>
      <c r="FMI1481" s="4"/>
      <c r="FMJ1481" s="4"/>
      <c r="FMK1481" s="4"/>
      <c r="FML1481" s="4"/>
      <c r="FMM1481" s="4"/>
      <c r="FMN1481" s="4"/>
      <c r="FMO1481" s="4"/>
      <c r="FMP1481" s="4"/>
      <c r="FMQ1481" s="4"/>
      <c r="FMR1481" s="4"/>
      <c r="FMS1481" s="4"/>
      <c r="FMT1481" s="4"/>
      <c r="FMU1481" s="4"/>
      <c r="FMV1481" s="4"/>
      <c r="FMW1481" s="4"/>
      <c r="FMX1481" s="4"/>
      <c r="FMY1481" s="4"/>
      <c r="FMZ1481" s="4"/>
      <c r="FNA1481" s="4"/>
      <c r="FNB1481" s="4"/>
      <c r="FNC1481" s="4"/>
      <c r="FND1481" s="4"/>
      <c r="FNE1481" s="4"/>
      <c r="FNF1481" s="4"/>
      <c r="FNG1481" s="4"/>
      <c r="FNH1481" s="4"/>
      <c r="FNI1481" s="4"/>
      <c r="FNJ1481" s="4"/>
      <c r="FNK1481" s="4"/>
      <c r="FNL1481" s="4"/>
      <c r="FNM1481" s="4"/>
      <c r="FNN1481" s="4"/>
      <c r="FNO1481" s="4"/>
      <c r="FNP1481" s="4"/>
      <c r="FNQ1481" s="4"/>
      <c r="FNR1481" s="4"/>
      <c r="FNS1481" s="4"/>
      <c r="FNT1481" s="4"/>
      <c r="FNU1481" s="4"/>
      <c r="FNV1481" s="4"/>
      <c r="FNW1481" s="4"/>
      <c r="FNX1481" s="4"/>
      <c r="FNY1481" s="4"/>
      <c r="FNZ1481" s="4"/>
      <c r="FOA1481" s="4"/>
      <c r="FOB1481" s="4"/>
      <c r="FOC1481" s="4"/>
      <c r="FOD1481" s="4"/>
      <c r="FOE1481" s="4"/>
      <c r="FOF1481" s="4"/>
      <c r="FOG1481" s="4"/>
      <c r="FOH1481" s="4"/>
      <c r="FOI1481" s="4"/>
      <c r="FOJ1481" s="4"/>
      <c r="FOK1481" s="4"/>
      <c r="FOL1481" s="4"/>
      <c r="FOM1481" s="4"/>
      <c r="FON1481" s="4"/>
      <c r="FOO1481" s="4"/>
      <c r="FOP1481" s="4"/>
      <c r="FOQ1481" s="4"/>
      <c r="FOR1481" s="4"/>
      <c r="FOS1481" s="4"/>
      <c r="FOT1481" s="4"/>
      <c r="FOU1481" s="4"/>
      <c r="FOV1481" s="4"/>
      <c r="FOW1481" s="4"/>
      <c r="FOX1481" s="4"/>
      <c r="FOY1481" s="4"/>
      <c r="FOZ1481" s="4"/>
      <c r="FPA1481" s="4"/>
      <c r="FPB1481" s="4"/>
      <c r="FPC1481" s="4"/>
      <c r="FPD1481" s="4"/>
      <c r="FPE1481" s="4"/>
      <c r="FPF1481" s="4"/>
      <c r="FPG1481" s="4"/>
      <c r="FPH1481" s="4"/>
      <c r="FPI1481" s="4"/>
      <c r="FPJ1481" s="4"/>
      <c r="FPK1481" s="4"/>
      <c r="FPL1481" s="4"/>
      <c r="FPM1481" s="4"/>
      <c r="FPN1481" s="4"/>
      <c r="FPO1481" s="4"/>
      <c r="FPP1481" s="4"/>
      <c r="FPQ1481" s="4"/>
      <c r="FPR1481" s="4"/>
      <c r="FPS1481" s="4"/>
      <c r="FPT1481" s="4"/>
      <c r="FPU1481" s="4"/>
      <c r="FPV1481" s="4"/>
      <c r="FPW1481" s="4"/>
      <c r="FPX1481" s="4"/>
      <c r="FPY1481" s="4"/>
      <c r="FPZ1481" s="4"/>
      <c r="FQA1481" s="4"/>
      <c r="FQB1481" s="4"/>
      <c r="FQC1481" s="4"/>
      <c r="FQD1481" s="4"/>
      <c r="FQE1481" s="4"/>
      <c r="FQF1481" s="4"/>
      <c r="FQG1481" s="4"/>
      <c r="FQH1481" s="4"/>
      <c r="FQI1481" s="4"/>
      <c r="FQJ1481" s="4"/>
      <c r="FQK1481" s="4"/>
      <c r="FQL1481" s="4"/>
      <c r="FQM1481" s="4"/>
      <c r="FQN1481" s="4"/>
      <c r="FQO1481" s="4"/>
      <c r="FQP1481" s="4"/>
      <c r="FQQ1481" s="4"/>
      <c r="FQR1481" s="4"/>
      <c r="FQS1481" s="4"/>
      <c r="FQT1481" s="4"/>
      <c r="FQU1481" s="4"/>
      <c r="FQV1481" s="4"/>
      <c r="FQW1481" s="4"/>
      <c r="FQX1481" s="4"/>
      <c r="FQY1481" s="4"/>
      <c r="FQZ1481" s="4"/>
      <c r="FRA1481" s="4"/>
      <c r="FRB1481" s="4"/>
      <c r="FRC1481" s="4"/>
      <c r="FRD1481" s="4"/>
      <c r="FRE1481" s="4"/>
      <c r="FRF1481" s="4"/>
      <c r="FRG1481" s="4"/>
      <c r="FRH1481" s="4"/>
      <c r="FRI1481" s="4"/>
      <c r="FRJ1481" s="4"/>
      <c r="FRK1481" s="4"/>
      <c r="FRL1481" s="4"/>
      <c r="FRM1481" s="4"/>
      <c r="FRN1481" s="4"/>
      <c r="FRO1481" s="4"/>
      <c r="FRP1481" s="4"/>
      <c r="FRQ1481" s="4"/>
      <c r="FRR1481" s="4"/>
      <c r="FRS1481" s="4"/>
      <c r="FRT1481" s="4"/>
      <c r="FRU1481" s="4"/>
      <c r="FRV1481" s="4"/>
      <c r="FRW1481" s="4"/>
      <c r="FRX1481" s="4"/>
      <c r="FRY1481" s="4"/>
      <c r="FRZ1481" s="4"/>
      <c r="FSA1481" s="4"/>
      <c r="FSB1481" s="4"/>
      <c r="FSC1481" s="4"/>
      <c r="FSD1481" s="4"/>
      <c r="FSE1481" s="4"/>
      <c r="FSF1481" s="4"/>
      <c r="FSG1481" s="4"/>
      <c r="FSH1481" s="4"/>
      <c r="FSI1481" s="4"/>
      <c r="FSJ1481" s="4"/>
      <c r="FSK1481" s="4"/>
      <c r="FSL1481" s="4"/>
      <c r="FSM1481" s="4"/>
      <c r="FSN1481" s="4"/>
      <c r="FSO1481" s="4"/>
      <c r="FSP1481" s="4"/>
      <c r="FSQ1481" s="4"/>
      <c r="FSR1481" s="4"/>
      <c r="FSS1481" s="4"/>
      <c r="FST1481" s="4"/>
      <c r="FSU1481" s="4"/>
      <c r="FSV1481" s="4"/>
      <c r="FSW1481" s="4"/>
      <c r="FSX1481" s="4"/>
      <c r="FSY1481" s="4"/>
      <c r="FSZ1481" s="4"/>
      <c r="FTA1481" s="4"/>
      <c r="FTB1481" s="4"/>
      <c r="FTC1481" s="4"/>
      <c r="FTD1481" s="4"/>
      <c r="FTE1481" s="4"/>
      <c r="FTF1481" s="4"/>
      <c r="FTG1481" s="4"/>
      <c r="FTH1481" s="4"/>
      <c r="FTI1481" s="4"/>
      <c r="FTJ1481" s="4"/>
      <c r="FTK1481" s="4"/>
      <c r="FTL1481" s="4"/>
      <c r="FTM1481" s="4"/>
      <c r="FTN1481" s="4"/>
      <c r="FTO1481" s="4"/>
      <c r="FTP1481" s="4"/>
      <c r="FTQ1481" s="4"/>
      <c r="FTR1481" s="4"/>
      <c r="FTS1481" s="4"/>
      <c r="FTT1481" s="4"/>
      <c r="FTU1481" s="4"/>
      <c r="FTV1481" s="4"/>
      <c r="FTW1481" s="4"/>
      <c r="FTX1481" s="4"/>
      <c r="FTY1481" s="4"/>
      <c r="FTZ1481" s="4"/>
      <c r="FUA1481" s="4"/>
      <c r="FUB1481" s="4"/>
      <c r="FUC1481" s="4"/>
      <c r="FUD1481" s="4"/>
      <c r="FUE1481" s="4"/>
      <c r="FUF1481" s="4"/>
      <c r="FUG1481" s="4"/>
      <c r="FUH1481" s="4"/>
      <c r="FUI1481" s="4"/>
      <c r="FUJ1481" s="4"/>
      <c r="FUK1481" s="4"/>
      <c r="FUL1481" s="4"/>
      <c r="FUM1481" s="4"/>
      <c r="FUN1481" s="4"/>
      <c r="FUO1481" s="4"/>
      <c r="FUP1481" s="4"/>
      <c r="FUQ1481" s="4"/>
      <c r="FUR1481" s="4"/>
      <c r="FUS1481" s="4"/>
      <c r="FUT1481" s="4"/>
      <c r="FUU1481" s="4"/>
      <c r="FUV1481" s="4"/>
      <c r="FUW1481" s="4"/>
      <c r="FUX1481" s="4"/>
      <c r="FUY1481" s="4"/>
      <c r="FUZ1481" s="4"/>
      <c r="FVA1481" s="4"/>
      <c r="FVB1481" s="4"/>
      <c r="FVC1481" s="4"/>
      <c r="FVD1481" s="4"/>
      <c r="FVE1481" s="4"/>
      <c r="FVF1481" s="4"/>
      <c r="FVG1481" s="4"/>
      <c r="FVH1481" s="4"/>
      <c r="FVI1481" s="4"/>
      <c r="FVJ1481" s="4"/>
      <c r="FVK1481" s="4"/>
      <c r="FVL1481" s="4"/>
      <c r="FVM1481" s="4"/>
      <c r="FVN1481" s="4"/>
      <c r="FVO1481" s="4"/>
      <c r="FVP1481" s="4"/>
      <c r="FVQ1481" s="4"/>
      <c r="FVR1481" s="4"/>
      <c r="FVS1481" s="4"/>
      <c r="FVT1481" s="4"/>
      <c r="FVU1481" s="4"/>
      <c r="FVV1481" s="4"/>
      <c r="FVW1481" s="4"/>
      <c r="FVX1481" s="4"/>
      <c r="FVY1481" s="4"/>
      <c r="FVZ1481" s="4"/>
      <c r="FWA1481" s="4"/>
      <c r="FWB1481" s="4"/>
      <c r="FWC1481" s="4"/>
      <c r="FWD1481" s="4"/>
      <c r="FWE1481" s="4"/>
      <c r="FWF1481" s="4"/>
      <c r="FWG1481" s="4"/>
      <c r="FWH1481" s="4"/>
      <c r="FWI1481" s="4"/>
      <c r="FWJ1481" s="4"/>
      <c r="FWK1481" s="4"/>
      <c r="FWL1481" s="4"/>
      <c r="FWM1481" s="4"/>
      <c r="FWN1481" s="4"/>
      <c r="FWO1481" s="4"/>
      <c r="FWP1481" s="4"/>
      <c r="FWQ1481" s="4"/>
      <c r="FWR1481" s="4"/>
      <c r="FWS1481" s="4"/>
      <c r="FWT1481" s="4"/>
      <c r="FWU1481" s="4"/>
      <c r="FWV1481" s="4"/>
      <c r="FWW1481" s="4"/>
      <c r="FWX1481" s="4"/>
      <c r="FWY1481" s="4"/>
      <c r="FWZ1481" s="4"/>
      <c r="FXA1481" s="4"/>
      <c r="FXB1481" s="4"/>
      <c r="FXC1481" s="4"/>
      <c r="FXD1481" s="4"/>
      <c r="FXE1481" s="4"/>
      <c r="FXF1481" s="4"/>
      <c r="FXG1481" s="4"/>
      <c r="FXH1481" s="4"/>
      <c r="FXI1481" s="4"/>
      <c r="FXJ1481" s="4"/>
      <c r="FXK1481" s="4"/>
      <c r="FXL1481" s="4"/>
      <c r="FXM1481" s="4"/>
      <c r="FXN1481" s="4"/>
      <c r="FXO1481" s="4"/>
      <c r="FXP1481" s="4"/>
      <c r="FXQ1481" s="4"/>
      <c r="FXR1481" s="4"/>
      <c r="FXS1481" s="4"/>
      <c r="FXT1481" s="4"/>
      <c r="FXU1481" s="4"/>
      <c r="FXV1481" s="4"/>
      <c r="FXW1481" s="4"/>
      <c r="FXX1481" s="4"/>
      <c r="FXY1481" s="4"/>
      <c r="FXZ1481" s="4"/>
      <c r="FYA1481" s="4"/>
      <c r="FYB1481" s="4"/>
      <c r="FYC1481" s="4"/>
      <c r="FYD1481" s="4"/>
      <c r="FYE1481" s="4"/>
      <c r="FYF1481" s="4"/>
      <c r="FYG1481" s="4"/>
      <c r="FYH1481" s="4"/>
      <c r="FYI1481" s="4"/>
      <c r="FYJ1481" s="4"/>
      <c r="FYK1481" s="4"/>
      <c r="FYL1481" s="4"/>
      <c r="FYM1481" s="4"/>
      <c r="FYN1481" s="4"/>
      <c r="FYO1481" s="4"/>
      <c r="FYP1481" s="4"/>
      <c r="FYQ1481" s="4"/>
      <c r="FYR1481" s="4"/>
      <c r="FYS1481" s="4"/>
      <c r="FYT1481" s="4"/>
      <c r="FYU1481" s="4"/>
      <c r="FYV1481" s="4"/>
      <c r="FYW1481" s="4"/>
      <c r="FYX1481" s="4"/>
      <c r="FYY1481" s="4"/>
      <c r="FYZ1481" s="4"/>
      <c r="FZA1481" s="4"/>
      <c r="FZB1481" s="4"/>
      <c r="FZC1481" s="4"/>
      <c r="FZD1481" s="4"/>
      <c r="FZE1481" s="4"/>
      <c r="FZF1481" s="4"/>
      <c r="FZG1481" s="4"/>
      <c r="FZH1481" s="4"/>
      <c r="FZI1481" s="4"/>
      <c r="FZJ1481" s="4"/>
      <c r="FZK1481" s="4"/>
      <c r="FZL1481" s="4"/>
      <c r="FZM1481" s="4"/>
      <c r="FZN1481" s="4"/>
      <c r="FZO1481" s="4"/>
      <c r="FZP1481" s="4"/>
      <c r="FZQ1481" s="4"/>
      <c r="FZR1481" s="4"/>
      <c r="FZS1481" s="4"/>
      <c r="FZT1481" s="4"/>
      <c r="FZU1481" s="4"/>
      <c r="FZV1481" s="4"/>
      <c r="FZW1481" s="4"/>
      <c r="FZX1481" s="4"/>
      <c r="FZY1481" s="4"/>
      <c r="FZZ1481" s="4"/>
      <c r="GAA1481" s="4"/>
      <c r="GAB1481" s="4"/>
      <c r="GAC1481" s="4"/>
      <c r="GAD1481" s="4"/>
      <c r="GAE1481" s="4"/>
      <c r="GAF1481" s="4"/>
      <c r="GAG1481" s="4"/>
      <c r="GAH1481" s="4"/>
      <c r="GAI1481" s="4"/>
      <c r="GAJ1481" s="4"/>
      <c r="GAK1481" s="4"/>
      <c r="GAL1481" s="4"/>
      <c r="GAM1481" s="4"/>
      <c r="GAN1481" s="4"/>
      <c r="GAO1481" s="4"/>
      <c r="GAP1481" s="4"/>
      <c r="GAQ1481" s="4"/>
      <c r="GAR1481" s="4"/>
      <c r="GAS1481" s="4"/>
      <c r="GAT1481" s="4"/>
      <c r="GAU1481" s="4"/>
      <c r="GAV1481" s="4"/>
      <c r="GAW1481" s="4"/>
      <c r="GAX1481" s="4"/>
      <c r="GAY1481" s="4"/>
      <c r="GAZ1481" s="4"/>
      <c r="GBA1481" s="4"/>
      <c r="GBB1481" s="4"/>
      <c r="GBC1481" s="4"/>
      <c r="GBD1481" s="4"/>
      <c r="GBE1481" s="4"/>
      <c r="GBF1481" s="4"/>
      <c r="GBG1481" s="4"/>
      <c r="GBH1481" s="4"/>
      <c r="GBI1481" s="4"/>
      <c r="GBJ1481" s="4"/>
      <c r="GBK1481" s="4"/>
      <c r="GBL1481" s="4"/>
      <c r="GBM1481" s="4"/>
      <c r="GBN1481" s="4"/>
      <c r="GBO1481" s="4"/>
      <c r="GBP1481" s="4"/>
      <c r="GBQ1481" s="4"/>
      <c r="GBR1481" s="4"/>
      <c r="GBS1481" s="4"/>
      <c r="GBT1481" s="4"/>
      <c r="GBU1481" s="4"/>
      <c r="GBV1481" s="4"/>
      <c r="GBW1481" s="4"/>
      <c r="GBX1481" s="4"/>
      <c r="GBY1481" s="4"/>
      <c r="GBZ1481" s="4"/>
      <c r="GCA1481" s="4"/>
      <c r="GCB1481" s="4"/>
      <c r="GCC1481" s="4"/>
      <c r="GCD1481" s="4"/>
      <c r="GCE1481" s="4"/>
      <c r="GCF1481" s="4"/>
      <c r="GCG1481" s="4"/>
      <c r="GCH1481" s="4"/>
      <c r="GCI1481" s="4"/>
      <c r="GCJ1481" s="4"/>
      <c r="GCK1481" s="4"/>
      <c r="GCL1481" s="4"/>
      <c r="GCM1481" s="4"/>
      <c r="GCN1481" s="4"/>
      <c r="GCO1481" s="4"/>
      <c r="GCP1481" s="4"/>
      <c r="GCQ1481" s="4"/>
      <c r="GCR1481" s="4"/>
      <c r="GCS1481" s="4"/>
      <c r="GCT1481" s="4"/>
      <c r="GCU1481" s="4"/>
      <c r="GCV1481" s="4"/>
      <c r="GCW1481" s="4"/>
      <c r="GCX1481" s="4"/>
      <c r="GCY1481" s="4"/>
      <c r="GCZ1481" s="4"/>
      <c r="GDA1481" s="4"/>
      <c r="GDB1481" s="4"/>
      <c r="GDC1481" s="4"/>
      <c r="GDD1481" s="4"/>
      <c r="GDE1481" s="4"/>
      <c r="GDF1481" s="4"/>
      <c r="GDG1481" s="4"/>
      <c r="GDH1481" s="4"/>
      <c r="GDI1481" s="4"/>
      <c r="GDJ1481" s="4"/>
      <c r="GDK1481" s="4"/>
      <c r="GDL1481" s="4"/>
      <c r="GDM1481" s="4"/>
      <c r="GDN1481" s="4"/>
      <c r="GDO1481" s="4"/>
      <c r="GDP1481" s="4"/>
      <c r="GDQ1481" s="4"/>
      <c r="GDR1481" s="4"/>
      <c r="GDS1481" s="4"/>
      <c r="GDT1481" s="4"/>
      <c r="GDU1481" s="4"/>
      <c r="GDV1481" s="4"/>
      <c r="GDW1481" s="4"/>
      <c r="GDX1481" s="4"/>
      <c r="GDY1481" s="4"/>
      <c r="GDZ1481" s="4"/>
      <c r="GEA1481" s="4"/>
      <c r="GEB1481" s="4"/>
      <c r="GEC1481" s="4"/>
      <c r="GED1481" s="4"/>
      <c r="GEE1481" s="4"/>
      <c r="GEF1481" s="4"/>
      <c r="GEG1481" s="4"/>
      <c r="GEH1481" s="4"/>
      <c r="GEI1481" s="4"/>
      <c r="GEJ1481" s="4"/>
      <c r="GEK1481" s="4"/>
      <c r="GEL1481" s="4"/>
      <c r="GEM1481" s="4"/>
      <c r="GEN1481" s="4"/>
      <c r="GEO1481" s="4"/>
      <c r="GEP1481" s="4"/>
      <c r="GEQ1481" s="4"/>
      <c r="GER1481" s="4"/>
      <c r="GES1481" s="4"/>
      <c r="GET1481" s="4"/>
      <c r="GEU1481" s="4"/>
      <c r="GEV1481" s="4"/>
      <c r="GEW1481" s="4"/>
      <c r="GEX1481" s="4"/>
      <c r="GEY1481" s="4"/>
      <c r="GEZ1481" s="4"/>
      <c r="GFA1481" s="4"/>
      <c r="GFB1481" s="4"/>
      <c r="GFC1481" s="4"/>
      <c r="GFD1481" s="4"/>
      <c r="GFE1481" s="4"/>
      <c r="GFF1481" s="4"/>
      <c r="GFG1481" s="4"/>
      <c r="GFH1481" s="4"/>
      <c r="GFI1481" s="4"/>
      <c r="GFJ1481" s="4"/>
      <c r="GFK1481" s="4"/>
      <c r="GFL1481" s="4"/>
      <c r="GFM1481" s="4"/>
      <c r="GFN1481" s="4"/>
      <c r="GFO1481" s="4"/>
      <c r="GFP1481" s="4"/>
      <c r="GFQ1481" s="4"/>
      <c r="GFR1481" s="4"/>
      <c r="GFS1481" s="4"/>
      <c r="GFT1481" s="4"/>
      <c r="GFU1481" s="4"/>
      <c r="GFV1481" s="4"/>
      <c r="GFW1481" s="4"/>
      <c r="GFX1481" s="4"/>
      <c r="GFY1481" s="4"/>
      <c r="GFZ1481" s="4"/>
      <c r="GGA1481" s="4"/>
      <c r="GGB1481" s="4"/>
      <c r="GGC1481" s="4"/>
      <c r="GGD1481" s="4"/>
      <c r="GGE1481" s="4"/>
      <c r="GGF1481" s="4"/>
      <c r="GGG1481" s="4"/>
      <c r="GGH1481" s="4"/>
      <c r="GGI1481" s="4"/>
      <c r="GGJ1481" s="4"/>
      <c r="GGK1481" s="4"/>
      <c r="GGL1481" s="4"/>
      <c r="GGM1481" s="4"/>
      <c r="GGN1481" s="4"/>
      <c r="GGO1481" s="4"/>
      <c r="GGP1481" s="4"/>
      <c r="GGQ1481" s="4"/>
      <c r="GGR1481" s="4"/>
      <c r="GGS1481" s="4"/>
      <c r="GGT1481" s="4"/>
      <c r="GGU1481" s="4"/>
      <c r="GGV1481" s="4"/>
      <c r="GGW1481" s="4"/>
      <c r="GGX1481" s="4"/>
      <c r="GGY1481" s="4"/>
      <c r="GGZ1481" s="4"/>
      <c r="GHA1481" s="4"/>
      <c r="GHB1481" s="4"/>
      <c r="GHC1481" s="4"/>
      <c r="GHD1481" s="4"/>
      <c r="GHE1481" s="4"/>
      <c r="GHF1481" s="4"/>
      <c r="GHG1481" s="4"/>
      <c r="GHH1481" s="4"/>
      <c r="GHI1481" s="4"/>
      <c r="GHJ1481" s="4"/>
      <c r="GHK1481" s="4"/>
      <c r="GHL1481" s="4"/>
      <c r="GHM1481" s="4"/>
      <c r="GHN1481" s="4"/>
      <c r="GHO1481" s="4"/>
      <c r="GHP1481" s="4"/>
      <c r="GHQ1481" s="4"/>
      <c r="GHR1481" s="4"/>
      <c r="GHS1481" s="4"/>
      <c r="GHT1481" s="4"/>
      <c r="GHU1481" s="4"/>
      <c r="GHV1481" s="4"/>
      <c r="GHW1481" s="4"/>
      <c r="GHX1481" s="4"/>
      <c r="GHY1481" s="4"/>
      <c r="GHZ1481" s="4"/>
      <c r="GIA1481" s="4"/>
      <c r="GIB1481" s="4"/>
      <c r="GIC1481" s="4"/>
      <c r="GID1481" s="4"/>
      <c r="GIE1481" s="4"/>
      <c r="GIF1481" s="4"/>
      <c r="GIG1481" s="4"/>
      <c r="GIH1481" s="4"/>
      <c r="GII1481" s="4"/>
      <c r="GIJ1481" s="4"/>
      <c r="GIK1481" s="4"/>
      <c r="GIL1481" s="4"/>
      <c r="GIM1481" s="4"/>
      <c r="GIN1481" s="4"/>
      <c r="GIO1481" s="4"/>
      <c r="GIP1481" s="4"/>
      <c r="GIQ1481" s="4"/>
      <c r="GIR1481" s="4"/>
      <c r="GIS1481" s="4"/>
      <c r="GIT1481" s="4"/>
      <c r="GIU1481" s="4"/>
      <c r="GIV1481" s="4"/>
      <c r="GIW1481" s="4"/>
      <c r="GIX1481" s="4"/>
      <c r="GIY1481" s="4"/>
      <c r="GIZ1481" s="4"/>
      <c r="GJA1481" s="4"/>
      <c r="GJB1481" s="4"/>
      <c r="GJC1481" s="4"/>
      <c r="GJD1481" s="4"/>
      <c r="GJE1481" s="4"/>
      <c r="GJF1481" s="4"/>
      <c r="GJG1481" s="4"/>
      <c r="GJH1481" s="4"/>
      <c r="GJI1481" s="4"/>
      <c r="GJJ1481" s="4"/>
      <c r="GJK1481" s="4"/>
      <c r="GJL1481" s="4"/>
      <c r="GJM1481" s="4"/>
      <c r="GJN1481" s="4"/>
      <c r="GJO1481" s="4"/>
      <c r="GJP1481" s="4"/>
      <c r="GJQ1481" s="4"/>
      <c r="GJR1481" s="4"/>
      <c r="GJS1481" s="4"/>
      <c r="GJT1481" s="4"/>
      <c r="GJU1481" s="4"/>
      <c r="GJV1481" s="4"/>
      <c r="GJW1481" s="4"/>
      <c r="GJX1481" s="4"/>
      <c r="GJY1481" s="4"/>
      <c r="GJZ1481" s="4"/>
      <c r="GKA1481" s="4"/>
      <c r="GKB1481" s="4"/>
      <c r="GKC1481" s="4"/>
      <c r="GKD1481" s="4"/>
      <c r="GKE1481" s="4"/>
      <c r="GKF1481" s="4"/>
      <c r="GKG1481" s="4"/>
      <c r="GKH1481" s="4"/>
      <c r="GKI1481" s="4"/>
      <c r="GKJ1481" s="4"/>
      <c r="GKK1481" s="4"/>
      <c r="GKL1481" s="4"/>
      <c r="GKM1481" s="4"/>
      <c r="GKN1481" s="4"/>
      <c r="GKO1481" s="4"/>
      <c r="GKP1481" s="4"/>
      <c r="GKQ1481" s="4"/>
      <c r="GKR1481" s="4"/>
      <c r="GKS1481" s="4"/>
      <c r="GKT1481" s="4"/>
      <c r="GKU1481" s="4"/>
      <c r="GKV1481" s="4"/>
      <c r="GKW1481" s="4"/>
      <c r="GKX1481" s="4"/>
      <c r="GKY1481" s="4"/>
      <c r="GKZ1481" s="4"/>
      <c r="GLA1481" s="4"/>
      <c r="GLB1481" s="4"/>
      <c r="GLC1481" s="4"/>
      <c r="GLD1481" s="4"/>
      <c r="GLE1481" s="4"/>
      <c r="GLF1481" s="4"/>
      <c r="GLG1481" s="4"/>
      <c r="GLH1481" s="4"/>
      <c r="GLI1481" s="4"/>
      <c r="GLJ1481" s="4"/>
      <c r="GLK1481" s="4"/>
      <c r="GLL1481" s="4"/>
      <c r="GLM1481" s="4"/>
      <c r="GLN1481" s="4"/>
      <c r="GLO1481" s="4"/>
      <c r="GLP1481" s="4"/>
      <c r="GLQ1481" s="4"/>
      <c r="GLR1481" s="4"/>
      <c r="GLS1481" s="4"/>
      <c r="GLT1481" s="4"/>
      <c r="GLU1481" s="4"/>
      <c r="GLV1481" s="4"/>
      <c r="GLW1481" s="4"/>
      <c r="GLX1481" s="4"/>
      <c r="GLY1481" s="4"/>
      <c r="GLZ1481" s="4"/>
      <c r="GMA1481" s="4"/>
      <c r="GMB1481" s="4"/>
      <c r="GMC1481" s="4"/>
      <c r="GMD1481" s="4"/>
      <c r="GME1481" s="4"/>
      <c r="GMF1481" s="4"/>
      <c r="GMG1481" s="4"/>
      <c r="GMH1481" s="4"/>
      <c r="GMI1481" s="4"/>
      <c r="GMJ1481" s="4"/>
      <c r="GMK1481" s="4"/>
      <c r="GML1481" s="4"/>
      <c r="GMM1481" s="4"/>
      <c r="GMN1481" s="4"/>
      <c r="GMO1481" s="4"/>
      <c r="GMP1481" s="4"/>
      <c r="GMQ1481" s="4"/>
      <c r="GMR1481" s="4"/>
      <c r="GMS1481" s="4"/>
      <c r="GMT1481" s="4"/>
      <c r="GMU1481" s="4"/>
      <c r="GMV1481" s="4"/>
      <c r="GMW1481" s="4"/>
      <c r="GMX1481" s="4"/>
      <c r="GMY1481" s="4"/>
      <c r="GMZ1481" s="4"/>
      <c r="GNA1481" s="4"/>
      <c r="GNB1481" s="4"/>
      <c r="GNC1481" s="4"/>
      <c r="GND1481" s="4"/>
      <c r="GNE1481" s="4"/>
      <c r="GNF1481" s="4"/>
      <c r="GNG1481" s="4"/>
      <c r="GNH1481" s="4"/>
      <c r="GNI1481" s="4"/>
      <c r="GNJ1481" s="4"/>
      <c r="GNK1481" s="4"/>
      <c r="GNL1481" s="4"/>
      <c r="GNM1481" s="4"/>
      <c r="GNN1481" s="4"/>
      <c r="GNO1481" s="4"/>
      <c r="GNP1481" s="4"/>
      <c r="GNQ1481" s="4"/>
      <c r="GNR1481" s="4"/>
      <c r="GNS1481" s="4"/>
      <c r="GNT1481" s="4"/>
      <c r="GNU1481" s="4"/>
      <c r="GNV1481" s="4"/>
      <c r="GNW1481" s="4"/>
      <c r="GNX1481" s="4"/>
      <c r="GNY1481" s="4"/>
      <c r="GNZ1481" s="4"/>
      <c r="GOA1481" s="4"/>
      <c r="GOB1481" s="4"/>
      <c r="GOC1481" s="4"/>
      <c r="GOD1481" s="4"/>
      <c r="GOE1481" s="4"/>
      <c r="GOF1481" s="4"/>
      <c r="GOG1481" s="4"/>
      <c r="GOH1481" s="4"/>
      <c r="GOI1481" s="4"/>
      <c r="GOJ1481" s="4"/>
      <c r="GOK1481" s="4"/>
      <c r="GOL1481" s="4"/>
      <c r="GOM1481" s="4"/>
      <c r="GON1481" s="4"/>
      <c r="GOO1481" s="4"/>
      <c r="GOP1481" s="4"/>
      <c r="GOQ1481" s="4"/>
      <c r="GOR1481" s="4"/>
      <c r="GOS1481" s="4"/>
      <c r="GOT1481" s="4"/>
      <c r="GOU1481" s="4"/>
      <c r="GOV1481" s="4"/>
      <c r="GOW1481" s="4"/>
      <c r="GOX1481" s="4"/>
      <c r="GOY1481" s="4"/>
      <c r="GOZ1481" s="4"/>
      <c r="GPA1481" s="4"/>
      <c r="GPB1481" s="4"/>
      <c r="GPC1481" s="4"/>
      <c r="GPD1481" s="4"/>
      <c r="GPE1481" s="4"/>
      <c r="GPF1481" s="4"/>
      <c r="GPG1481" s="4"/>
      <c r="GPH1481" s="4"/>
      <c r="GPI1481" s="4"/>
      <c r="GPJ1481" s="4"/>
      <c r="GPK1481" s="4"/>
      <c r="GPL1481" s="4"/>
      <c r="GPM1481" s="4"/>
      <c r="GPN1481" s="4"/>
      <c r="GPO1481" s="4"/>
      <c r="GPP1481" s="4"/>
      <c r="GPQ1481" s="4"/>
      <c r="GPR1481" s="4"/>
      <c r="GPS1481" s="4"/>
      <c r="GPT1481" s="4"/>
      <c r="GPU1481" s="4"/>
      <c r="GPV1481" s="4"/>
      <c r="GPW1481" s="4"/>
      <c r="GPX1481" s="4"/>
      <c r="GPY1481" s="4"/>
      <c r="GPZ1481" s="4"/>
      <c r="GQA1481" s="4"/>
      <c r="GQB1481" s="4"/>
      <c r="GQC1481" s="4"/>
      <c r="GQD1481" s="4"/>
      <c r="GQE1481" s="4"/>
      <c r="GQF1481" s="4"/>
      <c r="GQG1481" s="4"/>
      <c r="GQH1481" s="4"/>
      <c r="GQI1481" s="4"/>
      <c r="GQJ1481" s="4"/>
      <c r="GQK1481" s="4"/>
      <c r="GQL1481" s="4"/>
      <c r="GQM1481" s="4"/>
      <c r="GQN1481" s="4"/>
      <c r="GQO1481" s="4"/>
      <c r="GQP1481" s="4"/>
      <c r="GQQ1481" s="4"/>
      <c r="GQR1481" s="4"/>
      <c r="GQS1481" s="4"/>
      <c r="GQT1481" s="4"/>
      <c r="GQU1481" s="4"/>
      <c r="GQV1481" s="4"/>
      <c r="GQW1481" s="4"/>
      <c r="GQX1481" s="4"/>
      <c r="GQY1481" s="4"/>
      <c r="GQZ1481" s="4"/>
      <c r="GRA1481" s="4"/>
      <c r="GRB1481" s="4"/>
      <c r="GRC1481" s="4"/>
      <c r="GRD1481" s="4"/>
      <c r="GRE1481" s="4"/>
      <c r="GRF1481" s="4"/>
      <c r="GRG1481" s="4"/>
      <c r="GRH1481" s="4"/>
      <c r="GRI1481" s="4"/>
      <c r="GRJ1481" s="4"/>
      <c r="GRK1481" s="4"/>
      <c r="GRL1481" s="4"/>
      <c r="GRM1481" s="4"/>
      <c r="GRN1481" s="4"/>
      <c r="GRO1481" s="4"/>
      <c r="GRP1481" s="4"/>
      <c r="GRQ1481" s="4"/>
      <c r="GRR1481" s="4"/>
      <c r="GRS1481" s="4"/>
      <c r="GRT1481" s="4"/>
      <c r="GRU1481" s="4"/>
      <c r="GRV1481" s="4"/>
      <c r="GRW1481" s="4"/>
      <c r="GRX1481" s="4"/>
      <c r="GRY1481" s="4"/>
      <c r="GRZ1481" s="4"/>
      <c r="GSA1481" s="4"/>
      <c r="GSB1481" s="4"/>
      <c r="GSC1481" s="4"/>
      <c r="GSD1481" s="4"/>
      <c r="GSE1481" s="4"/>
      <c r="GSF1481" s="4"/>
      <c r="GSG1481" s="4"/>
      <c r="GSH1481" s="4"/>
      <c r="GSI1481" s="4"/>
      <c r="GSJ1481" s="4"/>
      <c r="GSK1481" s="4"/>
      <c r="GSL1481" s="4"/>
      <c r="GSM1481" s="4"/>
      <c r="GSN1481" s="4"/>
      <c r="GSO1481" s="4"/>
      <c r="GSP1481" s="4"/>
      <c r="GSQ1481" s="4"/>
      <c r="GSR1481" s="4"/>
      <c r="GSS1481" s="4"/>
      <c r="GST1481" s="4"/>
      <c r="GSU1481" s="4"/>
      <c r="GSV1481" s="4"/>
      <c r="GSW1481" s="4"/>
      <c r="GSX1481" s="4"/>
      <c r="GSY1481" s="4"/>
      <c r="GSZ1481" s="4"/>
      <c r="GTA1481" s="4"/>
      <c r="GTB1481" s="4"/>
      <c r="GTC1481" s="4"/>
      <c r="GTD1481" s="4"/>
      <c r="GTE1481" s="4"/>
      <c r="GTF1481" s="4"/>
      <c r="GTG1481" s="4"/>
      <c r="GTH1481" s="4"/>
      <c r="GTI1481" s="4"/>
      <c r="GTJ1481" s="4"/>
      <c r="GTK1481" s="4"/>
      <c r="GTL1481" s="4"/>
      <c r="GTM1481" s="4"/>
      <c r="GTN1481" s="4"/>
      <c r="GTO1481" s="4"/>
      <c r="GTP1481" s="4"/>
      <c r="GTQ1481" s="4"/>
      <c r="GTR1481" s="4"/>
      <c r="GTS1481" s="4"/>
      <c r="GTT1481" s="4"/>
      <c r="GTU1481" s="4"/>
      <c r="GTV1481" s="4"/>
      <c r="GTW1481" s="4"/>
      <c r="GTX1481" s="4"/>
      <c r="GTY1481" s="4"/>
      <c r="GTZ1481" s="4"/>
      <c r="GUA1481" s="4"/>
      <c r="GUB1481" s="4"/>
      <c r="GUC1481" s="4"/>
      <c r="GUD1481" s="4"/>
      <c r="GUE1481" s="4"/>
      <c r="GUF1481" s="4"/>
      <c r="GUG1481" s="4"/>
      <c r="GUH1481" s="4"/>
      <c r="GUI1481" s="4"/>
      <c r="GUJ1481" s="4"/>
      <c r="GUK1481" s="4"/>
      <c r="GUL1481" s="4"/>
      <c r="GUM1481" s="4"/>
      <c r="GUN1481" s="4"/>
      <c r="GUO1481" s="4"/>
      <c r="GUP1481" s="4"/>
      <c r="GUQ1481" s="4"/>
      <c r="GUR1481" s="4"/>
      <c r="GUS1481" s="4"/>
      <c r="GUT1481" s="4"/>
      <c r="GUU1481" s="4"/>
      <c r="GUV1481" s="4"/>
      <c r="GUW1481" s="4"/>
      <c r="GUX1481" s="4"/>
      <c r="GUY1481" s="4"/>
      <c r="GUZ1481" s="4"/>
      <c r="GVA1481" s="4"/>
      <c r="GVB1481" s="4"/>
      <c r="GVC1481" s="4"/>
      <c r="GVD1481" s="4"/>
      <c r="GVE1481" s="4"/>
      <c r="GVF1481" s="4"/>
      <c r="GVG1481" s="4"/>
      <c r="GVH1481" s="4"/>
      <c r="GVI1481" s="4"/>
      <c r="GVJ1481" s="4"/>
      <c r="GVK1481" s="4"/>
      <c r="GVL1481" s="4"/>
      <c r="GVM1481" s="4"/>
      <c r="GVN1481" s="4"/>
      <c r="GVO1481" s="4"/>
      <c r="GVP1481" s="4"/>
      <c r="GVQ1481" s="4"/>
      <c r="GVR1481" s="4"/>
      <c r="GVS1481" s="4"/>
      <c r="GVT1481" s="4"/>
      <c r="GVU1481" s="4"/>
      <c r="GVV1481" s="4"/>
      <c r="GVW1481" s="4"/>
      <c r="GVX1481" s="4"/>
      <c r="GVY1481" s="4"/>
      <c r="GVZ1481" s="4"/>
      <c r="GWA1481" s="4"/>
      <c r="GWB1481" s="4"/>
      <c r="GWC1481" s="4"/>
      <c r="GWD1481" s="4"/>
      <c r="GWE1481" s="4"/>
      <c r="GWF1481" s="4"/>
      <c r="GWG1481" s="4"/>
      <c r="GWH1481" s="4"/>
      <c r="GWI1481" s="4"/>
      <c r="GWJ1481" s="4"/>
      <c r="GWK1481" s="4"/>
      <c r="GWL1481" s="4"/>
      <c r="GWM1481" s="4"/>
      <c r="GWN1481" s="4"/>
      <c r="GWO1481" s="4"/>
      <c r="GWP1481" s="4"/>
      <c r="GWQ1481" s="4"/>
      <c r="GWR1481" s="4"/>
      <c r="GWS1481" s="4"/>
      <c r="GWT1481" s="4"/>
      <c r="GWU1481" s="4"/>
      <c r="GWV1481" s="4"/>
      <c r="GWW1481" s="4"/>
      <c r="GWX1481" s="4"/>
      <c r="GWY1481" s="4"/>
      <c r="GWZ1481" s="4"/>
      <c r="GXA1481" s="4"/>
      <c r="GXB1481" s="4"/>
      <c r="GXC1481" s="4"/>
      <c r="GXD1481" s="4"/>
      <c r="GXE1481" s="4"/>
      <c r="GXF1481" s="4"/>
      <c r="GXG1481" s="4"/>
      <c r="GXH1481" s="4"/>
      <c r="GXI1481" s="4"/>
      <c r="GXJ1481" s="4"/>
      <c r="GXK1481" s="4"/>
      <c r="GXL1481" s="4"/>
      <c r="GXM1481" s="4"/>
      <c r="GXN1481" s="4"/>
      <c r="GXO1481" s="4"/>
      <c r="GXP1481" s="4"/>
      <c r="GXQ1481" s="4"/>
      <c r="GXR1481" s="4"/>
      <c r="GXS1481" s="4"/>
      <c r="GXT1481" s="4"/>
      <c r="GXU1481" s="4"/>
      <c r="GXV1481" s="4"/>
      <c r="GXW1481" s="4"/>
      <c r="GXX1481" s="4"/>
      <c r="GXY1481" s="4"/>
      <c r="GXZ1481" s="4"/>
      <c r="GYA1481" s="4"/>
      <c r="GYB1481" s="4"/>
      <c r="GYC1481" s="4"/>
      <c r="GYD1481" s="4"/>
      <c r="GYE1481" s="4"/>
      <c r="GYF1481" s="4"/>
      <c r="GYG1481" s="4"/>
      <c r="GYH1481" s="4"/>
      <c r="GYI1481" s="4"/>
      <c r="GYJ1481" s="4"/>
      <c r="GYK1481" s="4"/>
      <c r="GYL1481" s="4"/>
      <c r="GYM1481" s="4"/>
      <c r="GYN1481" s="4"/>
      <c r="GYO1481" s="4"/>
      <c r="GYP1481" s="4"/>
      <c r="GYQ1481" s="4"/>
      <c r="GYR1481" s="4"/>
      <c r="GYS1481" s="4"/>
      <c r="GYT1481" s="4"/>
      <c r="GYU1481" s="4"/>
      <c r="GYV1481" s="4"/>
      <c r="GYW1481" s="4"/>
      <c r="GYX1481" s="4"/>
      <c r="GYY1481" s="4"/>
      <c r="GYZ1481" s="4"/>
      <c r="GZA1481" s="4"/>
      <c r="GZB1481" s="4"/>
      <c r="GZC1481" s="4"/>
      <c r="GZD1481" s="4"/>
      <c r="GZE1481" s="4"/>
      <c r="GZF1481" s="4"/>
      <c r="GZG1481" s="4"/>
      <c r="GZH1481" s="4"/>
      <c r="GZI1481" s="4"/>
      <c r="GZJ1481" s="4"/>
      <c r="GZK1481" s="4"/>
      <c r="GZL1481" s="4"/>
      <c r="GZM1481" s="4"/>
      <c r="GZN1481" s="4"/>
      <c r="GZO1481" s="4"/>
      <c r="GZP1481" s="4"/>
      <c r="GZQ1481" s="4"/>
      <c r="GZR1481" s="4"/>
      <c r="GZS1481" s="4"/>
      <c r="GZT1481" s="4"/>
      <c r="GZU1481" s="4"/>
      <c r="GZV1481" s="4"/>
      <c r="GZW1481" s="4"/>
      <c r="GZX1481" s="4"/>
      <c r="GZY1481" s="4"/>
      <c r="GZZ1481" s="4"/>
      <c r="HAA1481" s="4"/>
      <c r="HAB1481" s="4"/>
      <c r="HAC1481" s="4"/>
      <c r="HAD1481" s="4"/>
      <c r="HAE1481" s="4"/>
      <c r="HAF1481" s="4"/>
      <c r="HAG1481" s="4"/>
      <c r="HAH1481" s="4"/>
      <c r="HAI1481" s="4"/>
      <c r="HAJ1481" s="4"/>
      <c r="HAK1481" s="4"/>
      <c r="HAL1481" s="4"/>
      <c r="HAM1481" s="4"/>
      <c r="HAN1481" s="4"/>
      <c r="HAO1481" s="4"/>
      <c r="HAP1481" s="4"/>
      <c r="HAQ1481" s="4"/>
      <c r="HAR1481" s="4"/>
      <c r="HAS1481" s="4"/>
      <c r="HAT1481" s="4"/>
      <c r="HAU1481" s="4"/>
      <c r="HAV1481" s="4"/>
      <c r="HAW1481" s="4"/>
      <c r="HAX1481" s="4"/>
      <c r="HAY1481" s="4"/>
      <c r="HAZ1481" s="4"/>
      <c r="HBA1481" s="4"/>
      <c r="HBB1481" s="4"/>
      <c r="HBC1481" s="4"/>
      <c r="HBD1481" s="4"/>
      <c r="HBE1481" s="4"/>
      <c r="HBF1481" s="4"/>
      <c r="HBG1481" s="4"/>
      <c r="HBH1481" s="4"/>
      <c r="HBI1481" s="4"/>
      <c r="HBJ1481" s="4"/>
      <c r="HBK1481" s="4"/>
      <c r="HBL1481" s="4"/>
      <c r="HBM1481" s="4"/>
      <c r="HBN1481" s="4"/>
      <c r="HBO1481" s="4"/>
      <c r="HBP1481" s="4"/>
      <c r="HBQ1481" s="4"/>
      <c r="HBR1481" s="4"/>
      <c r="HBS1481" s="4"/>
      <c r="HBT1481" s="4"/>
      <c r="HBU1481" s="4"/>
      <c r="HBV1481" s="4"/>
      <c r="HBW1481" s="4"/>
      <c r="HBX1481" s="4"/>
      <c r="HBY1481" s="4"/>
      <c r="HBZ1481" s="4"/>
      <c r="HCA1481" s="4"/>
      <c r="HCB1481" s="4"/>
      <c r="HCC1481" s="4"/>
      <c r="HCD1481" s="4"/>
      <c r="HCE1481" s="4"/>
      <c r="HCF1481" s="4"/>
      <c r="HCG1481" s="4"/>
      <c r="HCH1481" s="4"/>
      <c r="HCI1481" s="4"/>
      <c r="HCJ1481" s="4"/>
      <c r="HCK1481" s="4"/>
      <c r="HCL1481" s="4"/>
      <c r="HCM1481" s="4"/>
      <c r="HCN1481" s="4"/>
      <c r="HCO1481" s="4"/>
      <c r="HCP1481" s="4"/>
      <c r="HCQ1481" s="4"/>
      <c r="HCR1481" s="4"/>
      <c r="HCS1481" s="4"/>
      <c r="HCT1481" s="4"/>
      <c r="HCU1481" s="4"/>
      <c r="HCV1481" s="4"/>
      <c r="HCW1481" s="4"/>
      <c r="HCX1481" s="4"/>
      <c r="HCY1481" s="4"/>
      <c r="HCZ1481" s="4"/>
      <c r="HDA1481" s="4"/>
      <c r="HDB1481" s="4"/>
      <c r="HDC1481" s="4"/>
      <c r="HDD1481" s="4"/>
      <c r="HDE1481" s="4"/>
      <c r="HDF1481" s="4"/>
      <c r="HDG1481" s="4"/>
      <c r="HDH1481" s="4"/>
      <c r="HDI1481" s="4"/>
      <c r="HDJ1481" s="4"/>
      <c r="HDK1481" s="4"/>
      <c r="HDL1481" s="4"/>
      <c r="HDM1481" s="4"/>
      <c r="HDN1481" s="4"/>
      <c r="HDO1481" s="4"/>
      <c r="HDP1481" s="4"/>
      <c r="HDQ1481" s="4"/>
      <c r="HDR1481" s="4"/>
      <c r="HDS1481" s="4"/>
      <c r="HDT1481" s="4"/>
      <c r="HDU1481" s="4"/>
      <c r="HDV1481" s="4"/>
      <c r="HDW1481" s="4"/>
      <c r="HDX1481" s="4"/>
      <c r="HDY1481" s="4"/>
      <c r="HDZ1481" s="4"/>
      <c r="HEA1481" s="4"/>
      <c r="HEB1481" s="4"/>
      <c r="HEC1481" s="4"/>
      <c r="HED1481" s="4"/>
      <c r="HEE1481" s="4"/>
      <c r="HEF1481" s="4"/>
      <c r="HEG1481" s="4"/>
      <c r="HEH1481" s="4"/>
      <c r="HEI1481" s="4"/>
      <c r="HEJ1481" s="4"/>
      <c r="HEK1481" s="4"/>
      <c r="HEL1481" s="4"/>
      <c r="HEM1481" s="4"/>
      <c r="HEN1481" s="4"/>
      <c r="HEO1481" s="4"/>
      <c r="HEP1481" s="4"/>
      <c r="HEQ1481" s="4"/>
      <c r="HER1481" s="4"/>
      <c r="HES1481" s="4"/>
      <c r="HET1481" s="4"/>
      <c r="HEU1481" s="4"/>
      <c r="HEV1481" s="4"/>
      <c r="HEW1481" s="4"/>
      <c r="HEX1481" s="4"/>
      <c r="HEY1481" s="4"/>
      <c r="HEZ1481" s="4"/>
      <c r="HFA1481" s="4"/>
      <c r="HFB1481" s="4"/>
      <c r="HFC1481" s="4"/>
      <c r="HFD1481" s="4"/>
      <c r="HFE1481" s="4"/>
      <c r="HFF1481" s="4"/>
      <c r="HFG1481" s="4"/>
      <c r="HFH1481" s="4"/>
      <c r="HFI1481" s="4"/>
      <c r="HFJ1481" s="4"/>
      <c r="HFK1481" s="4"/>
      <c r="HFL1481" s="4"/>
      <c r="HFM1481" s="4"/>
      <c r="HFN1481" s="4"/>
      <c r="HFO1481" s="4"/>
      <c r="HFP1481" s="4"/>
      <c r="HFQ1481" s="4"/>
      <c r="HFR1481" s="4"/>
      <c r="HFS1481" s="4"/>
      <c r="HFT1481" s="4"/>
      <c r="HFU1481" s="4"/>
      <c r="HFV1481" s="4"/>
      <c r="HFW1481" s="4"/>
      <c r="HFX1481" s="4"/>
      <c r="HFY1481" s="4"/>
      <c r="HFZ1481" s="4"/>
      <c r="HGA1481" s="4"/>
      <c r="HGB1481" s="4"/>
      <c r="HGC1481" s="4"/>
      <c r="HGD1481" s="4"/>
      <c r="HGE1481" s="4"/>
      <c r="HGF1481" s="4"/>
      <c r="HGG1481" s="4"/>
      <c r="HGH1481" s="4"/>
      <c r="HGI1481" s="4"/>
      <c r="HGJ1481" s="4"/>
      <c r="HGK1481" s="4"/>
      <c r="HGL1481" s="4"/>
      <c r="HGM1481" s="4"/>
      <c r="HGN1481" s="4"/>
      <c r="HGO1481" s="4"/>
      <c r="HGP1481" s="4"/>
      <c r="HGQ1481" s="4"/>
      <c r="HGR1481" s="4"/>
      <c r="HGS1481" s="4"/>
      <c r="HGT1481" s="4"/>
      <c r="HGU1481" s="4"/>
      <c r="HGV1481" s="4"/>
      <c r="HGW1481" s="4"/>
      <c r="HGX1481" s="4"/>
      <c r="HGY1481" s="4"/>
      <c r="HGZ1481" s="4"/>
      <c r="HHA1481" s="4"/>
      <c r="HHB1481" s="4"/>
      <c r="HHC1481" s="4"/>
      <c r="HHD1481" s="4"/>
      <c r="HHE1481" s="4"/>
      <c r="HHF1481" s="4"/>
      <c r="HHG1481" s="4"/>
      <c r="HHH1481" s="4"/>
      <c r="HHI1481" s="4"/>
      <c r="HHJ1481" s="4"/>
      <c r="HHK1481" s="4"/>
      <c r="HHL1481" s="4"/>
      <c r="HHM1481" s="4"/>
      <c r="HHN1481" s="4"/>
      <c r="HHO1481" s="4"/>
      <c r="HHP1481" s="4"/>
      <c r="HHQ1481" s="4"/>
      <c r="HHR1481" s="4"/>
      <c r="HHS1481" s="4"/>
      <c r="HHT1481" s="4"/>
      <c r="HHU1481" s="4"/>
      <c r="HHV1481" s="4"/>
      <c r="HHW1481" s="4"/>
      <c r="HHX1481" s="4"/>
      <c r="HHY1481" s="4"/>
      <c r="HHZ1481" s="4"/>
      <c r="HIA1481" s="4"/>
      <c r="HIB1481" s="4"/>
      <c r="HIC1481" s="4"/>
      <c r="HID1481" s="4"/>
      <c r="HIE1481" s="4"/>
      <c r="HIF1481" s="4"/>
      <c r="HIG1481" s="4"/>
      <c r="HIH1481" s="4"/>
      <c r="HII1481" s="4"/>
      <c r="HIJ1481" s="4"/>
      <c r="HIK1481" s="4"/>
      <c r="HIL1481" s="4"/>
      <c r="HIM1481" s="4"/>
      <c r="HIN1481" s="4"/>
      <c r="HIO1481" s="4"/>
      <c r="HIP1481" s="4"/>
      <c r="HIQ1481" s="4"/>
      <c r="HIR1481" s="4"/>
      <c r="HIS1481" s="4"/>
      <c r="HIT1481" s="4"/>
      <c r="HIU1481" s="4"/>
      <c r="HIV1481" s="4"/>
      <c r="HIW1481" s="4"/>
      <c r="HIX1481" s="4"/>
      <c r="HIY1481" s="4"/>
      <c r="HIZ1481" s="4"/>
      <c r="HJA1481" s="4"/>
      <c r="HJB1481" s="4"/>
      <c r="HJC1481" s="4"/>
      <c r="HJD1481" s="4"/>
      <c r="HJE1481" s="4"/>
      <c r="HJF1481" s="4"/>
      <c r="HJG1481" s="4"/>
      <c r="HJH1481" s="4"/>
      <c r="HJI1481" s="4"/>
      <c r="HJJ1481" s="4"/>
      <c r="HJK1481" s="4"/>
      <c r="HJL1481" s="4"/>
      <c r="HJM1481" s="4"/>
      <c r="HJN1481" s="4"/>
      <c r="HJO1481" s="4"/>
      <c r="HJP1481" s="4"/>
      <c r="HJQ1481" s="4"/>
      <c r="HJR1481" s="4"/>
      <c r="HJS1481" s="4"/>
      <c r="HJT1481" s="4"/>
      <c r="HJU1481" s="4"/>
      <c r="HJV1481" s="4"/>
      <c r="HJW1481" s="4"/>
      <c r="HJX1481" s="4"/>
      <c r="HJY1481" s="4"/>
      <c r="HJZ1481" s="4"/>
      <c r="HKA1481" s="4"/>
      <c r="HKB1481" s="4"/>
      <c r="HKC1481" s="4"/>
      <c r="HKD1481" s="4"/>
      <c r="HKE1481" s="4"/>
      <c r="HKF1481" s="4"/>
      <c r="HKG1481" s="4"/>
      <c r="HKH1481" s="4"/>
      <c r="HKI1481" s="4"/>
      <c r="HKJ1481" s="4"/>
      <c r="HKK1481" s="4"/>
      <c r="HKL1481" s="4"/>
      <c r="HKM1481" s="4"/>
      <c r="HKN1481" s="4"/>
      <c r="HKO1481" s="4"/>
      <c r="HKP1481" s="4"/>
      <c r="HKQ1481" s="4"/>
      <c r="HKR1481" s="4"/>
      <c r="HKS1481" s="4"/>
      <c r="HKT1481" s="4"/>
      <c r="HKU1481" s="4"/>
      <c r="HKV1481" s="4"/>
      <c r="HKW1481" s="4"/>
      <c r="HKX1481" s="4"/>
      <c r="HKY1481" s="4"/>
      <c r="HKZ1481" s="4"/>
      <c r="HLA1481" s="4"/>
      <c r="HLB1481" s="4"/>
      <c r="HLC1481" s="4"/>
      <c r="HLD1481" s="4"/>
      <c r="HLE1481" s="4"/>
      <c r="HLF1481" s="4"/>
      <c r="HLG1481" s="4"/>
      <c r="HLH1481" s="4"/>
      <c r="HLI1481" s="4"/>
      <c r="HLJ1481" s="4"/>
      <c r="HLK1481" s="4"/>
      <c r="HLL1481" s="4"/>
      <c r="HLM1481" s="4"/>
      <c r="HLN1481" s="4"/>
      <c r="HLO1481" s="4"/>
      <c r="HLP1481" s="4"/>
      <c r="HLQ1481" s="4"/>
      <c r="HLR1481" s="4"/>
      <c r="HLS1481" s="4"/>
      <c r="HLT1481" s="4"/>
      <c r="HLU1481" s="4"/>
      <c r="HLV1481" s="4"/>
      <c r="HLW1481" s="4"/>
      <c r="HLX1481" s="4"/>
      <c r="HLY1481" s="4"/>
      <c r="HLZ1481" s="4"/>
      <c r="HMA1481" s="4"/>
      <c r="HMB1481" s="4"/>
      <c r="HMC1481" s="4"/>
      <c r="HMD1481" s="4"/>
      <c r="HME1481" s="4"/>
      <c r="HMF1481" s="4"/>
      <c r="HMG1481" s="4"/>
      <c r="HMH1481" s="4"/>
      <c r="HMI1481" s="4"/>
      <c r="HMJ1481" s="4"/>
      <c r="HMK1481" s="4"/>
      <c r="HML1481" s="4"/>
      <c r="HMM1481" s="4"/>
      <c r="HMN1481" s="4"/>
      <c r="HMO1481" s="4"/>
      <c r="HMP1481" s="4"/>
      <c r="HMQ1481" s="4"/>
      <c r="HMR1481" s="4"/>
      <c r="HMS1481" s="4"/>
      <c r="HMT1481" s="4"/>
      <c r="HMU1481" s="4"/>
      <c r="HMV1481" s="4"/>
      <c r="HMW1481" s="4"/>
      <c r="HMX1481" s="4"/>
      <c r="HMY1481" s="4"/>
      <c r="HMZ1481" s="4"/>
      <c r="HNA1481" s="4"/>
      <c r="HNB1481" s="4"/>
      <c r="HNC1481" s="4"/>
      <c r="HND1481" s="4"/>
      <c r="HNE1481" s="4"/>
      <c r="HNF1481" s="4"/>
      <c r="HNG1481" s="4"/>
      <c r="HNH1481" s="4"/>
      <c r="HNI1481" s="4"/>
      <c r="HNJ1481" s="4"/>
      <c r="HNK1481" s="4"/>
      <c r="HNL1481" s="4"/>
      <c r="HNM1481" s="4"/>
      <c r="HNN1481" s="4"/>
      <c r="HNO1481" s="4"/>
      <c r="HNP1481" s="4"/>
      <c r="HNQ1481" s="4"/>
      <c r="HNR1481" s="4"/>
      <c r="HNS1481" s="4"/>
      <c r="HNT1481" s="4"/>
      <c r="HNU1481" s="4"/>
      <c r="HNV1481" s="4"/>
      <c r="HNW1481" s="4"/>
      <c r="HNX1481" s="4"/>
      <c r="HNY1481" s="4"/>
      <c r="HNZ1481" s="4"/>
      <c r="HOA1481" s="4"/>
      <c r="HOB1481" s="4"/>
      <c r="HOC1481" s="4"/>
      <c r="HOD1481" s="4"/>
      <c r="HOE1481" s="4"/>
      <c r="HOF1481" s="4"/>
      <c r="HOG1481" s="4"/>
      <c r="HOH1481" s="4"/>
      <c r="HOI1481" s="4"/>
      <c r="HOJ1481" s="4"/>
      <c r="HOK1481" s="4"/>
      <c r="HOL1481" s="4"/>
      <c r="HOM1481" s="4"/>
      <c r="HON1481" s="4"/>
      <c r="HOO1481" s="4"/>
      <c r="HOP1481" s="4"/>
      <c r="HOQ1481" s="4"/>
      <c r="HOR1481" s="4"/>
      <c r="HOS1481" s="4"/>
      <c r="HOT1481" s="4"/>
      <c r="HOU1481" s="4"/>
      <c r="HOV1481" s="4"/>
      <c r="HOW1481" s="4"/>
      <c r="HOX1481" s="4"/>
      <c r="HOY1481" s="4"/>
      <c r="HOZ1481" s="4"/>
      <c r="HPA1481" s="4"/>
      <c r="HPB1481" s="4"/>
      <c r="HPC1481" s="4"/>
      <c r="HPD1481" s="4"/>
      <c r="HPE1481" s="4"/>
      <c r="HPF1481" s="4"/>
      <c r="HPG1481" s="4"/>
      <c r="HPH1481" s="4"/>
      <c r="HPI1481" s="4"/>
      <c r="HPJ1481" s="4"/>
      <c r="HPK1481" s="4"/>
      <c r="HPL1481" s="4"/>
      <c r="HPM1481" s="4"/>
      <c r="HPN1481" s="4"/>
      <c r="HPO1481" s="4"/>
      <c r="HPP1481" s="4"/>
      <c r="HPQ1481" s="4"/>
      <c r="HPR1481" s="4"/>
      <c r="HPS1481" s="4"/>
      <c r="HPT1481" s="4"/>
      <c r="HPU1481" s="4"/>
      <c r="HPV1481" s="4"/>
      <c r="HPW1481" s="4"/>
      <c r="HPX1481" s="4"/>
      <c r="HPY1481" s="4"/>
      <c r="HPZ1481" s="4"/>
      <c r="HQA1481" s="4"/>
      <c r="HQB1481" s="4"/>
      <c r="HQC1481" s="4"/>
      <c r="HQD1481" s="4"/>
      <c r="HQE1481" s="4"/>
      <c r="HQF1481" s="4"/>
      <c r="HQG1481" s="4"/>
      <c r="HQH1481" s="4"/>
      <c r="HQI1481" s="4"/>
      <c r="HQJ1481" s="4"/>
      <c r="HQK1481" s="4"/>
      <c r="HQL1481" s="4"/>
      <c r="HQM1481" s="4"/>
      <c r="HQN1481" s="4"/>
      <c r="HQO1481" s="4"/>
      <c r="HQP1481" s="4"/>
      <c r="HQQ1481" s="4"/>
      <c r="HQR1481" s="4"/>
      <c r="HQS1481" s="4"/>
      <c r="HQT1481" s="4"/>
      <c r="HQU1481" s="4"/>
      <c r="HQV1481" s="4"/>
      <c r="HQW1481" s="4"/>
      <c r="HQX1481" s="4"/>
      <c r="HQY1481" s="4"/>
      <c r="HQZ1481" s="4"/>
      <c r="HRA1481" s="4"/>
      <c r="HRB1481" s="4"/>
      <c r="HRC1481" s="4"/>
      <c r="HRD1481" s="4"/>
      <c r="HRE1481" s="4"/>
      <c r="HRF1481" s="4"/>
      <c r="HRG1481" s="4"/>
      <c r="HRH1481" s="4"/>
      <c r="HRI1481" s="4"/>
      <c r="HRJ1481" s="4"/>
      <c r="HRK1481" s="4"/>
      <c r="HRL1481" s="4"/>
      <c r="HRM1481" s="4"/>
      <c r="HRN1481" s="4"/>
      <c r="HRO1481" s="4"/>
      <c r="HRP1481" s="4"/>
      <c r="HRQ1481" s="4"/>
      <c r="HRR1481" s="4"/>
      <c r="HRS1481" s="4"/>
      <c r="HRT1481" s="4"/>
      <c r="HRU1481" s="4"/>
      <c r="HRV1481" s="4"/>
      <c r="HRW1481" s="4"/>
      <c r="HRX1481" s="4"/>
      <c r="HRY1481" s="4"/>
      <c r="HRZ1481" s="4"/>
      <c r="HSA1481" s="4"/>
      <c r="HSB1481" s="4"/>
      <c r="HSC1481" s="4"/>
      <c r="HSD1481" s="4"/>
      <c r="HSE1481" s="4"/>
      <c r="HSF1481" s="4"/>
      <c r="HSG1481" s="4"/>
      <c r="HSH1481" s="4"/>
      <c r="HSI1481" s="4"/>
      <c r="HSJ1481" s="4"/>
      <c r="HSK1481" s="4"/>
      <c r="HSL1481" s="4"/>
      <c r="HSM1481" s="4"/>
      <c r="HSN1481" s="4"/>
      <c r="HSO1481" s="4"/>
      <c r="HSP1481" s="4"/>
      <c r="HSQ1481" s="4"/>
      <c r="HSR1481" s="4"/>
      <c r="HSS1481" s="4"/>
      <c r="HST1481" s="4"/>
      <c r="HSU1481" s="4"/>
      <c r="HSV1481" s="4"/>
      <c r="HSW1481" s="4"/>
      <c r="HSX1481" s="4"/>
      <c r="HSY1481" s="4"/>
      <c r="HSZ1481" s="4"/>
      <c r="HTA1481" s="4"/>
      <c r="HTB1481" s="4"/>
      <c r="HTC1481" s="4"/>
      <c r="HTD1481" s="4"/>
      <c r="HTE1481" s="4"/>
      <c r="HTF1481" s="4"/>
      <c r="HTG1481" s="4"/>
      <c r="HTH1481" s="4"/>
      <c r="HTI1481" s="4"/>
      <c r="HTJ1481" s="4"/>
      <c r="HTK1481" s="4"/>
      <c r="HTL1481" s="4"/>
      <c r="HTM1481" s="4"/>
      <c r="HTN1481" s="4"/>
      <c r="HTO1481" s="4"/>
      <c r="HTP1481" s="4"/>
      <c r="HTQ1481" s="4"/>
      <c r="HTR1481" s="4"/>
      <c r="HTS1481" s="4"/>
      <c r="HTT1481" s="4"/>
      <c r="HTU1481" s="4"/>
      <c r="HTV1481" s="4"/>
      <c r="HTW1481" s="4"/>
      <c r="HTX1481" s="4"/>
      <c r="HTY1481" s="4"/>
      <c r="HTZ1481" s="4"/>
      <c r="HUA1481" s="4"/>
      <c r="HUB1481" s="4"/>
      <c r="HUC1481" s="4"/>
      <c r="HUD1481" s="4"/>
      <c r="HUE1481" s="4"/>
      <c r="HUF1481" s="4"/>
      <c r="HUG1481" s="4"/>
      <c r="HUH1481" s="4"/>
      <c r="HUI1481" s="4"/>
      <c r="HUJ1481" s="4"/>
      <c r="HUK1481" s="4"/>
      <c r="HUL1481" s="4"/>
      <c r="HUM1481" s="4"/>
      <c r="HUN1481" s="4"/>
      <c r="HUO1481" s="4"/>
      <c r="HUP1481" s="4"/>
      <c r="HUQ1481" s="4"/>
      <c r="HUR1481" s="4"/>
      <c r="HUS1481" s="4"/>
      <c r="HUT1481" s="4"/>
      <c r="HUU1481" s="4"/>
      <c r="HUV1481" s="4"/>
      <c r="HUW1481" s="4"/>
      <c r="HUX1481" s="4"/>
      <c r="HUY1481" s="4"/>
      <c r="HUZ1481" s="4"/>
      <c r="HVA1481" s="4"/>
      <c r="HVB1481" s="4"/>
      <c r="HVC1481" s="4"/>
      <c r="HVD1481" s="4"/>
      <c r="HVE1481" s="4"/>
      <c r="HVF1481" s="4"/>
      <c r="HVG1481" s="4"/>
      <c r="HVH1481" s="4"/>
      <c r="HVI1481" s="4"/>
      <c r="HVJ1481" s="4"/>
      <c r="HVK1481" s="4"/>
      <c r="HVL1481" s="4"/>
      <c r="HVM1481" s="4"/>
      <c r="HVN1481" s="4"/>
      <c r="HVO1481" s="4"/>
      <c r="HVP1481" s="4"/>
      <c r="HVQ1481" s="4"/>
      <c r="HVR1481" s="4"/>
      <c r="HVS1481" s="4"/>
      <c r="HVT1481" s="4"/>
      <c r="HVU1481" s="4"/>
      <c r="HVV1481" s="4"/>
      <c r="HVW1481" s="4"/>
      <c r="HVX1481" s="4"/>
      <c r="HVY1481" s="4"/>
      <c r="HVZ1481" s="4"/>
      <c r="HWA1481" s="4"/>
      <c r="HWB1481" s="4"/>
      <c r="HWC1481" s="4"/>
      <c r="HWD1481" s="4"/>
      <c r="HWE1481" s="4"/>
      <c r="HWF1481" s="4"/>
      <c r="HWG1481" s="4"/>
      <c r="HWH1481" s="4"/>
      <c r="HWI1481" s="4"/>
      <c r="HWJ1481" s="4"/>
      <c r="HWK1481" s="4"/>
      <c r="HWL1481" s="4"/>
      <c r="HWM1481" s="4"/>
      <c r="HWN1481" s="4"/>
      <c r="HWO1481" s="4"/>
      <c r="HWP1481" s="4"/>
      <c r="HWQ1481" s="4"/>
      <c r="HWR1481" s="4"/>
      <c r="HWS1481" s="4"/>
      <c r="HWT1481" s="4"/>
      <c r="HWU1481" s="4"/>
      <c r="HWV1481" s="4"/>
      <c r="HWW1481" s="4"/>
      <c r="HWX1481" s="4"/>
      <c r="HWY1481" s="4"/>
      <c r="HWZ1481" s="4"/>
      <c r="HXA1481" s="4"/>
      <c r="HXB1481" s="4"/>
      <c r="HXC1481" s="4"/>
      <c r="HXD1481" s="4"/>
      <c r="HXE1481" s="4"/>
      <c r="HXF1481" s="4"/>
      <c r="HXG1481" s="4"/>
      <c r="HXH1481" s="4"/>
      <c r="HXI1481" s="4"/>
      <c r="HXJ1481" s="4"/>
      <c r="HXK1481" s="4"/>
      <c r="HXL1481" s="4"/>
      <c r="HXM1481" s="4"/>
      <c r="HXN1481" s="4"/>
      <c r="HXO1481" s="4"/>
      <c r="HXP1481" s="4"/>
      <c r="HXQ1481" s="4"/>
      <c r="HXR1481" s="4"/>
      <c r="HXS1481" s="4"/>
      <c r="HXT1481" s="4"/>
      <c r="HXU1481" s="4"/>
      <c r="HXV1481" s="4"/>
      <c r="HXW1481" s="4"/>
      <c r="HXX1481" s="4"/>
      <c r="HXY1481" s="4"/>
      <c r="HXZ1481" s="4"/>
      <c r="HYA1481" s="4"/>
      <c r="HYB1481" s="4"/>
      <c r="HYC1481" s="4"/>
      <c r="HYD1481" s="4"/>
      <c r="HYE1481" s="4"/>
      <c r="HYF1481" s="4"/>
      <c r="HYG1481" s="4"/>
      <c r="HYH1481" s="4"/>
      <c r="HYI1481" s="4"/>
      <c r="HYJ1481" s="4"/>
      <c r="HYK1481" s="4"/>
      <c r="HYL1481" s="4"/>
      <c r="HYM1481" s="4"/>
      <c r="HYN1481" s="4"/>
      <c r="HYO1481" s="4"/>
      <c r="HYP1481" s="4"/>
      <c r="HYQ1481" s="4"/>
      <c r="HYR1481" s="4"/>
      <c r="HYS1481" s="4"/>
      <c r="HYT1481" s="4"/>
      <c r="HYU1481" s="4"/>
      <c r="HYV1481" s="4"/>
      <c r="HYW1481" s="4"/>
      <c r="HYX1481" s="4"/>
      <c r="HYY1481" s="4"/>
      <c r="HYZ1481" s="4"/>
      <c r="HZA1481" s="4"/>
      <c r="HZB1481" s="4"/>
      <c r="HZC1481" s="4"/>
      <c r="HZD1481" s="4"/>
      <c r="HZE1481" s="4"/>
      <c r="HZF1481" s="4"/>
      <c r="HZG1481" s="4"/>
      <c r="HZH1481" s="4"/>
      <c r="HZI1481" s="4"/>
      <c r="HZJ1481" s="4"/>
      <c r="HZK1481" s="4"/>
      <c r="HZL1481" s="4"/>
      <c r="HZM1481" s="4"/>
      <c r="HZN1481" s="4"/>
      <c r="HZO1481" s="4"/>
      <c r="HZP1481" s="4"/>
      <c r="HZQ1481" s="4"/>
      <c r="HZR1481" s="4"/>
      <c r="HZS1481" s="4"/>
      <c r="HZT1481" s="4"/>
      <c r="HZU1481" s="4"/>
      <c r="HZV1481" s="4"/>
      <c r="HZW1481" s="4"/>
      <c r="HZX1481" s="4"/>
      <c r="HZY1481" s="4"/>
      <c r="HZZ1481" s="4"/>
      <c r="IAA1481" s="4"/>
      <c r="IAB1481" s="4"/>
      <c r="IAC1481" s="4"/>
      <c r="IAD1481" s="4"/>
      <c r="IAE1481" s="4"/>
      <c r="IAF1481" s="4"/>
      <c r="IAG1481" s="4"/>
      <c r="IAH1481" s="4"/>
      <c r="IAI1481" s="4"/>
      <c r="IAJ1481" s="4"/>
      <c r="IAK1481" s="4"/>
      <c r="IAL1481" s="4"/>
      <c r="IAM1481" s="4"/>
      <c r="IAN1481" s="4"/>
      <c r="IAO1481" s="4"/>
      <c r="IAP1481" s="4"/>
      <c r="IAQ1481" s="4"/>
      <c r="IAR1481" s="4"/>
      <c r="IAS1481" s="4"/>
      <c r="IAT1481" s="4"/>
      <c r="IAU1481" s="4"/>
      <c r="IAV1481" s="4"/>
      <c r="IAW1481" s="4"/>
      <c r="IAX1481" s="4"/>
      <c r="IAY1481" s="4"/>
      <c r="IAZ1481" s="4"/>
      <c r="IBA1481" s="4"/>
      <c r="IBB1481" s="4"/>
      <c r="IBC1481" s="4"/>
      <c r="IBD1481" s="4"/>
      <c r="IBE1481" s="4"/>
      <c r="IBF1481" s="4"/>
      <c r="IBG1481" s="4"/>
      <c r="IBH1481" s="4"/>
      <c r="IBI1481" s="4"/>
      <c r="IBJ1481" s="4"/>
      <c r="IBK1481" s="4"/>
      <c r="IBL1481" s="4"/>
      <c r="IBM1481" s="4"/>
      <c r="IBN1481" s="4"/>
      <c r="IBO1481" s="4"/>
      <c r="IBP1481" s="4"/>
      <c r="IBQ1481" s="4"/>
      <c r="IBR1481" s="4"/>
      <c r="IBS1481" s="4"/>
      <c r="IBT1481" s="4"/>
      <c r="IBU1481" s="4"/>
      <c r="IBV1481" s="4"/>
      <c r="IBW1481" s="4"/>
      <c r="IBX1481" s="4"/>
      <c r="IBY1481" s="4"/>
      <c r="IBZ1481" s="4"/>
      <c r="ICA1481" s="4"/>
      <c r="ICB1481" s="4"/>
      <c r="ICC1481" s="4"/>
      <c r="ICD1481" s="4"/>
      <c r="ICE1481" s="4"/>
      <c r="ICF1481" s="4"/>
      <c r="ICG1481" s="4"/>
      <c r="ICH1481" s="4"/>
      <c r="ICI1481" s="4"/>
      <c r="ICJ1481" s="4"/>
      <c r="ICK1481" s="4"/>
      <c r="ICL1481" s="4"/>
      <c r="ICM1481" s="4"/>
      <c r="ICN1481" s="4"/>
      <c r="ICO1481" s="4"/>
      <c r="ICP1481" s="4"/>
      <c r="ICQ1481" s="4"/>
      <c r="ICR1481" s="4"/>
      <c r="ICS1481" s="4"/>
      <c r="ICT1481" s="4"/>
      <c r="ICU1481" s="4"/>
      <c r="ICV1481" s="4"/>
      <c r="ICW1481" s="4"/>
      <c r="ICX1481" s="4"/>
      <c r="ICY1481" s="4"/>
      <c r="ICZ1481" s="4"/>
      <c r="IDA1481" s="4"/>
      <c r="IDB1481" s="4"/>
      <c r="IDC1481" s="4"/>
      <c r="IDD1481" s="4"/>
      <c r="IDE1481" s="4"/>
      <c r="IDF1481" s="4"/>
      <c r="IDG1481" s="4"/>
      <c r="IDH1481" s="4"/>
      <c r="IDI1481" s="4"/>
      <c r="IDJ1481" s="4"/>
      <c r="IDK1481" s="4"/>
      <c r="IDL1481" s="4"/>
      <c r="IDM1481" s="4"/>
      <c r="IDN1481" s="4"/>
      <c r="IDO1481" s="4"/>
      <c r="IDP1481" s="4"/>
      <c r="IDQ1481" s="4"/>
      <c r="IDR1481" s="4"/>
      <c r="IDS1481" s="4"/>
      <c r="IDT1481" s="4"/>
      <c r="IDU1481" s="4"/>
      <c r="IDV1481" s="4"/>
      <c r="IDW1481" s="4"/>
      <c r="IDX1481" s="4"/>
      <c r="IDY1481" s="4"/>
      <c r="IDZ1481" s="4"/>
      <c r="IEA1481" s="4"/>
      <c r="IEB1481" s="4"/>
      <c r="IEC1481" s="4"/>
      <c r="IED1481" s="4"/>
      <c r="IEE1481" s="4"/>
      <c r="IEF1481" s="4"/>
      <c r="IEG1481" s="4"/>
      <c r="IEH1481" s="4"/>
      <c r="IEI1481" s="4"/>
      <c r="IEJ1481" s="4"/>
      <c r="IEK1481" s="4"/>
      <c r="IEL1481" s="4"/>
      <c r="IEM1481" s="4"/>
      <c r="IEN1481" s="4"/>
      <c r="IEO1481" s="4"/>
      <c r="IEP1481" s="4"/>
      <c r="IEQ1481" s="4"/>
      <c r="IER1481" s="4"/>
      <c r="IES1481" s="4"/>
      <c r="IET1481" s="4"/>
      <c r="IEU1481" s="4"/>
      <c r="IEV1481" s="4"/>
      <c r="IEW1481" s="4"/>
      <c r="IEX1481" s="4"/>
      <c r="IEY1481" s="4"/>
      <c r="IEZ1481" s="4"/>
      <c r="IFA1481" s="4"/>
      <c r="IFB1481" s="4"/>
      <c r="IFC1481" s="4"/>
      <c r="IFD1481" s="4"/>
      <c r="IFE1481" s="4"/>
      <c r="IFF1481" s="4"/>
      <c r="IFG1481" s="4"/>
      <c r="IFH1481" s="4"/>
      <c r="IFI1481" s="4"/>
      <c r="IFJ1481" s="4"/>
      <c r="IFK1481" s="4"/>
      <c r="IFL1481" s="4"/>
      <c r="IFM1481" s="4"/>
      <c r="IFN1481" s="4"/>
      <c r="IFO1481" s="4"/>
      <c r="IFP1481" s="4"/>
      <c r="IFQ1481" s="4"/>
      <c r="IFR1481" s="4"/>
      <c r="IFS1481" s="4"/>
      <c r="IFT1481" s="4"/>
      <c r="IFU1481" s="4"/>
      <c r="IFV1481" s="4"/>
      <c r="IFW1481" s="4"/>
      <c r="IFX1481" s="4"/>
      <c r="IFY1481" s="4"/>
      <c r="IFZ1481" s="4"/>
      <c r="IGA1481" s="4"/>
      <c r="IGB1481" s="4"/>
      <c r="IGC1481" s="4"/>
      <c r="IGD1481" s="4"/>
      <c r="IGE1481" s="4"/>
      <c r="IGF1481" s="4"/>
      <c r="IGG1481" s="4"/>
      <c r="IGH1481" s="4"/>
      <c r="IGI1481" s="4"/>
      <c r="IGJ1481" s="4"/>
      <c r="IGK1481" s="4"/>
      <c r="IGL1481" s="4"/>
      <c r="IGM1481" s="4"/>
      <c r="IGN1481" s="4"/>
      <c r="IGO1481" s="4"/>
      <c r="IGP1481" s="4"/>
      <c r="IGQ1481" s="4"/>
      <c r="IGR1481" s="4"/>
      <c r="IGS1481" s="4"/>
      <c r="IGT1481" s="4"/>
      <c r="IGU1481" s="4"/>
      <c r="IGV1481" s="4"/>
      <c r="IGW1481" s="4"/>
      <c r="IGX1481" s="4"/>
      <c r="IGY1481" s="4"/>
      <c r="IGZ1481" s="4"/>
      <c r="IHA1481" s="4"/>
      <c r="IHB1481" s="4"/>
      <c r="IHC1481" s="4"/>
      <c r="IHD1481" s="4"/>
      <c r="IHE1481" s="4"/>
      <c r="IHF1481" s="4"/>
      <c r="IHG1481" s="4"/>
      <c r="IHH1481" s="4"/>
      <c r="IHI1481" s="4"/>
      <c r="IHJ1481" s="4"/>
      <c r="IHK1481" s="4"/>
      <c r="IHL1481" s="4"/>
      <c r="IHM1481" s="4"/>
      <c r="IHN1481" s="4"/>
      <c r="IHO1481" s="4"/>
      <c r="IHP1481" s="4"/>
      <c r="IHQ1481" s="4"/>
      <c r="IHR1481" s="4"/>
      <c r="IHS1481" s="4"/>
      <c r="IHT1481" s="4"/>
      <c r="IHU1481" s="4"/>
      <c r="IHV1481" s="4"/>
      <c r="IHW1481" s="4"/>
      <c r="IHX1481" s="4"/>
      <c r="IHY1481" s="4"/>
      <c r="IHZ1481" s="4"/>
      <c r="IIA1481" s="4"/>
      <c r="IIB1481" s="4"/>
      <c r="IIC1481" s="4"/>
      <c r="IID1481" s="4"/>
      <c r="IIE1481" s="4"/>
      <c r="IIF1481" s="4"/>
      <c r="IIG1481" s="4"/>
      <c r="IIH1481" s="4"/>
      <c r="III1481" s="4"/>
      <c r="IIJ1481" s="4"/>
      <c r="IIK1481" s="4"/>
      <c r="IIL1481" s="4"/>
      <c r="IIM1481" s="4"/>
      <c r="IIN1481" s="4"/>
      <c r="IIO1481" s="4"/>
      <c r="IIP1481" s="4"/>
      <c r="IIQ1481" s="4"/>
      <c r="IIR1481" s="4"/>
      <c r="IIS1481" s="4"/>
      <c r="IIT1481" s="4"/>
      <c r="IIU1481" s="4"/>
      <c r="IIV1481" s="4"/>
      <c r="IIW1481" s="4"/>
      <c r="IIX1481" s="4"/>
      <c r="IIY1481" s="4"/>
      <c r="IIZ1481" s="4"/>
      <c r="IJA1481" s="4"/>
      <c r="IJB1481" s="4"/>
      <c r="IJC1481" s="4"/>
      <c r="IJD1481" s="4"/>
      <c r="IJE1481" s="4"/>
      <c r="IJF1481" s="4"/>
      <c r="IJG1481" s="4"/>
      <c r="IJH1481" s="4"/>
      <c r="IJI1481" s="4"/>
      <c r="IJJ1481" s="4"/>
      <c r="IJK1481" s="4"/>
      <c r="IJL1481" s="4"/>
      <c r="IJM1481" s="4"/>
      <c r="IJN1481" s="4"/>
      <c r="IJO1481" s="4"/>
      <c r="IJP1481" s="4"/>
      <c r="IJQ1481" s="4"/>
      <c r="IJR1481" s="4"/>
      <c r="IJS1481" s="4"/>
      <c r="IJT1481" s="4"/>
      <c r="IJU1481" s="4"/>
      <c r="IJV1481" s="4"/>
      <c r="IJW1481" s="4"/>
      <c r="IJX1481" s="4"/>
      <c r="IJY1481" s="4"/>
      <c r="IJZ1481" s="4"/>
      <c r="IKA1481" s="4"/>
      <c r="IKB1481" s="4"/>
      <c r="IKC1481" s="4"/>
      <c r="IKD1481" s="4"/>
      <c r="IKE1481" s="4"/>
      <c r="IKF1481" s="4"/>
      <c r="IKG1481" s="4"/>
      <c r="IKH1481" s="4"/>
      <c r="IKI1481" s="4"/>
      <c r="IKJ1481" s="4"/>
      <c r="IKK1481" s="4"/>
      <c r="IKL1481" s="4"/>
      <c r="IKM1481" s="4"/>
      <c r="IKN1481" s="4"/>
      <c r="IKO1481" s="4"/>
      <c r="IKP1481" s="4"/>
      <c r="IKQ1481" s="4"/>
      <c r="IKR1481" s="4"/>
      <c r="IKS1481" s="4"/>
      <c r="IKT1481" s="4"/>
      <c r="IKU1481" s="4"/>
      <c r="IKV1481" s="4"/>
      <c r="IKW1481" s="4"/>
      <c r="IKX1481" s="4"/>
      <c r="IKY1481" s="4"/>
      <c r="IKZ1481" s="4"/>
      <c r="ILA1481" s="4"/>
      <c r="ILB1481" s="4"/>
      <c r="ILC1481" s="4"/>
      <c r="ILD1481" s="4"/>
      <c r="ILE1481" s="4"/>
      <c r="ILF1481" s="4"/>
      <c r="ILG1481" s="4"/>
      <c r="ILH1481" s="4"/>
      <c r="ILI1481" s="4"/>
      <c r="ILJ1481" s="4"/>
      <c r="ILK1481" s="4"/>
      <c r="ILL1481" s="4"/>
      <c r="ILM1481" s="4"/>
      <c r="ILN1481" s="4"/>
      <c r="ILO1481" s="4"/>
      <c r="ILP1481" s="4"/>
      <c r="ILQ1481" s="4"/>
      <c r="ILR1481" s="4"/>
      <c r="ILS1481" s="4"/>
      <c r="ILT1481" s="4"/>
      <c r="ILU1481" s="4"/>
      <c r="ILV1481" s="4"/>
      <c r="ILW1481" s="4"/>
      <c r="ILX1481" s="4"/>
      <c r="ILY1481" s="4"/>
      <c r="ILZ1481" s="4"/>
      <c r="IMA1481" s="4"/>
      <c r="IMB1481" s="4"/>
      <c r="IMC1481" s="4"/>
      <c r="IMD1481" s="4"/>
      <c r="IME1481" s="4"/>
      <c r="IMF1481" s="4"/>
      <c r="IMG1481" s="4"/>
      <c r="IMH1481" s="4"/>
      <c r="IMI1481" s="4"/>
      <c r="IMJ1481" s="4"/>
      <c r="IMK1481" s="4"/>
      <c r="IML1481" s="4"/>
      <c r="IMM1481" s="4"/>
      <c r="IMN1481" s="4"/>
      <c r="IMO1481" s="4"/>
      <c r="IMP1481" s="4"/>
      <c r="IMQ1481" s="4"/>
      <c r="IMR1481" s="4"/>
      <c r="IMS1481" s="4"/>
      <c r="IMT1481" s="4"/>
      <c r="IMU1481" s="4"/>
      <c r="IMV1481" s="4"/>
      <c r="IMW1481" s="4"/>
      <c r="IMX1481" s="4"/>
      <c r="IMY1481" s="4"/>
      <c r="IMZ1481" s="4"/>
      <c r="INA1481" s="4"/>
      <c r="INB1481" s="4"/>
      <c r="INC1481" s="4"/>
      <c r="IND1481" s="4"/>
      <c r="INE1481" s="4"/>
      <c r="INF1481" s="4"/>
      <c r="ING1481" s="4"/>
      <c r="INH1481" s="4"/>
      <c r="INI1481" s="4"/>
      <c r="INJ1481" s="4"/>
      <c r="INK1481" s="4"/>
      <c r="INL1481" s="4"/>
      <c r="INM1481" s="4"/>
      <c r="INN1481" s="4"/>
      <c r="INO1481" s="4"/>
      <c r="INP1481" s="4"/>
      <c r="INQ1481" s="4"/>
      <c r="INR1481" s="4"/>
      <c r="INS1481" s="4"/>
      <c r="INT1481" s="4"/>
      <c r="INU1481" s="4"/>
      <c r="INV1481" s="4"/>
      <c r="INW1481" s="4"/>
      <c r="INX1481" s="4"/>
      <c r="INY1481" s="4"/>
      <c r="INZ1481" s="4"/>
      <c r="IOA1481" s="4"/>
      <c r="IOB1481" s="4"/>
      <c r="IOC1481" s="4"/>
      <c r="IOD1481" s="4"/>
      <c r="IOE1481" s="4"/>
      <c r="IOF1481" s="4"/>
      <c r="IOG1481" s="4"/>
      <c r="IOH1481" s="4"/>
      <c r="IOI1481" s="4"/>
      <c r="IOJ1481" s="4"/>
      <c r="IOK1481" s="4"/>
      <c r="IOL1481" s="4"/>
      <c r="IOM1481" s="4"/>
      <c r="ION1481" s="4"/>
      <c r="IOO1481" s="4"/>
      <c r="IOP1481" s="4"/>
      <c r="IOQ1481" s="4"/>
      <c r="IOR1481" s="4"/>
      <c r="IOS1481" s="4"/>
      <c r="IOT1481" s="4"/>
      <c r="IOU1481" s="4"/>
      <c r="IOV1481" s="4"/>
      <c r="IOW1481" s="4"/>
      <c r="IOX1481" s="4"/>
      <c r="IOY1481" s="4"/>
      <c r="IOZ1481" s="4"/>
      <c r="IPA1481" s="4"/>
      <c r="IPB1481" s="4"/>
      <c r="IPC1481" s="4"/>
      <c r="IPD1481" s="4"/>
      <c r="IPE1481" s="4"/>
      <c r="IPF1481" s="4"/>
      <c r="IPG1481" s="4"/>
      <c r="IPH1481" s="4"/>
      <c r="IPI1481" s="4"/>
      <c r="IPJ1481" s="4"/>
      <c r="IPK1481" s="4"/>
      <c r="IPL1481" s="4"/>
      <c r="IPM1481" s="4"/>
      <c r="IPN1481" s="4"/>
      <c r="IPO1481" s="4"/>
      <c r="IPP1481" s="4"/>
      <c r="IPQ1481" s="4"/>
      <c r="IPR1481" s="4"/>
      <c r="IPS1481" s="4"/>
      <c r="IPT1481" s="4"/>
      <c r="IPU1481" s="4"/>
      <c r="IPV1481" s="4"/>
      <c r="IPW1481" s="4"/>
      <c r="IPX1481" s="4"/>
      <c r="IPY1481" s="4"/>
      <c r="IPZ1481" s="4"/>
      <c r="IQA1481" s="4"/>
      <c r="IQB1481" s="4"/>
      <c r="IQC1481" s="4"/>
      <c r="IQD1481" s="4"/>
      <c r="IQE1481" s="4"/>
      <c r="IQF1481" s="4"/>
      <c r="IQG1481" s="4"/>
      <c r="IQH1481" s="4"/>
      <c r="IQI1481" s="4"/>
      <c r="IQJ1481" s="4"/>
      <c r="IQK1481" s="4"/>
      <c r="IQL1481" s="4"/>
      <c r="IQM1481" s="4"/>
      <c r="IQN1481" s="4"/>
      <c r="IQO1481" s="4"/>
      <c r="IQP1481" s="4"/>
      <c r="IQQ1481" s="4"/>
      <c r="IQR1481" s="4"/>
      <c r="IQS1481" s="4"/>
      <c r="IQT1481" s="4"/>
      <c r="IQU1481" s="4"/>
      <c r="IQV1481" s="4"/>
      <c r="IQW1481" s="4"/>
      <c r="IQX1481" s="4"/>
      <c r="IQY1481" s="4"/>
      <c r="IQZ1481" s="4"/>
      <c r="IRA1481" s="4"/>
      <c r="IRB1481" s="4"/>
      <c r="IRC1481" s="4"/>
      <c r="IRD1481" s="4"/>
      <c r="IRE1481" s="4"/>
      <c r="IRF1481" s="4"/>
      <c r="IRG1481" s="4"/>
      <c r="IRH1481" s="4"/>
      <c r="IRI1481" s="4"/>
      <c r="IRJ1481" s="4"/>
      <c r="IRK1481" s="4"/>
      <c r="IRL1481" s="4"/>
      <c r="IRM1481" s="4"/>
      <c r="IRN1481" s="4"/>
      <c r="IRO1481" s="4"/>
      <c r="IRP1481" s="4"/>
      <c r="IRQ1481" s="4"/>
      <c r="IRR1481" s="4"/>
      <c r="IRS1481" s="4"/>
      <c r="IRT1481" s="4"/>
      <c r="IRU1481" s="4"/>
      <c r="IRV1481" s="4"/>
      <c r="IRW1481" s="4"/>
      <c r="IRX1481" s="4"/>
      <c r="IRY1481" s="4"/>
      <c r="IRZ1481" s="4"/>
      <c r="ISA1481" s="4"/>
      <c r="ISB1481" s="4"/>
      <c r="ISC1481" s="4"/>
      <c r="ISD1481" s="4"/>
      <c r="ISE1481" s="4"/>
      <c r="ISF1481" s="4"/>
      <c r="ISG1481" s="4"/>
      <c r="ISH1481" s="4"/>
      <c r="ISI1481" s="4"/>
      <c r="ISJ1481" s="4"/>
      <c r="ISK1481" s="4"/>
      <c r="ISL1481" s="4"/>
      <c r="ISM1481" s="4"/>
      <c r="ISN1481" s="4"/>
      <c r="ISO1481" s="4"/>
      <c r="ISP1481" s="4"/>
      <c r="ISQ1481" s="4"/>
      <c r="ISR1481" s="4"/>
      <c r="ISS1481" s="4"/>
      <c r="IST1481" s="4"/>
      <c r="ISU1481" s="4"/>
      <c r="ISV1481" s="4"/>
      <c r="ISW1481" s="4"/>
      <c r="ISX1481" s="4"/>
      <c r="ISY1481" s="4"/>
      <c r="ISZ1481" s="4"/>
      <c r="ITA1481" s="4"/>
      <c r="ITB1481" s="4"/>
      <c r="ITC1481" s="4"/>
      <c r="ITD1481" s="4"/>
      <c r="ITE1481" s="4"/>
      <c r="ITF1481" s="4"/>
      <c r="ITG1481" s="4"/>
      <c r="ITH1481" s="4"/>
      <c r="ITI1481" s="4"/>
      <c r="ITJ1481" s="4"/>
      <c r="ITK1481" s="4"/>
      <c r="ITL1481" s="4"/>
      <c r="ITM1481" s="4"/>
      <c r="ITN1481" s="4"/>
      <c r="ITO1481" s="4"/>
      <c r="ITP1481" s="4"/>
      <c r="ITQ1481" s="4"/>
      <c r="ITR1481" s="4"/>
      <c r="ITS1481" s="4"/>
      <c r="ITT1481" s="4"/>
      <c r="ITU1481" s="4"/>
      <c r="ITV1481" s="4"/>
      <c r="ITW1481" s="4"/>
      <c r="ITX1481" s="4"/>
      <c r="ITY1481" s="4"/>
      <c r="ITZ1481" s="4"/>
      <c r="IUA1481" s="4"/>
      <c r="IUB1481" s="4"/>
      <c r="IUC1481" s="4"/>
      <c r="IUD1481" s="4"/>
      <c r="IUE1481" s="4"/>
      <c r="IUF1481" s="4"/>
      <c r="IUG1481" s="4"/>
      <c r="IUH1481" s="4"/>
      <c r="IUI1481" s="4"/>
      <c r="IUJ1481" s="4"/>
      <c r="IUK1481" s="4"/>
      <c r="IUL1481" s="4"/>
      <c r="IUM1481" s="4"/>
      <c r="IUN1481" s="4"/>
      <c r="IUO1481" s="4"/>
      <c r="IUP1481" s="4"/>
      <c r="IUQ1481" s="4"/>
      <c r="IUR1481" s="4"/>
      <c r="IUS1481" s="4"/>
      <c r="IUT1481" s="4"/>
      <c r="IUU1481" s="4"/>
      <c r="IUV1481" s="4"/>
      <c r="IUW1481" s="4"/>
      <c r="IUX1481" s="4"/>
      <c r="IUY1481" s="4"/>
      <c r="IUZ1481" s="4"/>
      <c r="IVA1481" s="4"/>
      <c r="IVB1481" s="4"/>
      <c r="IVC1481" s="4"/>
      <c r="IVD1481" s="4"/>
      <c r="IVE1481" s="4"/>
      <c r="IVF1481" s="4"/>
      <c r="IVG1481" s="4"/>
      <c r="IVH1481" s="4"/>
      <c r="IVI1481" s="4"/>
      <c r="IVJ1481" s="4"/>
      <c r="IVK1481" s="4"/>
      <c r="IVL1481" s="4"/>
      <c r="IVM1481" s="4"/>
      <c r="IVN1481" s="4"/>
      <c r="IVO1481" s="4"/>
      <c r="IVP1481" s="4"/>
      <c r="IVQ1481" s="4"/>
      <c r="IVR1481" s="4"/>
      <c r="IVS1481" s="4"/>
      <c r="IVT1481" s="4"/>
      <c r="IVU1481" s="4"/>
      <c r="IVV1481" s="4"/>
      <c r="IVW1481" s="4"/>
      <c r="IVX1481" s="4"/>
      <c r="IVY1481" s="4"/>
      <c r="IVZ1481" s="4"/>
      <c r="IWA1481" s="4"/>
      <c r="IWB1481" s="4"/>
      <c r="IWC1481" s="4"/>
      <c r="IWD1481" s="4"/>
      <c r="IWE1481" s="4"/>
      <c r="IWF1481" s="4"/>
      <c r="IWG1481" s="4"/>
      <c r="IWH1481" s="4"/>
      <c r="IWI1481" s="4"/>
      <c r="IWJ1481" s="4"/>
      <c r="IWK1481" s="4"/>
      <c r="IWL1481" s="4"/>
      <c r="IWM1481" s="4"/>
      <c r="IWN1481" s="4"/>
      <c r="IWO1481" s="4"/>
      <c r="IWP1481" s="4"/>
      <c r="IWQ1481" s="4"/>
      <c r="IWR1481" s="4"/>
      <c r="IWS1481" s="4"/>
      <c r="IWT1481" s="4"/>
      <c r="IWU1481" s="4"/>
      <c r="IWV1481" s="4"/>
      <c r="IWW1481" s="4"/>
      <c r="IWX1481" s="4"/>
      <c r="IWY1481" s="4"/>
      <c r="IWZ1481" s="4"/>
      <c r="IXA1481" s="4"/>
      <c r="IXB1481" s="4"/>
      <c r="IXC1481" s="4"/>
      <c r="IXD1481" s="4"/>
      <c r="IXE1481" s="4"/>
      <c r="IXF1481" s="4"/>
      <c r="IXG1481" s="4"/>
      <c r="IXH1481" s="4"/>
      <c r="IXI1481" s="4"/>
      <c r="IXJ1481" s="4"/>
      <c r="IXK1481" s="4"/>
      <c r="IXL1481" s="4"/>
      <c r="IXM1481" s="4"/>
      <c r="IXN1481" s="4"/>
      <c r="IXO1481" s="4"/>
      <c r="IXP1481" s="4"/>
      <c r="IXQ1481" s="4"/>
      <c r="IXR1481" s="4"/>
      <c r="IXS1481" s="4"/>
      <c r="IXT1481" s="4"/>
      <c r="IXU1481" s="4"/>
      <c r="IXV1481" s="4"/>
      <c r="IXW1481" s="4"/>
      <c r="IXX1481" s="4"/>
      <c r="IXY1481" s="4"/>
      <c r="IXZ1481" s="4"/>
      <c r="IYA1481" s="4"/>
      <c r="IYB1481" s="4"/>
      <c r="IYC1481" s="4"/>
      <c r="IYD1481" s="4"/>
      <c r="IYE1481" s="4"/>
      <c r="IYF1481" s="4"/>
      <c r="IYG1481" s="4"/>
      <c r="IYH1481" s="4"/>
      <c r="IYI1481" s="4"/>
      <c r="IYJ1481" s="4"/>
      <c r="IYK1481" s="4"/>
      <c r="IYL1481" s="4"/>
      <c r="IYM1481" s="4"/>
      <c r="IYN1481" s="4"/>
      <c r="IYO1481" s="4"/>
      <c r="IYP1481" s="4"/>
      <c r="IYQ1481" s="4"/>
      <c r="IYR1481" s="4"/>
      <c r="IYS1481" s="4"/>
      <c r="IYT1481" s="4"/>
      <c r="IYU1481" s="4"/>
      <c r="IYV1481" s="4"/>
      <c r="IYW1481" s="4"/>
      <c r="IYX1481" s="4"/>
      <c r="IYY1481" s="4"/>
      <c r="IYZ1481" s="4"/>
      <c r="IZA1481" s="4"/>
      <c r="IZB1481" s="4"/>
      <c r="IZC1481" s="4"/>
      <c r="IZD1481" s="4"/>
      <c r="IZE1481" s="4"/>
      <c r="IZF1481" s="4"/>
      <c r="IZG1481" s="4"/>
      <c r="IZH1481" s="4"/>
      <c r="IZI1481" s="4"/>
      <c r="IZJ1481" s="4"/>
      <c r="IZK1481" s="4"/>
      <c r="IZL1481" s="4"/>
      <c r="IZM1481" s="4"/>
      <c r="IZN1481" s="4"/>
      <c r="IZO1481" s="4"/>
      <c r="IZP1481" s="4"/>
      <c r="IZQ1481" s="4"/>
      <c r="IZR1481" s="4"/>
      <c r="IZS1481" s="4"/>
      <c r="IZT1481" s="4"/>
      <c r="IZU1481" s="4"/>
      <c r="IZV1481" s="4"/>
      <c r="IZW1481" s="4"/>
      <c r="IZX1481" s="4"/>
      <c r="IZY1481" s="4"/>
      <c r="IZZ1481" s="4"/>
      <c r="JAA1481" s="4"/>
      <c r="JAB1481" s="4"/>
      <c r="JAC1481" s="4"/>
      <c r="JAD1481" s="4"/>
      <c r="JAE1481" s="4"/>
      <c r="JAF1481" s="4"/>
      <c r="JAG1481" s="4"/>
      <c r="JAH1481" s="4"/>
      <c r="JAI1481" s="4"/>
      <c r="JAJ1481" s="4"/>
      <c r="JAK1481" s="4"/>
      <c r="JAL1481" s="4"/>
      <c r="JAM1481" s="4"/>
      <c r="JAN1481" s="4"/>
      <c r="JAO1481" s="4"/>
      <c r="JAP1481" s="4"/>
      <c r="JAQ1481" s="4"/>
      <c r="JAR1481" s="4"/>
      <c r="JAS1481" s="4"/>
      <c r="JAT1481" s="4"/>
      <c r="JAU1481" s="4"/>
      <c r="JAV1481" s="4"/>
      <c r="JAW1481" s="4"/>
      <c r="JAX1481" s="4"/>
      <c r="JAY1481" s="4"/>
      <c r="JAZ1481" s="4"/>
      <c r="JBA1481" s="4"/>
      <c r="JBB1481" s="4"/>
      <c r="JBC1481" s="4"/>
      <c r="JBD1481" s="4"/>
      <c r="JBE1481" s="4"/>
      <c r="JBF1481" s="4"/>
      <c r="JBG1481" s="4"/>
      <c r="JBH1481" s="4"/>
      <c r="JBI1481" s="4"/>
      <c r="JBJ1481" s="4"/>
      <c r="JBK1481" s="4"/>
      <c r="JBL1481" s="4"/>
      <c r="JBM1481" s="4"/>
      <c r="JBN1481" s="4"/>
      <c r="JBO1481" s="4"/>
      <c r="JBP1481" s="4"/>
      <c r="JBQ1481" s="4"/>
      <c r="JBR1481" s="4"/>
      <c r="JBS1481" s="4"/>
      <c r="JBT1481" s="4"/>
      <c r="JBU1481" s="4"/>
      <c r="JBV1481" s="4"/>
      <c r="JBW1481" s="4"/>
      <c r="JBX1481" s="4"/>
      <c r="JBY1481" s="4"/>
      <c r="JBZ1481" s="4"/>
      <c r="JCA1481" s="4"/>
      <c r="JCB1481" s="4"/>
      <c r="JCC1481" s="4"/>
      <c r="JCD1481" s="4"/>
      <c r="JCE1481" s="4"/>
      <c r="JCF1481" s="4"/>
      <c r="JCG1481" s="4"/>
      <c r="JCH1481" s="4"/>
      <c r="JCI1481" s="4"/>
      <c r="JCJ1481" s="4"/>
      <c r="JCK1481" s="4"/>
      <c r="JCL1481" s="4"/>
      <c r="JCM1481" s="4"/>
      <c r="JCN1481" s="4"/>
      <c r="JCO1481" s="4"/>
      <c r="JCP1481" s="4"/>
      <c r="JCQ1481" s="4"/>
      <c r="JCR1481" s="4"/>
      <c r="JCS1481" s="4"/>
      <c r="JCT1481" s="4"/>
      <c r="JCU1481" s="4"/>
      <c r="JCV1481" s="4"/>
      <c r="JCW1481" s="4"/>
      <c r="JCX1481" s="4"/>
      <c r="JCY1481" s="4"/>
      <c r="JCZ1481" s="4"/>
      <c r="JDA1481" s="4"/>
      <c r="JDB1481" s="4"/>
      <c r="JDC1481" s="4"/>
      <c r="JDD1481" s="4"/>
      <c r="JDE1481" s="4"/>
      <c r="JDF1481" s="4"/>
      <c r="JDG1481" s="4"/>
      <c r="JDH1481" s="4"/>
      <c r="JDI1481" s="4"/>
      <c r="JDJ1481" s="4"/>
      <c r="JDK1481" s="4"/>
      <c r="JDL1481" s="4"/>
      <c r="JDM1481" s="4"/>
      <c r="JDN1481" s="4"/>
      <c r="JDO1481" s="4"/>
      <c r="JDP1481" s="4"/>
      <c r="JDQ1481" s="4"/>
      <c r="JDR1481" s="4"/>
      <c r="JDS1481" s="4"/>
      <c r="JDT1481" s="4"/>
      <c r="JDU1481" s="4"/>
      <c r="JDV1481" s="4"/>
      <c r="JDW1481" s="4"/>
      <c r="JDX1481" s="4"/>
      <c r="JDY1481" s="4"/>
      <c r="JDZ1481" s="4"/>
      <c r="JEA1481" s="4"/>
      <c r="JEB1481" s="4"/>
      <c r="JEC1481" s="4"/>
      <c r="JED1481" s="4"/>
      <c r="JEE1481" s="4"/>
      <c r="JEF1481" s="4"/>
      <c r="JEG1481" s="4"/>
      <c r="JEH1481" s="4"/>
      <c r="JEI1481" s="4"/>
      <c r="JEJ1481" s="4"/>
      <c r="JEK1481" s="4"/>
      <c r="JEL1481" s="4"/>
      <c r="JEM1481" s="4"/>
      <c r="JEN1481" s="4"/>
      <c r="JEO1481" s="4"/>
      <c r="JEP1481" s="4"/>
      <c r="JEQ1481" s="4"/>
      <c r="JER1481" s="4"/>
      <c r="JES1481" s="4"/>
      <c r="JET1481" s="4"/>
      <c r="JEU1481" s="4"/>
      <c r="JEV1481" s="4"/>
      <c r="JEW1481" s="4"/>
      <c r="JEX1481" s="4"/>
      <c r="JEY1481" s="4"/>
      <c r="JEZ1481" s="4"/>
      <c r="JFA1481" s="4"/>
      <c r="JFB1481" s="4"/>
      <c r="JFC1481" s="4"/>
      <c r="JFD1481" s="4"/>
      <c r="JFE1481" s="4"/>
      <c r="JFF1481" s="4"/>
      <c r="JFG1481" s="4"/>
      <c r="JFH1481" s="4"/>
      <c r="JFI1481" s="4"/>
      <c r="JFJ1481" s="4"/>
      <c r="JFK1481" s="4"/>
      <c r="JFL1481" s="4"/>
      <c r="JFM1481" s="4"/>
      <c r="JFN1481" s="4"/>
      <c r="JFO1481" s="4"/>
      <c r="JFP1481" s="4"/>
      <c r="JFQ1481" s="4"/>
      <c r="JFR1481" s="4"/>
      <c r="JFS1481" s="4"/>
      <c r="JFT1481" s="4"/>
      <c r="JFU1481" s="4"/>
      <c r="JFV1481" s="4"/>
      <c r="JFW1481" s="4"/>
      <c r="JFX1481" s="4"/>
      <c r="JFY1481" s="4"/>
      <c r="JFZ1481" s="4"/>
      <c r="JGA1481" s="4"/>
      <c r="JGB1481" s="4"/>
      <c r="JGC1481" s="4"/>
      <c r="JGD1481" s="4"/>
      <c r="JGE1481" s="4"/>
      <c r="JGF1481" s="4"/>
      <c r="JGG1481" s="4"/>
      <c r="JGH1481" s="4"/>
      <c r="JGI1481" s="4"/>
      <c r="JGJ1481" s="4"/>
      <c r="JGK1481" s="4"/>
      <c r="JGL1481" s="4"/>
      <c r="JGM1481" s="4"/>
      <c r="JGN1481" s="4"/>
      <c r="JGO1481" s="4"/>
      <c r="JGP1481" s="4"/>
      <c r="JGQ1481" s="4"/>
      <c r="JGR1481" s="4"/>
      <c r="JGS1481" s="4"/>
      <c r="JGT1481" s="4"/>
      <c r="JGU1481" s="4"/>
      <c r="JGV1481" s="4"/>
      <c r="JGW1481" s="4"/>
      <c r="JGX1481" s="4"/>
      <c r="JGY1481" s="4"/>
      <c r="JGZ1481" s="4"/>
      <c r="JHA1481" s="4"/>
      <c r="JHB1481" s="4"/>
      <c r="JHC1481" s="4"/>
      <c r="JHD1481" s="4"/>
      <c r="JHE1481" s="4"/>
      <c r="JHF1481" s="4"/>
      <c r="JHG1481" s="4"/>
      <c r="JHH1481" s="4"/>
      <c r="JHI1481" s="4"/>
      <c r="JHJ1481" s="4"/>
      <c r="JHK1481" s="4"/>
      <c r="JHL1481" s="4"/>
      <c r="JHM1481" s="4"/>
      <c r="JHN1481" s="4"/>
      <c r="JHO1481" s="4"/>
      <c r="JHP1481" s="4"/>
      <c r="JHQ1481" s="4"/>
      <c r="JHR1481" s="4"/>
      <c r="JHS1481" s="4"/>
      <c r="JHT1481" s="4"/>
      <c r="JHU1481" s="4"/>
      <c r="JHV1481" s="4"/>
      <c r="JHW1481" s="4"/>
      <c r="JHX1481" s="4"/>
      <c r="JHY1481" s="4"/>
      <c r="JHZ1481" s="4"/>
      <c r="JIA1481" s="4"/>
      <c r="JIB1481" s="4"/>
      <c r="JIC1481" s="4"/>
      <c r="JID1481" s="4"/>
      <c r="JIE1481" s="4"/>
      <c r="JIF1481" s="4"/>
      <c r="JIG1481" s="4"/>
      <c r="JIH1481" s="4"/>
      <c r="JII1481" s="4"/>
      <c r="JIJ1481" s="4"/>
      <c r="JIK1481" s="4"/>
      <c r="JIL1481" s="4"/>
      <c r="JIM1481" s="4"/>
      <c r="JIN1481" s="4"/>
      <c r="JIO1481" s="4"/>
      <c r="JIP1481" s="4"/>
      <c r="JIQ1481" s="4"/>
      <c r="JIR1481" s="4"/>
      <c r="JIS1481" s="4"/>
      <c r="JIT1481" s="4"/>
      <c r="JIU1481" s="4"/>
      <c r="JIV1481" s="4"/>
      <c r="JIW1481" s="4"/>
      <c r="JIX1481" s="4"/>
      <c r="JIY1481" s="4"/>
      <c r="JIZ1481" s="4"/>
      <c r="JJA1481" s="4"/>
      <c r="JJB1481" s="4"/>
      <c r="JJC1481" s="4"/>
      <c r="JJD1481" s="4"/>
      <c r="JJE1481" s="4"/>
      <c r="JJF1481" s="4"/>
      <c r="JJG1481" s="4"/>
      <c r="JJH1481" s="4"/>
      <c r="JJI1481" s="4"/>
      <c r="JJJ1481" s="4"/>
      <c r="JJK1481" s="4"/>
      <c r="JJL1481" s="4"/>
      <c r="JJM1481" s="4"/>
      <c r="JJN1481" s="4"/>
      <c r="JJO1481" s="4"/>
      <c r="JJP1481" s="4"/>
      <c r="JJQ1481" s="4"/>
      <c r="JJR1481" s="4"/>
      <c r="JJS1481" s="4"/>
      <c r="JJT1481" s="4"/>
      <c r="JJU1481" s="4"/>
      <c r="JJV1481" s="4"/>
      <c r="JJW1481" s="4"/>
      <c r="JJX1481" s="4"/>
      <c r="JJY1481" s="4"/>
      <c r="JJZ1481" s="4"/>
      <c r="JKA1481" s="4"/>
      <c r="JKB1481" s="4"/>
      <c r="JKC1481" s="4"/>
      <c r="JKD1481" s="4"/>
      <c r="JKE1481" s="4"/>
      <c r="JKF1481" s="4"/>
      <c r="JKG1481" s="4"/>
      <c r="JKH1481" s="4"/>
      <c r="JKI1481" s="4"/>
      <c r="JKJ1481" s="4"/>
      <c r="JKK1481" s="4"/>
      <c r="JKL1481" s="4"/>
      <c r="JKM1481" s="4"/>
      <c r="JKN1481" s="4"/>
      <c r="JKO1481" s="4"/>
      <c r="JKP1481" s="4"/>
      <c r="JKQ1481" s="4"/>
      <c r="JKR1481" s="4"/>
      <c r="JKS1481" s="4"/>
      <c r="JKT1481" s="4"/>
      <c r="JKU1481" s="4"/>
      <c r="JKV1481" s="4"/>
      <c r="JKW1481" s="4"/>
      <c r="JKX1481" s="4"/>
      <c r="JKY1481" s="4"/>
      <c r="JKZ1481" s="4"/>
      <c r="JLA1481" s="4"/>
      <c r="JLB1481" s="4"/>
      <c r="JLC1481" s="4"/>
      <c r="JLD1481" s="4"/>
      <c r="JLE1481" s="4"/>
      <c r="JLF1481" s="4"/>
      <c r="JLG1481" s="4"/>
      <c r="JLH1481" s="4"/>
      <c r="JLI1481" s="4"/>
      <c r="JLJ1481" s="4"/>
      <c r="JLK1481" s="4"/>
      <c r="JLL1481" s="4"/>
      <c r="JLM1481" s="4"/>
      <c r="JLN1481" s="4"/>
      <c r="JLO1481" s="4"/>
      <c r="JLP1481" s="4"/>
      <c r="JLQ1481" s="4"/>
      <c r="JLR1481" s="4"/>
      <c r="JLS1481" s="4"/>
      <c r="JLT1481" s="4"/>
      <c r="JLU1481" s="4"/>
      <c r="JLV1481" s="4"/>
      <c r="JLW1481" s="4"/>
      <c r="JLX1481" s="4"/>
      <c r="JLY1481" s="4"/>
      <c r="JLZ1481" s="4"/>
      <c r="JMA1481" s="4"/>
      <c r="JMB1481" s="4"/>
      <c r="JMC1481" s="4"/>
      <c r="JMD1481" s="4"/>
      <c r="JME1481" s="4"/>
      <c r="JMF1481" s="4"/>
      <c r="JMG1481" s="4"/>
      <c r="JMH1481" s="4"/>
      <c r="JMI1481" s="4"/>
      <c r="JMJ1481" s="4"/>
      <c r="JMK1481" s="4"/>
      <c r="JML1481" s="4"/>
      <c r="JMM1481" s="4"/>
      <c r="JMN1481" s="4"/>
      <c r="JMO1481" s="4"/>
      <c r="JMP1481" s="4"/>
      <c r="JMQ1481" s="4"/>
      <c r="JMR1481" s="4"/>
      <c r="JMS1481" s="4"/>
      <c r="JMT1481" s="4"/>
      <c r="JMU1481" s="4"/>
      <c r="JMV1481" s="4"/>
      <c r="JMW1481" s="4"/>
      <c r="JMX1481" s="4"/>
      <c r="JMY1481" s="4"/>
      <c r="JMZ1481" s="4"/>
      <c r="JNA1481" s="4"/>
      <c r="JNB1481" s="4"/>
      <c r="JNC1481" s="4"/>
      <c r="JND1481" s="4"/>
      <c r="JNE1481" s="4"/>
      <c r="JNF1481" s="4"/>
      <c r="JNG1481" s="4"/>
      <c r="JNH1481" s="4"/>
      <c r="JNI1481" s="4"/>
      <c r="JNJ1481" s="4"/>
      <c r="JNK1481" s="4"/>
      <c r="JNL1481" s="4"/>
      <c r="JNM1481" s="4"/>
      <c r="JNN1481" s="4"/>
      <c r="JNO1481" s="4"/>
      <c r="JNP1481" s="4"/>
      <c r="JNQ1481" s="4"/>
      <c r="JNR1481" s="4"/>
      <c r="JNS1481" s="4"/>
      <c r="JNT1481" s="4"/>
      <c r="JNU1481" s="4"/>
      <c r="JNV1481" s="4"/>
      <c r="JNW1481" s="4"/>
      <c r="JNX1481" s="4"/>
      <c r="JNY1481" s="4"/>
      <c r="JNZ1481" s="4"/>
      <c r="JOA1481" s="4"/>
      <c r="JOB1481" s="4"/>
      <c r="JOC1481" s="4"/>
      <c r="JOD1481" s="4"/>
      <c r="JOE1481" s="4"/>
      <c r="JOF1481" s="4"/>
      <c r="JOG1481" s="4"/>
      <c r="JOH1481" s="4"/>
      <c r="JOI1481" s="4"/>
      <c r="JOJ1481" s="4"/>
      <c r="JOK1481" s="4"/>
      <c r="JOL1481" s="4"/>
      <c r="JOM1481" s="4"/>
      <c r="JON1481" s="4"/>
      <c r="JOO1481" s="4"/>
      <c r="JOP1481" s="4"/>
      <c r="JOQ1481" s="4"/>
      <c r="JOR1481" s="4"/>
      <c r="JOS1481" s="4"/>
      <c r="JOT1481" s="4"/>
      <c r="JOU1481" s="4"/>
      <c r="JOV1481" s="4"/>
      <c r="JOW1481" s="4"/>
      <c r="JOX1481" s="4"/>
      <c r="JOY1481" s="4"/>
      <c r="JOZ1481" s="4"/>
      <c r="JPA1481" s="4"/>
      <c r="JPB1481" s="4"/>
      <c r="JPC1481" s="4"/>
      <c r="JPD1481" s="4"/>
      <c r="JPE1481" s="4"/>
      <c r="JPF1481" s="4"/>
      <c r="JPG1481" s="4"/>
      <c r="JPH1481" s="4"/>
      <c r="JPI1481" s="4"/>
      <c r="JPJ1481" s="4"/>
      <c r="JPK1481" s="4"/>
      <c r="JPL1481" s="4"/>
      <c r="JPM1481" s="4"/>
      <c r="JPN1481" s="4"/>
      <c r="JPO1481" s="4"/>
      <c r="JPP1481" s="4"/>
      <c r="JPQ1481" s="4"/>
      <c r="JPR1481" s="4"/>
      <c r="JPS1481" s="4"/>
      <c r="JPT1481" s="4"/>
      <c r="JPU1481" s="4"/>
      <c r="JPV1481" s="4"/>
      <c r="JPW1481" s="4"/>
      <c r="JPX1481" s="4"/>
      <c r="JPY1481" s="4"/>
      <c r="JPZ1481" s="4"/>
      <c r="JQA1481" s="4"/>
      <c r="JQB1481" s="4"/>
      <c r="JQC1481" s="4"/>
      <c r="JQD1481" s="4"/>
      <c r="JQE1481" s="4"/>
      <c r="JQF1481" s="4"/>
      <c r="JQG1481" s="4"/>
      <c r="JQH1481" s="4"/>
      <c r="JQI1481" s="4"/>
      <c r="JQJ1481" s="4"/>
      <c r="JQK1481" s="4"/>
      <c r="JQL1481" s="4"/>
      <c r="JQM1481" s="4"/>
      <c r="JQN1481" s="4"/>
      <c r="JQO1481" s="4"/>
      <c r="JQP1481" s="4"/>
      <c r="JQQ1481" s="4"/>
      <c r="JQR1481" s="4"/>
      <c r="JQS1481" s="4"/>
      <c r="JQT1481" s="4"/>
      <c r="JQU1481" s="4"/>
      <c r="JQV1481" s="4"/>
      <c r="JQW1481" s="4"/>
      <c r="JQX1481" s="4"/>
      <c r="JQY1481" s="4"/>
      <c r="JQZ1481" s="4"/>
      <c r="JRA1481" s="4"/>
      <c r="JRB1481" s="4"/>
      <c r="JRC1481" s="4"/>
      <c r="JRD1481" s="4"/>
      <c r="JRE1481" s="4"/>
      <c r="JRF1481" s="4"/>
      <c r="JRG1481" s="4"/>
      <c r="JRH1481" s="4"/>
      <c r="JRI1481" s="4"/>
      <c r="JRJ1481" s="4"/>
      <c r="JRK1481" s="4"/>
      <c r="JRL1481" s="4"/>
      <c r="JRM1481" s="4"/>
      <c r="JRN1481" s="4"/>
      <c r="JRO1481" s="4"/>
      <c r="JRP1481" s="4"/>
      <c r="JRQ1481" s="4"/>
      <c r="JRR1481" s="4"/>
      <c r="JRS1481" s="4"/>
      <c r="JRT1481" s="4"/>
      <c r="JRU1481" s="4"/>
      <c r="JRV1481" s="4"/>
      <c r="JRW1481" s="4"/>
      <c r="JRX1481" s="4"/>
      <c r="JRY1481" s="4"/>
      <c r="JRZ1481" s="4"/>
      <c r="JSA1481" s="4"/>
      <c r="JSB1481" s="4"/>
      <c r="JSC1481" s="4"/>
      <c r="JSD1481" s="4"/>
      <c r="JSE1481" s="4"/>
      <c r="JSF1481" s="4"/>
      <c r="JSG1481" s="4"/>
      <c r="JSH1481" s="4"/>
      <c r="JSI1481" s="4"/>
      <c r="JSJ1481" s="4"/>
      <c r="JSK1481" s="4"/>
      <c r="JSL1481" s="4"/>
      <c r="JSM1481" s="4"/>
      <c r="JSN1481" s="4"/>
      <c r="JSO1481" s="4"/>
      <c r="JSP1481" s="4"/>
      <c r="JSQ1481" s="4"/>
      <c r="JSR1481" s="4"/>
      <c r="JSS1481" s="4"/>
      <c r="JST1481" s="4"/>
      <c r="JSU1481" s="4"/>
      <c r="JSV1481" s="4"/>
      <c r="JSW1481" s="4"/>
      <c r="JSX1481" s="4"/>
      <c r="JSY1481" s="4"/>
      <c r="JSZ1481" s="4"/>
      <c r="JTA1481" s="4"/>
      <c r="JTB1481" s="4"/>
      <c r="JTC1481" s="4"/>
      <c r="JTD1481" s="4"/>
      <c r="JTE1481" s="4"/>
      <c r="JTF1481" s="4"/>
      <c r="JTG1481" s="4"/>
      <c r="JTH1481" s="4"/>
      <c r="JTI1481" s="4"/>
      <c r="JTJ1481" s="4"/>
      <c r="JTK1481" s="4"/>
      <c r="JTL1481" s="4"/>
      <c r="JTM1481" s="4"/>
      <c r="JTN1481" s="4"/>
      <c r="JTO1481" s="4"/>
      <c r="JTP1481" s="4"/>
      <c r="JTQ1481" s="4"/>
      <c r="JTR1481" s="4"/>
      <c r="JTS1481" s="4"/>
      <c r="JTT1481" s="4"/>
      <c r="JTU1481" s="4"/>
      <c r="JTV1481" s="4"/>
      <c r="JTW1481" s="4"/>
      <c r="JTX1481" s="4"/>
      <c r="JTY1481" s="4"/>
      <c r="JTZ1481" s="4"/>
      <c r="JUA1481" s="4"/>
      <c r="JUB1481" s="4"/>
      <c r="JUC1481" s="4"/>
      <c r="JUD1481" s="4"/>
      <c r="JUE1481" s="4"/>
      <c r="JUF1481" s="4"/>
      <c r="JUG1481" s="4"/>
      <c r="JUH1481" s="4"/>
      <c r="JUI1481" s="4"/>
      <c r="JUJ1481" s="4"/>
      <c r="JUK1481" s="4"/>
      <c r="JUL1481" s="4"/>
      <c r="JUM1481" s="4"/>
      <c r="JUN1481" s="4"/>
      <c r="JUO1481" s="4"/>
      <c r="JUP1481" s="4"/>
      <c r="JUQ1481" s="4"/>
      <c r="JUR1481" s="4"/>
      <c r="JUS1481" s="4"/>
      <c r="JUT1481" s="4"/>
      <c r="JUU1481" s="4"/>
      <c r="JUV1481" s="4"/>
      <c r="JUW1481" s="4"/>
      <c r="JUX1481" s="4"/>
      <c r="JUY1481" s="4"/>
      <c r="JUZ1481" s="4"/>
      <c r="JVA1481" s="4"/>
      <c r="JVB1481" s="4"/>
      <c r="JVC1481" s="4"/>
      <c r="JVD1481" s="4"/>
      <c r="JVE1481" s="4"/>
      <c r="JVF1481" s="4"/>
      <c r="JVG1481" s="4"/>
      <c r="JVH1481" s="4"/>
      <c r="JVI1481" s="4"/>
      <c r="JVJ1481" s="4"/>
      <c r="JVK1481" s="4"/>
      <c r="JVL1481" s="4"/>
      <c r="JVM1481" s="4"/>
      <c r="JVN1481" s="4"/>
      <c r="JVO1481" s="4"/>
      <c r="JVP1481" s="4"/>
      <c r="JVQ1481" s="4"/>
      <c r="JVR1481" s="4"/>
      <c r="JVS1481" s="4"/>
      <c r="JVT1481" s="4"/>
      <c r="JVU1481" s="4"/>
      <c r="JVV1481" s="4"/>
      <c r="JVW1481" s="4"/>
      <c r="JVX1481" s="4"/>
      <c r="JVY1481" s="4"/>
      <c r="JVZ1481" s="4"/>
      <c r="JWA1481" s="4"/>
      <c r="JWB1481" s="4"/>
      <c r="JWC1481" s="4"/>
      <c r="JWD1481" s="4"/>
      <c r="JWE1481" s="4"/>
      <c r="JWF1481" s="4"/>
      <c r="JWG1481" s="4"/>
      <c r="JWH1481" s="4"/>
      <c r="JWI1481" s="4"/>
      <c r="JWJ1481" s="4"/>
      <c r="JWK1481" s="4"/>
      <c r="JWL1481" s="4"/>
      <c r="JWM1481" s="4"/>
      <c r="JWN1481" s="4"/>
      <c r="JWO1481" s="4"/>
      <c r="JWP1481" s="4"/>
      <c r="JWQ1481" s="4"/>
      <c r="JWR1481" s="4"/>
      <c r="JWS1481" s="4"/>
      <c r="JWT1481" s="4"/>
      <c r="JWU1481" s="4"/>
      <c r="JWV1481" s="4"/>
      <c r="JWW1481" s="4"/>
      <c r="JWX1481" s="4"/>
      <c r="JWY1481" s="4"/>
      <c r="JWZ1481" s="4"/>
      <c r="JXA1481" s="4"/>
      <c r="JXB1481" s="4"/>
      <c r="JXC1481" s="4"/>
      <c r="JXD1481" s="4"/>
      <c r="JXE1481" s="4"/>
      <c r="JXF1481" s="4"/>
      <c r="JXG1481" s="4"/>
      <c r="JXH1481" s="4"/>
      <c r="JXI1481" s="4"/>
      <c r="JXJ1481" s="4"/>
      <c r="JXK1481" s="4"/>
      <c r="JXL1481" s="4"/>
      <c r="JXM1481" s="4"/>
      <c r="JXN1481" s="4"/>
      <c r="JXO1481" s="4"/>
      <c r="JXP1481" s="4"/>
      <c r="JXQ1481" s="4"/>
      <c r="JXR1481" s="4"/>
      <c r="JXS1481" s="4"/>
      <c r="JXT1481" s="4"/>
      <c r="JXU1481" s="4"/>
      <c r="JXV1481" s="4"/>
      <c r="JXW1481" s="4"/>
      <c r="JXX1481" s="4"/>
      <c r="JXY1481" s="4"/>
      <c r="JXZ1481" s="4"/>
      <c r="JYA1481" s="4"/>
      <c r="JYB1481" s="4"/>
      <c r="JYC1481" s="4"/>
      <c r="JYD1481" s="4"/>
      <c r="JYE1481" s="4"/>
      <c r="JYF1481" s="4"/>
      <c r="JYG1481" s="4"/>
      <c r="JYH1481" s="4"/>
      <c r="JYI1481" s="4"/>
      <c r="JYJ1481" s="4"/>
      <c r="JYK1481" s="4"/>
      <c r="JYL1481" s="4"/>
      <c r="JYM1481" s="4"/>
      <c r="JYN1481" s="4"/>
      <c r="JYO1481" s="4"/>
      <c r="JYP1481" s="4"/>
      <c r="JYQ1481" s="4"/>
      <c r="JYR1481" s="4"/>
      <c r="JYS1481" s="4"/>
      <c r="JYT1481" s="4"/>
      <c r="JYU1481" s="4"/>
      <c r="JYV1481" s="4"/>
      <c r="JYW1481" s="4"/>
      <c r="JYX1481" s="4"/>
      <c r="JYY1481" s="4"/>
      <c r="JYZ1481" s="4"/>
      <c r="JZA1481" s="4"/>
      <c r="JZB1481" s="4"/>
      <c r="JZC1481" s="4"/>
      <c r="JZD1481" s="4"/>
      <c r="JZE1481" s="4"/>
      <c r="JZF1481" s="4"/>
      <c r="JZG1481" s="4"/>
      <c r="JZH1481" s="4"/>
      <c r="JZI1481" s="4"/>
      <c r="JZJ1481" s="4"/>
      <c r="JZK1481" s="4"/>
      <c r="JZL1481" s="4"/>
      <c r="JZM1481" s="4"/>
      <c r="JZN1481" s="4"/>
      <c r="JZO1481" s="4"/>
      <c r="JZP1481" s="4"/>
      <c r="JZQ1481" s="4"/>
      <c r="JZR1481" s="4"/>
      <c r="JZS1481" s="4"/>
      <c r="JZT1481" s="4"/>
      <c r="JZU1481" s="4"/>
      <c r="JZV1481" s="4"/>
      <c r="JZW1481" s="4"/>
      <c r="JZX1481" s="4"/>
      <c r="JZY1481" s="4"/>
      <c r="JZZ1481" s="4"/>
      <c r="KAA1481" s="4"/>
      <c r="KAB1481" s="4"/>
      <c r="KAC1481" s="4"/>
      <c r="KAD1481" s="4"/>
      <c r="KAE1481" s="4"/>
      <c r="KAF1481" s="4"/>
      <c r="KAG1481" s="4"/>
      <c r="KAH1481" s="4"/>
      <c r="KAI1481" s="4"/>
      <c r="KAJ1481" s="4"/>
      <c r="KAK1481" s="4"/>
      <c r="KAL1481" s="4"/>
      <c r="KAM1481" s="4"/>
      <c r="KAN1481" s="4"/>
      <c r="KAO1481" s="4"/>
      <c r="KAP1481" s="4"/>
      <c r="KAQ1481" s="4"/>
      <c r="KAR1481" s="4"/>
      <c r="KAS1481" s="4"/>
      <c r="KAT1481" s="4"/>
      <c r="KAU1481" s="4"/>
      <c r="KAV1481" s="4"/>
      <c r="KAW1481" s="4"/>
      <c r="KAX1481" s="4"/>
      <c r="KAY1481" s="4"/>
      <c r="KAZ1481" s="4"/>
      <c r="KBA1481" s="4"/>
      <c r="KBB1481" s="4"/>
      <c r="KBC1481" s="4"/>
      <c r="KBD1481" s="4"/>
      <c r="KBE1481" s="4"/>
      <c r="KBF1481" s="4"/>
      <c r="KBG1481" s="4"/>
      <c r="KBH1481" s="4"/>
      <c r="KBI1481" s="4"/>
      <c r="KBJ1481" s="4"/>
      <c r="KBK1481" s="4"/>
      <c r="KBL1481" s="4"/>
      <c r="KBM1481" s="4"/>
      <c r="KBN1481" s="4"/>
      <c r="KBO1481" s="4"/>
      <c r="KBP1481" s="4"/>
      <c r="KBQ1481" s="4"/>
      <c r="KBR1481" s="4"/>
      <c r="KBS1481" s="4"/>
      <c r="KBT1481" s="4"/>
      <c r="KBU1481" s="4"/>
      <c r="KBV1481" s="4"/>
      <c r="KBW1481" s="4"/>
      <c r="KBX1481" s="4"/>
      <c r="KBY1481" s="4"/>
      <c r="KBZ1481" s="4"/>
      <c r="KCA1481" s="4"/>
      <c r="KCB1481" s="4"/>
      <c r="KCC1481" s="4"/>
      <c r="KCD1481" s="4"/>
      <c r="KCE1481" s="4"/>
      <c r="KCF1481" s="4"/>
      <c r="KCG1481" s="4"/>
      <c r="KCH1481" s="4"/>
      <c r="KCI1481" s="4"/>
      <c r="KCJ1481" s="4"/>
      <c r="KCK1481" s="4"/>
      <c r="KCL1481" s="4"/>
      <c r="KCM1481" s="4"/>
      <c r="KCN1481" s="4"/>
      <c r="KCO1481" s="4"/>
      <c r="KCP1481" s="4"/>
      <c r="KCQ1481" s="4"/>
      <c r="KCR1481" s="4"/>
      <c r="KCS1481" s="4"/>
      <c r="KCT1481" s="4"/>
      <c r="KCU1481" s="4"/>
      <c r="KCV1481" s="4"/>
      <c r="KCW1481" s="4"/>
      <c r="KCX1481" s="4"/>
      <c r="KCY1481" s="4"/>
      <c r="KCZ1481" s="4"/>
      <c r="KDA1481" s="4"/>
      <c r="KDB1481" s="4"/>
      <c r="KDC1481" s="4"/>
      <c r="KDD1481" s="4"/>
      <c r="KDE1481" s="4"/>
      <c r="KDF1481" s="4"/>
      <c r="KDG1481" s="4"/>
      <c r="KDH1481" s="4"/>
      <c r="KDI1481" s="4"/>
      <c r="KDJ1481" s="4"/>
      <c r="KDK1481" s="4"/>
      <c r="KDL1481" s="4"/>
      <c r="KDM1481" s="4"/>
      <c r="KDN1481" s="4"/>
      <c r="KDO1481" s="4"/>
      <c r="KDP1481" s="4"/>
      <c r="KDQ1481" s="4"/>
      <c r="KDR1481" s="4"/>
      <c r="KDS1481" s="4"/>
      <c r="KDT1481" s="4"/>
      <c r="KDU1481" s="4"/>
      <c r="KDV1481" s="4"/>
      <c r="KDW1481" s="4"/>
      <c r="KDX1481" s="4"/>
      <c r="KDY1481" s="4"/>
      <c r="KDZ1481" s="4"/>
      <c r="KEA1481" s="4"/>
      <c r="KEB1481" s="4"/>
      <c r="KEC1481" s="4"/>
      <c r="KED1481" s="4"/>
      <c r="KEE1481" s="4"/>
      <c r="KEF1481" s="4"/>
      <c r="KEG1481" s="4"/>
      <c r="KEH1481" s="4"/>
      <c r="KEI1481" s="4"/>
      <c r="KEJ1481" s="4"/>
      <c r="KEK1481" s="4"/>
      <c r="KEL1481" s="4"/>
      <c r="KEM1481" s="4"/>
      <c r="KEN1481" s="4"/>
      <c r="KEO1481" s="4"/>
      <c r="KEP1481" s="4"/>
      <c r="KEQ1481" s="4"/>
      <c r="KER1481" s="4"/>
      <c r="KES1481" s="4"/>
      <c r="KET1481" s="4"/>
      <c r="KEU1481" s="4"/>
      <c r="KEV1481" s="4"/>
      <c r="KEW1481" s="4"/>
      <c r="KEX1481" s="4"/>
      <c r="KEY1481" s="4"/>
      <c r="KEZ1481" s="4"/>
      <c r="KFA1481" s="4"/>
      <c r="KFB1481" s="4"/>
      <c r="KFC1481" s="4"/>
      <c r="KFD1481" s="4"/>
      <c r="KFE1481" s="4"/>
      <c r="KFF1481" s="4"/>
      <c r="KFG1481" s="4"/>
      <c r="KFH1481" s="4"/>
      <c r="KFI1481" s="4"/>
      <c r="KFJ1481" s="4"/>
      <c r="KFK1481" s="4"/>
      <c r="KFL1481" s="4"/>
      <c r="KFM1481" s="4"/>
      <c r="KFN1481" s="4"/>
      <c r="KFO1481" s="4"/>
      <c r="KFP1481" s="4"/>
      <c r="KFQ1481" s="4"/>
      <c r="KFR1481" s="4"/>
      <c r="KFS1481" s="4"/>
      <c r="KFT1481" s="4"/>
      <c r="KFU1481" s="4"/>
      <c r="KFV1481" s="4"/>
      <c r="KFW1481" s="4"/>
      <c r="KFX1481" s="4"/>
      <c r="KFY1481" s="4"/>
      <c r="KFZ1481" s="4"/>
      <c r="KGA1481" s="4"/>
      <c r="KGB1481" s="4"/>
      <c r="KGC1481" s="4"/>
      <c r="KGD1481" s="4"/>
      <c r="KGE1481" s="4"/>
      <c r="KGF1481" s="4"/>
      <c r="KGG1481" s="4"/>
      <c r="KGH1481" s="4"/>
      <c r="KGI1481" s="4"/>
      <c r="KGJ1481" s="4"/>
      <c r="KGK1481" s="4"/>
      <c r="KGL1481" s="4"/>
      <c r="KGM1481" s="4"/>
      <c r="KGN1481" s="4"/>
      <c r="KGO1481" s="4"/>
      <c r="KGP1481" s="4"/>
      <c r="KGQ1481" s="4"/>
      <c r="KGR1481" s="4"/>
      <c r="KGS1481" s="4"/>
      <c r="KGT1481" s="4"/>
      <c r="KGU1481" s="4"/>
      <c r="KGV1481" s="4"/>
      <c r="KGW1481" s="4"/>
      <c r="KGX1481" s="4"/>
      <c r="KGY1481" s="4"/>
      <c r="KGZ1481" s="4"/>
      <c r="KHA1481" s="4"/>
      <c r="KHB1481" s="4"/>
      <c r="KHC1481" s="4"/>
      <c r="KHD1481" s="4"/>
      <c r="KHE1481" s="4"/>
      <c r="KHF1481" s="4"/>
      <c r="KHG1481" s="4"/>
      <c r="KHH1481" s="4"/>
      <c r="KHI1481" s="4"/>
      <c r="KHJ1481" s="4"/>
      <c r="KHK1481" s="4"/>
      <c r="KHL1481" s="4"/>
      <c r="KHM1481" s="4"/>
      <c r="KHN1481" s="4"/>
      <c r="KHO1481" s="4"/>
      <c r="KHP1481" s="4"/>
      <c r="KHQ1481" s="4"/>
      <c r="KHR1481" s="4"/>
      <c r="KHS1481" s="4"/>
      <c r="KHT1481" s="4"/>
      <c r="KHU1481" s="4"/>
      <c r="KHV1481" s="4"/>
      <c r="KHW1481" s="4"/>
      <c r="KHX1481" s="4"/>
      <c r="KHY1481" s="4"/>
      <c r="KHZ1481" s="4"/>
      <c r="KIA1481" s="4"/>
      <c r="KIB1481" s="4"/>
      <c r="KIC1481" s="4"/>
      <c r="KID1481" s="4"/>
      <c r="KIE1481" s="4"/>
      <c r="KIF1481" s="4"/>
      <c r="KIG1481" s="4"/>
      <c r="KIH1481" s="4"/>
      <c r="KII1481" s="4"/>
      <c r="KIJ1481" s="4"/>
      <c r="KIK1481" s="4"/>
      <c r="KIL1481" s="4"/>
      <c r="KIM1481" s="4"/>
      <c r="KIN1481" s="4"/>
      <c r="KIO1481" s="4"/>
      <c r="KIP1481" s="4"/>
      <c r="KIQ1481" s="4"/>
      <c r="KIR1481" s="4"/>
      <c r="KIS1481" s="4"/>
      <c r="KIT1481" s="4"/>
      <c r="KIU1481" s="4"/>
      <c r="KIV1481" s="4"/>
      <c r="KIW1481" s="4"/>
      <c r="KIX1481" s="4"/>
      <c r="KIY1481" s="4"/>
      <c r="KIZ1481" s="4"/>
      <c r="KJA1481" s="4"/>
      <c r="KJB1481" s="4"/>
      <c r="KJC1481" s="4"/>
      <c r="KJD1481" s="4"/>
      <c r="KJE1481" s="4"/>
      <c r="KJF1481" s="4"/>
      <c r="KJG1481" s="4"/>
      <c r="KJH1481" s="4"/>
      <c r="KJI1481" s="4"/>
      <c r="KJJ1481" s="4"/>
      <c r="KJK1481" s="4"/>
      <c r="KJL1481" s="4"/>
      <c r="KJM1481" s="4"/>
      <c r="KJN1481" s="4"/>
      <c r="KJO1481" s="4"/>
      <c r="KJP1481" s="4"/>
      <c r="KJQ1481" s="4"/>
      <c r="KJR1481" s="4"/>
      <c r="KJS1481" s="4"/>
      <c r="KJT1481" s="4"/>
      <c r="KJU1481" s="4"/>
      <c r="KJV1481" s="4"/>
      <c r="KJW1481" s="4"/>
      <c r="KJX1481" s="4"/>
      <c r="KJY1481" s="4"/>
      <c r="KJZ1481" s="4"/>
      <c r="KKA1481" s="4"/>
      <c r="KKB1481" s="4"/>
      <c r="KKC1481" s="4"/>
      <c r="KKD1481" s="4"/>
      <c r="KKE1481" s="4"/>
      <c r="KKF1481" s="4"/>
      <c r="KKG1481" s="4"/>
      <c r="KKH1481" s="4"/>
      <c r="KKI1481" s="4"/>
      <c r="KKJ1481" s="4"/>
      <c r="KKK1481" s="4"/>
      <c r="KKL1481" s="4"/>
      <c r="KKM1481" s="4"/>
      <c r="KKN1481" s="4"/>
      <c r="KKO1481" s="4"/>
      <c r="KKP1481" s="4"/>
      <c r="KKQ1481" s="4"/>
      <c r="KKR1481" s="4"/>
      <c r="KKS1481" s="4"/>
      <c r="KKT1481" s="4"/>
      <c r="KKU1481" s="4"/>
      <c r="KKV1481" s="4"/>
      <c r="KKW1481" s="4"/>
      <c r="KKX1481" s="4"/>
      <c r="KKY1481" s="4"/>
      <c r="KKZ1481" s="4"/>
      <c r="KLA1481" s="4"/>
      <c r="KLB1481" s="4"/>
      <c r="KLC1481" s="4"/>
      <c r="KLD1481" s="4"/>
      <c r="KLE1481" s="4"/>
      <c r="KLF1481" s="4"/>
      <c r="KLG1481" s="4"/>
      <c r="KLH1481" s="4"/>
      <c r="KLI1481" s="4"/>
      <c r="KLJ1481" s="4"/>
      <c r="KLK1481" s="4"/>
      <c r="KLL1481" s="4"/>
      <c r="KLM1481" s="4"/>
      <c r="KLN1481" s="4"/>
      <c r="KLO1481" s="4"/>
      <c r="KLP1481" s="4"/>
      <c r="KLQ1481" s="4"/>
      <c r="KLR1481" s="4"/>
      <c r="KLS1481" s="4"/>
      <c r="KLT1481" s="4"/>
      <c r="KLU1481" s="4"/>
      <c r="KLV1481" s="4"/>
      <c r="KLW1481" s="4"/>
      <c r="KLX1481" s="4"/>
      <c r="KLY1481" s="4"/>
      <c r="KLZ1481" s="4"/>
      <c r="KMA1481" s="4"/>
      <c r="KMB1481" s="4"/>
      <c r="KMC1481" s="4"/>
      <c r="KMD1481" s="4"/>
      <c r="KME1481" s="4"/>
      <c r="KMF1481" s="4"/>
      <c r="KMG1481" s="4"/>
      <c r="KMH1481" s="4"/>
      <c r="KMI1481" s="4"/>
      <c r="KMJ1481" s="4"/>
      <c r="KMK1481" s="4"/>
      <c r="KML1481" s="4"/>
      <c r="KMM1481" s="4"/>
      <c r="KMN1481" s="4"/>
      <c r="KMO1481" s="4"/>
      <c r="KMP1481" s="4"/>
      <c r="KMQ1481" s="4"/>
      <c r="KMR1481" s="4"/>
      <c r="KMS1481" s="4"/>
      <c r="KMT1481" s="4"/>
      <c r="KMU1481" s="4"/>
      <c r="KMV1481" s="4"/>
      <c r="KMW1481" s="4"/>
      <c r="KMX1481" s="4"/>
      <c r="KMY1481" s="4"/>
      <c r="KMZ1481" s="4"/>
      <c r="KNA1481" s="4"/>
      <c r="KNB1481" s="4"/>
      <c r="KNC1481" s="4"/>
      <c r="KND1481" s="4"/>
      <c r="KNE1481" s="4"/>
      <c r="KNF1481" s="4"/>
      <c r="KNG1481" s="4"/>
      <c r="KNH1481" s="4"/>
      <c r="KNI1481" s="4"/>
      <c r="KNJ1481" s="4"/>
      <c r="KNK1481" s="4"/>
      <c r="KNL1481" s="4"/>
      <c r="KNM1481" s="4"/>
      <c r="KNN1481" s="4"/>
      <c r="KNO1481" s="4"/>
      <c r="KNP1481" s="4"/>
      <c r="KNQ1481" s="4"/>
      <c r="KNR1481" s="4"/>
      <c r="KNS1481" s="4"/>
      <c r="KNT1481" s="4"/>
      <c r="KNU1481" s="4"/>
      <c r="KNV1481" s="4"/>
      <c r="KNW1481" s="4"/>
      <c r="KNX1481" s="4"/>
      <c r="KNY1481" s="4"/>
      <c r="KNZ1481" s="4"/>
      <c r="KOA1481" s="4"/>
      <c r="KOB1481" s="4"/>
      <c r="KOC1481" s="4"/>
      <c r="KOD1481" s="4"/>
      <c r="KOE1481" s="4"/>
      <c r="KOF1481" s="4"/>
      <c r="KOG1481" s="4"/>
      <c r="KOH1481" s="4"/>
      <c r="KOI1481" s="4"/>
      <c r="KOJ1481" s="4"/>
      <c r="KOK1481" s="4"/>
      <c r="KOL1481" s="4"/>
      <c r="KOM1481" s="4"/>
      <c r="KON1481" s="4"/>
      <c r="KOO1481" s="4"/>
      <c r="KOP1481" s="4"/>
      <c r="KOQ1481" s="4"/>
      <c r="KOR1481" s="4"/>
      <c r="KOS1481" s="4"/>
      <c r="KOT1481" s="4"/>
      <c r="KOU1481" s="4"/>
      <c r="KOV1481" s="4"/>
      <c r="KOW1481" s="4"/>
      <c r="KOX1481" s="4"/>
      <c r="KOY1481" s="4"/>
      <c r="KOZ1481" s="4"/>
      <c r="KPA1481" s="4"/>
      <c r="KPB1481" s="4"/>
      <c r="KPC1481" s="4"/>
      <c r="KPD1481" s="4"/>
      <c r="KPE1481" s="4"/>
      <c r="KPF1481" s="4"/>
      <c r="KPG1481" s="4"/>
      <c r="KPH1481" s="4"/>
      <c r="KPI1481" s="4"/>
      <c r="KPJ1481" s="4"/>
      <c r="KPK1481" s="4"/>
      <c r="KPL1481" s="4"/>
      <c r="KPM1481" s="4"/>
      <c r="KPN1481" s="4"/>
      <c r="KPO1481" s="4"/>
      <c r="KPP1481" s="4"/>
      <c r="KPQ1481" s="4"/>
      <c r="KPR1481" s="4"/>
      <c r="KPS1481" s="4"/>
      <c r="KPT1481" s="4"/>
      <c r="KPU1481" s="4"/>
      <c r="KPV1481" s="4"/>
      <c r="KPW1481" s="4"/>
      <c r="KPX1481" s="4"/>
      <c r="KPY1481" s="4"/>
      <c r="KPZ1481" s="4"/>
      <c r="KQA1481" s="4"/>
      <c r="KQB1481" s="4"/>
      <c r="KQC1481" s="4"/>
      <c r="KQD1481" s="4"/>
      <c r="KQE1481" s="4"/>
      <c r="KQF1481" s="4"/>
      <c r="KQG1481" s="4"/>
      <c r="KQH1481" s="4"/>
      <c r="KQI1481" s="4"/>
      <c r="KQJ1481" s="4"/>
      <c r="KQK1481" s="4"/>
      <c r="KQL1481" s="4"/>
      <c r="KQM1481" s="4"/>
      <c r="KQN1481" s="4"/>
      <c r="KQO1481" s="4"/>
      <c r="KQP1481" s="4"/>
      <c r="KQQ1481" s="4"/>
      <c r="KQR1481" s="4"/>
      <c r="KQS1481" s="4"/>
      <c r="KQT1481" s="4"/>
      <c r="KQU1481" s="4"/>
      <c r="KQV1481" s="4"/>
      <c r="KQW1481" s="4"/>
      <c r="KQX1481" s="4"/>
      <c r="KQY1481" s="4"/>
      <c r="KQZ1481" s="4"/>
      <c r="KRA1481" s="4"/>
      <c r="KRB1481" s="4"/>
      <c r="KRC1481" s="4"/>
      <c r="KRD1481" s="4"/>
      <c r="KRE1481" s="4"/>
      <c r="KRF1481" s="4"/>
      <c r="KRG1481" s="4"/>
      <c r="KRH1481" s="4"/>
      <c r="KRI1481" s="4"/>
      <c r="KRJ1481" s="4"/>
      <c r="KRK1481" s="4"/>
      <c r="KRL1481" s="4"/>
      <c r="KRM1481" s="4"/>
      <c r="KRN1481" s="4"/>
      <c r="KRO1481" s="4"/>
      <c r="KRP1481" s="4"/>
      <c r="KRQ1481" s="4"/>
      <c r="KRR1481" s="4"/>
      <c r="KRS1481" s="4"/>
      <c r="KRT1481" s="4"/>
      <c r="KRU1481" s="4"/>
      <c r="KRV1481" s="4"/>
      <c r="KRW1481" s="4"/>
      <c r="KRX1481" s="4"/>
      <c r="KRY1481" s="4"/>
      <c r="KRZ1481" s="4"/>
      <c r="KSA1481" s="4"/>
      <c r="KSB1481" s="4"/>
      <c r="KSC1481" s="4"/>
      <c r="KSD1481" s="4"/>
      <c r="KSE1481" s="4"/>
      <c r="KSF1481" s="4"/>
      <c r="KSG1481" s="4"/>
      <c r="KSH1481" s="4"/>
      <c r="KSI1481" s="4"/>
      <c r="KSJ1481" s="4"/>
      <c r="KSK1481" s="4"/>
      <c r="KSL1481" s="4"/>
      <c r="KSM1481" s="4"/>
      <c r="KSN1481" s="4"/>
      <c r="KSO1481" s="4"/>
      <c r="KSP1481" s="4"/>
      <c r="KSQ1481" s="4"/>
      <c r="KSR1481" s="4"/>
      <c r="KSS1481" s="4"/>
      <c r="KST1481" s="4"/>
      <c r="KSU1481" s="4"/>
      <c r="KSV1481" s="4"/>
      <c r="KSW1481" s="4"/>
      <c r="KSX1481" s="4"/>
      <c r="KSY1481" s="4"/>
      <c r="KSZ1481" s="4"/>
      <c r="KTA1481" s="4"/>
      <c r="KTB1481" s="4"/>
      <c r="KTC1481" s="4"/>
      <c r="KTD1481" s="4"/>
      <c r="KTE1481" s="4"/>
      <c r="KTF1481" s="4"/>
      <c r="KTG1481" s="4"/>
      <c r="KTH1481" s="4"/>
      <c r="KTI1481" s="4"/>
      <c r="KTJ1481" s="4"/>
      <c r="KTK1481" s="4"/>
      <c r="KTL1481" s="4"/>
      <c r="KTM1481" s="4"/>
      <c r="KTN1481" s="4"/>
      <c r="KTO1481" s="4"/>
      <c r="KTP1481" s="4"/>
      <c r="KTQ1481" s="4"/>
      <c r="KTR1481" s="4"/>
      <c r="KTS1481" s="4"/>
      <c r="KTT1481" s="4"/>
      <c r="KTU1481" s="4"/>
      <c r="KTV1481" s="4"/>
      <c r="KTW1481" s="4"/>
      <c r="KTX1481" s="4"/>
      <c r="KTY1481" s="4"/>
      <c r="KTZ1481" s="4"/>
      <c r="KUA1481" s="4"/>
      <c r="KUB1481" s="4"/>
      <c r="KUC1481" s="4"/>
      <c r="KUD1481" s="4"/>
      <c r="KUE1481" s="4"/>
      <c r="KUF1481" s="4"/>
      <c r="KUG1481" s="4"/>
      <c r="KUH1481" s="4"/>
      <c r="KUI1481" s="4"/>
      <c r="KUJ1481" s="4"/>
      <c r="KUK1481" s="4"/>
      <c r="KUL1481" s="4"/>
      <c r="KUM1481" s="4"/>
      <c r="KUN1481" s="4"/>
      <c r="KUO1481" s="4"/>
      <c r="KUP1481" s="4"/>
      <c r="KUQ1481" s="4"/>
      <c r="KUR1481" s="4"/>
      <c r="KUS1481" s="4"/>
      <c r="KUT1481" s="4"/>
      <c r="KUU1481" s="4"/>
      <c r="KUV1481" s="4"/>
      <c r="KUW1481" s="4"/>
      <c r="KUX1481" s="4"/>
      <c r="KUY1481" s="4"/>
      <c r="KUZ1481" s="4"/>
      <c r="KVA1481" s="4"/>
      <c r="KVB1481" s="4"/>
      <c r="KVC1481" s="4"/>
      <c r="KVD1481" s="4"/>
      <c r="KVE1481" s="4"/>
      <c r="KVF1481" s="4"/>
      <c r="KVG1481" s="4"/>
      <c r="KVH1481" s="4"/>
      <c r="KVI1481" s="4"/>
      <c r="KVJ1481" s="4"/>
      <c r="KVK1481" s="4"/>
      <c r="KVL1481" s="4"/>
      <c r="KVM1481" s="4"/>
      <c r="KVN1481" s="4"/>
      <c r="KVO1481" s="4"/>
      <c r="KVP1481" s="4"/>
      <c r="KVQ1481" s="4"/>
      <c r="KVR1481" s="4"/>
      <c r="KVS1481" s="4"/>
      <c r="KVT1481" s="4"/>
      <c r="KVU1481" s="4"/>
      <c r="KVV1481" s="4"/>
      <c r="KVW1481" s="4"/>
      <c r="KVX1481" s="4"/>
      <c r="KVY1481" s="4"/>
      <c r="KVZ1481" s="4"/>
      <c r="KWA1481" s="4"/>
      <c r="KWB1481" s="4"/>
      <c r="KWC1481" s="4"/>
      <c r="KWD1481" s="4"/>
      <c r="KWE1481" s="4"/>
      <c r="KWF1481" s="4"/>
      <c r="KWG1481" s="4"/>
      <c r="KWH1481" s="4"/>
      <c r="KWI1481" s="4"/>
      <c r="KWJ1481" s="4"/>
      <c r="KWK1481" s="4"/>
      <c r="KWL1481" s="4"/>
      <c r="KWM1481" s="4"/>
      <c r="KWN1481" s="4"/>
      <c r="KWO1481" s="4"/>
      <c r="KWP1481" s="4"/>
      <c r="KWQ1481" s="4"/>
      <c r="KWR1481" s="4"/>
      <c r="KWS1481" s="4"/>
      <c r="KWT1481" s="4"/>
      <c r="KWU1481" s="4"/>
      <c r="KWV1481" s="4"/>
      <c r="KWW1481" s="4"/>
      <c r="KWX1481" s="4"/>
      <c r="KWY1481" s="4"/>
      <c r="KWZ1481" s="4"/>
      <c r="KXA1481" s="4"/>
      <c r="KXB1481" s="4"/>
      <c r="KXC1481" s="4"/>
      <c r="KXD1481" s="4"/>
      <c r="KXE1481" s="4"/>
      <c r="KXF1481" s="4"/>
      <c r="KXG1481" s="4"/>
      <c r="KXH1481" s="4"/>
      <c r="KXI1481" s="4"/>
      <c r="KXJ1481" s="4"/>
      <c r="KXK1481" s="4"/>
      <c r="KXL1481" s="4"/>
      <c r="KXM1481" s="4"/>
      <c r="KXN1481" s="4"/>
      <c r="KXO1481" s="4"/>
      <c r="KXP1481" s="4"/>
      <c r="KXQ1481" s="4"/>
      <c r="KXR1481" s="4"/>
      <c r="KXS1481" s="4"/>
      <c r="KXT1481" s="4"/>
      <c r="KXU1481" s="4"/>
      <c r="KXV1481" s="4"/>
      <c r="KXW1481" s="4"/>
      <c r="KXX1481" s="4"/>
      <c r="KXY1481" s="4"/>
      <c r="KXZ1481" s="4"/>
      <c r="KYA1481" s="4"/>
      <c r="KYB1481" s="4"/>
      <c r="KYC1481" s="4"/>
      <c r="KYD1481" s="4"/>
      <c r="KYE1481" s="4"/>
      <c r="KYF1481" s="4"/>
      <c r="KYG1481" s="4"/>
      <c r="KYH1481" s="4"/>
      <c r="KYI1481" s="4"/>
      <c r="KYJ1481" s="4"/>
      <c r="KYK1481" s="4"/>
      <c r="KYL1481" s="4"/>
      <c r="KYM1481" s="4"/>
      <c r="KYN1481" s="4"/>
      <c r="KYO1481" s="4"/>
      <c r="KYP1481" s="4"/>
      <c r="KYQ1481" s="4"/>
      <c r="KYR1481" s="4"/>
      <c r="KYS1481" s="4"/>
      <c r="KYT1481" s="4"/>
      <c r="KYU1481" s="4"/>
      <c r="KYV1481" s="4"/>
      <c r="KYW1481" s="4"/>
      <c r="KYX1481" s="4"/>
      <c r="KYY1481" s="4"/>
      <c r="KYZ1481" s="4"/>
      <c r="KZA1481" s="4"/>
      <c r="KZB1481" s="4"/>
      <c r="KZC1481" s="4"/>
      <c r="KZD1481" s="4"/>
      <c r="KZE1481" s="4"/>
      <c r="KZF1481" s="4"/>
      <c r="KZG1481" s="4"/>
      <c r="KZH1481" s="4"/>
      <c r="KZI1481" s="4"/>
      <c r="KZJ1481" s="4"/>
      <c r="KZK1481" s="4"/>
      <c r="KZL1481" s="4"/>
      <c r="KZM1481" s="4"/>
      <c r="KZN1481" s="4"/>
      <c r="KZO1481" s="4"/>
      <c r="KZP1481" s="4"/>
      <c r="KZQ1481" s="4"/>
      <c r="KZR1481" s="4"/>
      <c r="KZS1481" s="4"/>
      <c r="KZT1481" s="4"/>
      <c r="KZU1481" s="4"/>
      <c r="KZV1481" s="4"/>
      <c r="KZW1481" s="4"/>
      <c r="KZX1481" s="4"/>
      <c r="KZY1481" s="4"/>
      <c r="KZZ1481" s="4"/>
      <c r="LAA1481" s="4"/>
      <c r="LAB1481" s="4"/>
      <c r="LAC1481" s="4"/>
      <c r="LAD1481" s="4"/>
      <c r="LAE1481" s="4"/>
      <c r="LAF1481" s="4"/>
      <c r="LAG1481" s="4"/>
      <c r="LAH1481" s="4"/>
      <c r="LAI1481" s="4"/>
      <c r="LAJ1481" s="4"/>
      <c r="LAK1481" s="4"/>
      <c r="LAL1481" s="4"/>
      <c r="LAM1481" s="4"/>
      <c r="LAN1481" s="4"/>
      <c r="LAO1481" s="4"/>
      <c r="LAP1481" s="4"/>
      <c r="LAQ1481" s="4"/>
      <c r="LAR1481" s="4"/>
      <c r="LAS1481" s="4"/>
      <c r="LAT1481" s="4"/>
      <c r="LAU1481" s="4"/>
      <c r="LAV1481" s="4"/>
      <c r="LAW1481" s="4"/>
      <c r="LAX1481" s="4"/>
      <c r="LAY1481" s="4"/>
      <c r="LAZ1481" s="4"/>
      <c r="LBA1481" s="4"/>
      <c r="LBB1481" s="4"/>
      <c r="LBC1481" s="4"/>
      <c r="LBD1481" s="4"/>
      <c r="LBE1481" s="4"/>
      <c r="LBF1481" s="4"/>
      <c r="LBG1481" s="4"/>
      <c r="LBH1481" s="4"/>
      <c r="LBI1481" s="4"/>
      <c r="LBJ1481" s="4"/>
      <c r="LBK1481" s="4"/>
      <c r="LBL1481" s="4"/>
      <c r="LBM1481" s="4"/>
      <c r="LBN1481" s="4"/>
      <c r="LBO1481" s="4"/>
      <c r="LBP1481" s="4"/>
      <c r="LBQ1481" s="4"/>
      <c r="LBR1481" s="4"/>
      <c r="LBS1481" s="4"/>
      <c r="LBT1481" s="4"/>
      <c r="LBU1481" s="4"/>
      <c r="LBV1481" s="4"/>
      <c r="LBW1481" s="4"/>
      <c r="LBX1481" s="4"/>
      <c r="LBY1481" s="4"/>
      <c r="LBZ1481" s="4"/>
      <c r="LCA1481" s="4"/>
      <c r="LCB1481" s="4"/>
      <c r="LCC1481" s="4"/>
      <c r="LCD1481" s="4"/>
      <c r="LCE1481" s="4"/>
      <c r="LCF1481" s="4"/>
      <c r="LCG1481" s="4"/>
      <c r="LCH1481" s="4"/>
      <c r="LCI1481" s="4"/>
      <c r="LCJ1481" s="4"/>
      <c r="LCK1481" s="4"/>
      <c r="LCL1481" s="4"/>
      <c r="LCM1481" s="4"/>
      <c r="LCN1481" s="4"/>
      <c r="LCO1481" s="4"/>
      <c r="LCP1481" s="4"/>
      <c r="LCQ1481" s="4"/>
      <c r="LCR1481" s="4"/>
      <c r="LCS1481" s="4"/>
      <c r="LCT1481" s="4"/>
      <c r="LCU1481" s="4"/>
      <c r="LCV1481" s="4"/>
      <c r="LCW1481" s="4"/>
      <c r="LCX1481" s="4"/>
      <c r="LCY1481" s="4"/>
      <c r="LCZ1481" s="4"/>
      <c r="LDA1481" s="4"/>
      <c r="LDB1481" s="4"/>
      <c r="LDC1481" s="4"/>
      <c r="LDD1481" s="4"/>
      <c r="LDE1481" s="4"/>
      <c r="LDF1481" s="4"/>
      <c r="LDG1481" s="4"/>
      <c r="LDH1481" s="4"/>
      <c r="LDI1481" s="4"/>
      <c r="LDJ1481" s="4"/>
      <c r="LDK1481" s="4"/>
      <c r="LDL1481" s="4"/>
      <c r="LDM1481" s="4"/>
      <c r="LDN1481" s="4"/>
      <c r="LDO1481" s="4"/>
      <c r="LDP1481" s="4"/>
      <c r="LDQ1481" s="4"/>
      <c r="LDR1481" s="4"/>
      <c r="LDS1481" s="4"/>
      <c r="LDT1481" s="4"/>
      <c r="LDU1481" s="4"/>
      <c r="LDV1481" s="4"/>
      <c r="LDW1481" s="4"/>
      <c r="LDX1481" s="4"/>
      <c r="LDY1481" s="4"/>
      <c r="LDZ1481" s="4"/>
      <c r="LEA1481" s="4"/>
      <c r="LEB1481" s="4"/>
      <c r="LEC1481" s="4"/>
      <c r="LED1481" s="4"/>
      <c r="LEE1481" s="4"/>
      <c r="LEF1481" s="4"/>
      <c r="LEG1481" s="4"/>
      <c r="LEH1481" s="4"/>
      <c r="LEI1481" s="4"/>
      <c r="LEJ1481" s="4"/>
      <c r="LEK1481" s="4"/>
      <c r="LEL1481" s="4"/>
      <c r="LEM1481" s="4"/>
      <c r="LEN1481" s="4"/>
      <c r="LEO1481" s="4"/>
      <c r="LEP1481" s="4"/>
      <c r="LEQ1481" s="4"/>
      <c r="LER1481" s="4"/>
      <c r="LES1481" s="4"/>
      <c r="LET1481" s="4"/>
      <c r="LEU1481" s="4"/>
      <c r="LEV1481" s="4"/>
      <c r="LEW1481" s="4"/>
      <c r="LEX1481" s="4"/>
      <c r="LEY1481" s="4"/>
      <c r="LEZ1481" s="4"/>
      <c r="LFA1481" s="4"/>
      <c r="LFB1481" s="4"/>
      <c r="LFC1481" s="4"/>
      <c r="LFD1481" s="4"/>
      <c r="LFE1481" s="4"/>
      <c r="LFF1481" s="4"/>
      <c r="LFG1481" s="4"/>
      <c r="LFH1481" s="4"/>
      <c r="LFI1481" s="4"/>
      <c r="LFJ1481" s="4"/>
      <c r="LFK1481" s="4"/>
      <c r="LFL1481" s="4"/>
      <c r="LFM1481" s="4"/>
      <c r="LFN1481" s="4"/>
      <c r="LFO1481" s="4"/>
      <c r="LFP1481" s="4"/>
      <c r="LFQ1481" s="4"/>
      <c r="LFR1481" s="4"/>
      <c r="LFS1481" s="4"/>
      <c r="LFT1481" s="4"/>
      <c r="LFU1481" s="4"/>
      <c r="LFV1481" s="4"/>
      <c r="LFW1481" s="4"/>
      <c r="LFX1481" s="4"/>
      <c r="LFY1481" s="4"/>
      <c r="LFZ1481" s="4"/>
      <c r="LGA1481" s="4"/>
      <c r="LGB1481" s="4"/>
      <c r="LGC1481" s="4"/>
      <c r="LGD1481" s="4"/>
      <c r="LGE1481" s="4"/>
      <c r="LGF1481" s="4"/>
      <c r="LGG1481" s="4"/>
      <c r="LGH1481" s="4"/>
      <c r="LGI1481" s="4"/>
      <c r="LGJ1481" s="4"/>
      <c r="LGK1481" s="4"/>
      <c r="LGL1481" s="4"/>
      <c r="LGM1481" s="4"/>
      <c r="LGN1481" s="4"/>
      <c r="LGO1481" s="4"/>
      <c r="LGP1481" s="4"/>
      <c r="LGQ1481" s="4"/>
      <c r="LGR1481" s="4"/>
      <c r="LGS1481" s="4"/>
      <c r="LGT1481" s="4"/>
      <c r="LGU1481" s="4"/>
      <c r="LGV1481" s="4"/>
      <c r="LGW1481" s="4"/>
      <c r="LGX1481" s="4"/>
      <c r="LGY1481" s="4"/>
      <c r="LGZ1481" s="4"/>
      <c r="LHA1481" s="4"/>
      <c r="LHB1481" s="4"/>
      <c r="LHC1481" s="4"/>
      <c r="LHD1481" s="4"/>
      <c r="LHE1481" s="4"/>
      <c r="LHF1481" s="4"/>
      <c r="LHG1481" s="4"/>
      <c r="LHH1481" s="4"/>
      <c r="LHI1481" s="4"/>
      <c r="LHJ1481" s="4"/>
      <c r="LHK1481" s="4"/>
      <c r="LHL1481" s="4"/>
      <c r="LHM1481" s="4"/>
      <c r="LHN1481" s="4"/>
      <c r="LHO1481" s="4"/>
      <c r="LHP1481" s="4"/>
      <c r="LHQ1481" s="4"/>
      <c r="LHR1481" s="4"/>
      <c r="LHS1481" s="4"/>
      <c r="LHT1481" s="4"/>
      <c r="LHU1481" s="4"/>
      <c r="LHV1481" s="4"/>
      <c r="LHW1481" s="4"/>
      <c r="LHX1481" s="4"/>
      <c r="LHY1481" s="4"/>
      <c r="LHZ1481" s="4"/>
      <c r="LIA1481" s="4"/>
      <c r="LIB1481" s="4"/>
      <c r="LIC1481" s="4"/>
      <c r="LID1481" s="4"/>
      <c r="LIE1481" s="4"/>
      <c r="LIF1481" s="4"/>
      <c r="LIG1481" s="4"/>
      <c r="LIH1481" s="4"/>
      <c r="LII1481" s="4"/>
      <c r="LIJ1481" s="4"/>
      <c r="LIK1481" s="4"/>
      <c r="LIL1481" s="4"/>
      <c r="LIM1481" s="4"/>
      <c r="LIN1481" s="4"/>
      <c r="LIO1481" s="4"/>
      <c r="LIP1481" s="4"/>
      <c r="LIQ1481" s="4"/>
      <c r="LIR1481" s="4"/>
      <c r="LIS1481" s="4"/>
      <c r="LIT1481" s="4"/>
      <c r="LIU1481" s="4"/>
      <c r="LIV1481" s="4"/>
      <c r="LIW1481" s="4"/>
      <c r="LIX1481" s="4"/>
      <c r="LIY1481" s="4"/>
      <c r="LIZ1481" s="4"/>
      <c r="LJA1481" s="4"/>
      <c r="LJB1481" s="4"/>
      <c r="LJC1481" s="4"/>
      <c r="LJD1481" s="4"/>
      <c r="LJE1481" s="4"/>
      <c r="LJF1481" s="4"/>
      <c r="LJG1481" s="4"/>
      <c r="LJH1481" s="4"/>
      <c r="LJI1481" s="4"/>
      <c r="LJJ1481" s="4"/>
      <c r="LJK1481" s="4"/>
      <c r="LJL1481" s="4"/>
      <c r="LJM1481" s="4"/>
      <c r="LJN1481" s="4"/>
      <c r="LJO1481" s="4"/>
      <c r="LJP1481" s="4"/>
      <c r="LJQ1481" s="4"/>
      <c r="LJR1481" s="4"/>
      <c r="LJS1481" s="4"/>
      <c r="LJT1481" s="4"/>
      <c r="LJU1481" s="4"/>
      <c r="LJV1481" s="4"/>
      <c r="LJW1481" s="4"/>
      <c r="LJX1481" s="4"/>
      <c r="LJY1481" s="4"/>
      <c r="LJZ1481" s="4"/>
      <c r="LKA1481" s="4"/>
      <c r="LKB1481" s="4"/>
      <c r="LKC1481" s="4"/>
      <c r="LKD1481" s="4"/>
      <c r="LKE1481" s="4"/>
      <c r="LKF1481" s="4"/>
      <c r="LKG1481" s="4"/>
      <c r="LKH1481" s="4"/>
      <c r="LKI1481" s="4"/>
      <c r="LKJ1481" s="4"/>
      <c r="LKK1481" s="4"/>
      <c r="LKL1481" s="4"/>
      <c r="LKM1481" s="4"/>
      <c r="LKN1481" s="4"/>
      <c r="LKO1481" s="4"/>
      <c r="LKP1481" s="4"/>
      <c r="LKQ1481" s="4"/>
      <c r="LKR1481" s="4"/>
      <c r="LKS1481" s="4"/>
      <c r="LKT1481" s="4"/>
      <c r="LKU1481" s="4"/>
      <c r="LKV1481" s="4"/>
      <c r="LKW1481" s="4"/>
      <c r="LKX1481" s="4"/>
      <c r="LKY1481" s="4"/>
      <c r="LKZ1481" s="4"/>
      <c r="LLA1481" s="4"/>
      <c r="LLB1481" s="4"/>
      <c r="LLC1481" s="4"/>
      <c r="LLD1481" s="4"/>
      <c r="LLE1481" s="4"/>
      <c r="LLF1481" s="4"/>
      <c r="LLG1481" s="4"/>
      <c r="LLH1481" s="4"/>
      <c r="LLI1481" s="4"/>
      <c r="LLJ1481" s="4"/>
      <c r="LLK1481" s="4"/>
      <c r="LLL1481" s="4"/>
      <c r="LLM1481" s="4"/>
      <c r="LLN1481" s="4"/>
      <c r="LLO1481" s="4"/>
      <c r="LLP1481" s="4"/>
      <c r="LLQ1481" s="4"/>
      <c r="LLR1481" s="4"/>
      <c r="LLS1481" s="4"/>
      <c r="LLT1481" s="4"/>
      <c r="LLU1481" s="4"/>
      <c r="LLV1481" s="4"/>
      <c r="LLW1481" s="4"/>
      <c r="LLX1481" s="4"/>
      <c r="LLY1481" s="4"/>
      <c r="LLZ1481" s="4"/>
      <c r="LMA1481" s="4"/>
      <c r="LMB1481" s="4"/>
      <c r="LMC1481" s="4"/>
      <c r="LMD1481" s="4"/>
      <c r="LME1481" s="4"/>
      <c r="LMF1481" s="4"/>
      <c r="LMG1481" s="4"/>
      <c r="LMH1481" s="4"/>
      <c r="LMI1481" s="4"/>
      <c r="LMJ1481" s="4"/>
      <c r="LMK1481" s="4"/>
      <c r="LML1481" s="4"/>
      <c r="LMM1481" s="4"/>
      <c r="LMN1481" s="4"/>
      <c r="LMO1481" s="4"/>
      <c r="LMP1481" s="4"/>
      <c r="LMQ1481" s="4"/>
      <c r="LMR1481" s="4"/>
      <c r="LMS1481" s="4"/>
      <c r="LMT1481" s="4"/>
      <c r="LMU1481" s="4"/>
      <c r="LMV1481" s="4"/>
      <c r="LMW1481" s="4"/>
      <c r="LMX1481" s="4"/>
      <c r="LMY1481" s="4"/>
      <c r="LMZ1481" s="4"/>
      <c r="LNA1481" s="4"/>
      <c r="LNB1481" s="4"/>
      <c r="LNC1481" s="4"/>
      <c r="LND1481" s="4"/>
      <c r="LNE1481" s="4"/>
      <c r="LNF1481" s="4"/>
      <c r="LNG1481" s="4"/>
      <c r="LNH1481" s="4"/>
      <c r="LNI1481" s="4"/>
      <c r="LNJ1481" s="4"/>
      <c r="LNK1481" s="4"/>
      <c r="LNL1481" s="4"/>
      <c r="LNM1481" s="4"/>
      <c r="LNN1481" s="4"/>
      <c r="LNO1481" s="4"/>
      <c r="LNP1481" s="4"/>
      <c r="LNQ1481" s="4"/>
      <c r="LNR1481" s="4"/>
      <c r="LNS1481" s="4"/>
      <c r="LNT1481" s="4"/>
      <c r="LNU1481" s="4"/>
      <c r="LNV1481" s="4"/>
      <c r="LNW1481" s="4"/>
      <c r="LNX1481" s="4"/>
      <c r="LNY1481" s="4"/>
      <c r="LNZ1481" s="4"/>
      <c r="LOA1481" s="4"/>
      <c r="LOB1481" s="4"/>
      <c r="LOC1481" s="4"/>
      <c r="LOD1481" s="4"/>
      <c r="LOE1481" s="4"/>
      <c r="LOF1481" s="4"/>
      <c r="LOG1481" s="4"/>
      <c r="LOH1481" s="4"/>
      <c r="LOI1481" s="4"/>
      <c r="LOJ1481" s="4"/>
      <c r="LOK1481" s="4"/>
      <c r="LOL1481" s="4"/>
      <c r="LOM1481" s="4"/>
      <c r="LON1481" s="4"/>
      <c r="LOO1481" s="4"/>
      <c r="LOP1481" s="4"/>
      <c r="LOQ1481" s="4"/>
      <c r="LOR1481" s="4"/>
      <c r="LOS1481" s="4"/>
      <c r="LOT1481" s="4"/>
      <c r="LOU1481" s="4"/>
      <c r="LOV1481" s="4"/>
      <c r="LOW1481" s="4"/>
      <c r="LOX1481" s="4"/>
      <c r="LOY1481" s="4"/>
      <c r="LOZ1481" s="4"/>
      <c r="LPA1481" s="4"/>
      <c r="LPB1481" s="4"/>
      <c r="LPC1481" s="4"/>
      <c r="LPD1481" s="4"/>
      <c r="LPE1481" s="4"/>
      <c r="LPF1481" s="4"/>
      <c r="LPG1481" s="4"/>
      <c r="LPH1481" s="4"/>
      <c r="LPI1481" s="4"/>
      <c r="LPJ1481" s="4"/>
      <c r="LPK1481" s="4"/>
      <c r="LPL1481" s="4"/>
      <c r="LPM1481" s="4"/>
      <c r="LPN1481" s="4"/>
      <c r="LPO1481" s="4"/>
      <c r="LPP1481" s="4"/>
      <c r="LPQ1481" s="4"/>
      <c r="LPR1481" s="4"/>
      <c r="LPS1481" s="4"/>
      <c r="LPT1481" s="4"/>
      <c r="LPU1481" s="4"/>
      <c r="LPV1481" s="4"/>
      <c r="LPW1481" s="4"/>
      <c r="LPX1481" s="4"/>
      <c r="LPY1481" s="4"/>
      <c r="LPZ1481" s="4"/>
      <c r="LQA1481" s="4"/>
      <c r="LQB1481" s="4"/>
      <c r="LQC1481" s="4"/>
      <c r="LQD1481" s="4"/>
      <c r="LQE1481" s="4"/>
      <c r="LQF1481" s="4"/>
      <c r="LQG1481" s="4"/>
      <c r="LQH1481" s="4"/>
      <c r="LQI1481" s="4"/>
      <c r="LQJ1481" s="4"/>
      <c r="LQK1481" s="4"/>
      <c r="LQL1481" s="4"/>
      <c r="LQM1481" s="4"/>
      <c r="LQN1481" s="4"/>
      <c r="LQO1481" s="4"/>
      <c r="LQP1481" s="4"/>
      <c r="LQQ1481" s="4"/>
      <c r="LQR1481" s="4"/>
      <c r="LQS1481" s="4"/>
      <c r="LQT1481" s="4"/>
      <c r="LQU1481" s="4"/>
      <c r="LQV1481" s="4"/>
      <c r="LQW1481" s="4"/>
      <c r="LQX1481" s="4"/>
      <c r="LQY1481" s="4"/>
      <c r="LQZ1481" s="4"/>
      <c r="LRA1481" s="4"/>
      <c r="LRB1481" s="4"/>
      <c r="LRC1481" s="4"/>
      <c r="LRD1481" s="4"/>
      <c r="LRE1481" s="4"/>
      <c r="LRF1481" s="4"/>
      <c r="LRG1481" s="4"/>
      <c r="LRH1481" s="4"/>
      <c r="LRI1481" s="4"/>
      <c r="LRJ1481" s="4"/>
      <c r="LRK1481" s="4"/>
      <c r="LRL1481" s="4"/>
      <c r="LRM1481" s="4"/>
      <c r="LRN1481" s="4"/>
      <c r="LRO1481" s="4"/>
      <c r="LRP1481" s="4"/>
      <c r="LRQ1481" s="4"/>
      <c r="LRR1481" s="4"/>
      <c r="LRS1481" s="4"/>
      <c r="LRT1481" s="4"/>
      <c r="LRU1481" s="4"/>
      <c r="LRV1481" s="4"/>
      <c r="LRW1481" s="4"/>
      <c r="LRX1481" s="4"/>
      <c r="LRY1481" s="4"/>
      <c r="LRZ1481" s="4"/>
      <c r="LSA1481" s="4"/>
      <c r="LSB1481" s="4"/>
      <c r="LSC1481" s="4"/>
      <c r="LSD1481" s="4"/>
      <c r="LSE1481" s="4"/>
      <c r="LSF1481" s="4"/>
      <c r="LSG1481" s="4"/>
      <c r="LSH1481" s="4"/>
      <c r="LSI1481" s="4"/>
      <c r="LSJ1481" s="4"/>
      <c r="LSK1481" s="4"/>
      <c r="LSL1481" s="4"/>
      <c r="LSM1481" s="4"/>
      <c r="LSN1481" s="4"/>
      <c r="LSO1481" s="4"/>
      <c r="LSP1481" s="4"/>
      <c r="LSQ1481" s="4"/>
      <c r="LSR1481" s="4"/>
      <c r="LSS1481" s="4"/>
      <c r="LST1481" s="4"/>
      <c r="LSU1481" s="4"/>
      <c r="LSV1481" s="4"/>
      <c r="LSW1481" s="4"/>
      <c r="LSX1481" s="4"/>
      <c r="LSY1481" s="4"/>
      <c r="LSZ1481" s="4"/>
      <c r="LTA1481" s="4"/>
      <c r="LTB1481" s="4"/>
      <c r="LTC1481" s="4"/>
      <c r="LTD1481" s="4"/>
      <c r="LTE1481" s="4"/>
      <c r="LTF1481" s="4"/>
      <c r="LTG1481" s="4"/>
      <c r="LTH1481" s="4"/>
      <c r="LTI1481" s="4"/>
      <c r="LTJ1481" s="4"/>
      <c r="LTK1481" s="4"/>
      <c r="LTL1481" s="4"/>
      <c r="LTM1481" s="4"/>
      <c r="LTN1481" s="4"/>
      <c r="LTO1481" s="4"/>
      <c r="LTP1481" s="4"/>
      <c r="LTQ1481" s="4"/>
      <c r="LTR1481" s="4"/>
      <c r="LTS1481" s="4"/>
      <c r="LTT1481" s="4"/>
      <c r="LTU1481" s="4"/>
      <c r="LTV1481" s="4"/>
      <c r="LTW1481" s="4"/>
      <c r="LTX1481" s="4"/>
      <c r="LTY1481" s="4"/>
      <c r="LTZ1481" s="4"/>
      <c r="LUA1481" s="4"/>
      <c r="LUB1481" s="4"/>
      <c r="LUC1481" s="4"/>
      <c r="LUD1481" s="4"/>
      <c r="LUE1481" s="4"/>
      <c r="LUF1481" s="4"/>
      <c r="LUG1481" s="4"/>
      <c r="LUH1481" s="4"/>
      <c r="LUI1481" s="4"/>
      <c r="LUJ1481" s="4"/>
      <c r="LUK1481" s="4"/>
      <c r="LUL1481" s="4"/>
      <c r="LUM1481" s="4"/>
      <c r="LUN1481" s="4"/>
      <c r="LUO1481" s="4"/>
      <c r="LUP1481" s="4"/>
      <c r="LUQ1481" s="4"/>
      <c r="LUR1481" s="4"/>
      <c r="LUS1481" s="4"/>
      <c r="LUT1481" s="4"/>
      <c r="LUU1481" s="4"/>
      <c r="LUV1481" s="4"/>
      <c r="LUW1481" s="4"/>
      <c r="LUX1481" s="4"/>
      <c r="LUY1481" s="4"/>
      <c r="LUZ1481" s="4"/>
      <c r="LVA1481" s="4"/>
      <c r="LVB1481" s="4"/>
      <c r="LVC1481" s="4"/>
      <c r="LVD1481" s="4"/>
      <c r="LVE1481" s="4"/>
      <c r="LVF1481" s="4"/>
      <c r="LVG1481" s="4"/>
      <c r="LVH1481" s="4"/>
      <c r="LVI1481" s="4"/>
      <c r="LVJ1481" s="4"/>
      <c r="LVK1481" s="4"/>
      <c r="LVL1481" s="4"/>
      <c r="LVM1481" s="4"/>
      <c r="LVN1481" s="4"/>
      <c r="LVO1481" s="4"/>
      <c r="LVP1481" s="4"/>
      <c r="LVQ1481" s="4"/>
      <c r="LVR1481" s="4"/>
      <c r="LVS1481" s="4"/>
      <c r="LVT1481" s="4"/>
      <c r="LVU1481" s="4"/>
      <c r="LVV1481" s="4"/>
      <c r="LVW1481" s="4"/>
      <c r="LVX1481" s="4"/>
      <c r="LVY1481" s="4"/>
      <c r="LVZ1481" s="4"/>
      <c r="LWA1481" s="4"/>
      <c r="LWB1481" s="4"/>
      <c r="LWC1481" s="4"/>
      <c r="LWD1481" s="4"/>
      <c r="LWE1481" s="4"/>
      <c r="LWF1481" s="4"/>
      <c r="LWG1481" s="4"/>
      <c r="LWH1481" s="4"/>
      <c r="LWI1481" s="4"/>
      <c r="LWJ1481" s="4"/>
      <c r="LWK1481" s="4"/>
      <c r="LWL1481" s="4"/>
      <c r="LWM1481" s="4"/>
      <c r="LWN1481" s="4"/>
      <c r="LWO1481" s="4"/>
      <c r="LWP1481" s="4"/>
      <c r="LWQ1481" s="4"/>
      <c r="LWR1481" s="4"/>
      <c r="LWS1481" s="4"/>
      <c r="LWT1481" s="4"/>
      <c r="LWU1481" s="4"/>
      <c r="LWV1481" s="4"/>
      <c r="LWW1481" s="4"/>
      <c r="LWX1481" s="4"/>
      <c r="LWY1481" s="4"/>
      <c r="LWZ1481" s="4"/>
      <c r="LXA1481" s="4"/>
      <c r="LXB1481" s="4"/>
      <c r="LXC1481" s="4"/>
      <c r="LXD1481" s="4"/>
      <c r="LXE1481" s="4"/>
      <c r="LXF1481" s="4"/>
      <c r="LXG1481" s="4"/>
      <c r="LXH1481" s="4"/>
      <c r="LXI1481" s="4"/>
      <c r="LXJ1481" s="4"/>
      <c r="LXK1481" s="4"/>
      <c r="LXL1481" s="4"/>
      <c r="LXM1481" s="4"/>
      <c r="LXN1481" s="4"/>
      <c r="LXO1481" s="4"/>
      <c r="LXP1481" s="4"/>
      <c r="LXQ1481" s="4"/>
      <c r="LXR1481" s="4"/>
      <c r="LXS1481" s="4"/>
      <c r="LXT1481" s="4"/>
      <c r="LXU1481" s="4"/>
      <c r="LXV1481" s="4"/>
      <c r="LXW1481" s="4"/>
      <c r="LXX1481" s="4"/>
      <c r="LXY1481" s="4"/>
      <c r="LXZ1481" s="4"/>
      <c r="LYA1481" s="4"/>
      <c r="LYB1481" s="4"/>
      <c r="LYC1481" s="4"/>
      <c r="LYD1481" s="4"/>
      <c r="LYE1481" s="4"/>
      <c r="LYF1481" s="4"/>
      <c r="LYG1481" s="4"/>
      <c r="LYH1481" s="4"/>
      <c r="LYI1481" s="4"/>
      <c r="LYJ1481" s="4"/>
      <c r="LYK1481" s="4"/>
      <c r="LYL1481" s="4"/>
      <c r="LYM1481" s="4"/>
      <c r="LYN1481" s="4"/>
      <c r="LYO1481" s="4"/>
      <c r="LYP1481" s="4"/>
      <c r="LYQ1481" s="4"/>
      <c r="LYR1481" s="4"/>
      <c r="LYS1481" s="4"/>
      <c r="LYT1481" s="4"/>
      <c r="LYU1481" s="4"/>
      <c r="LYV1481" s="4"/>
      <c r="LYW1481" s="4"/>
      <c r="LYX1481" s="4"/>
      <c r="LYY1481" s="4"/>
      <c r="LYZ1481" s="4"/>
      <c r="LZA1481" s="4"/>
      <c r="LZB1481" s="4"/>
      <c r="LZC1481" s="4"/>
      <c r="LZD1481" s="4"/>
      <c r="LZE1481" s="4"/>
      <c r="LZF1481" s="4"/>
      <c r="LZG1481" s="4"/>
      <c r="LZH1481" s="4"/>
      <c r="LZI1481" s="4"/>
      <c r="LZJ1481" s="4"/>
      <c r="LZK1481" s="4"/>
      <c r="LZL1481" s="4"/>
      <c r="LZM1481" s="4"/>
      <c r="LZN1481" s="4"/>
      <c r="LZO1481" s="4"/>
      <c r="LZP1481" s="4"/>
      <c r="LZQ1481" s="4"/>
      <c r="LZR1481" s="4"/>
      <c r="LZS1481" s="4"/>
      <c r="LZT1481" s="4"/>
      <c r="LZU1481" s="4"/>
      <c r="LZV1481" s="4"/>
      <c r="LZW1481" s="4"/>
      <c r="LZX1481" s="4"/>
      <c r="LZY1481" s="4"/>
      <c r="LZZ1481" s="4"/>
      <c r="MAA1481" s="4"/>
      <c r="MAB1481" s="4"/>
      <c r="MAC1481" s="4"/>
      <c r="MAD1481" s="4"/>
      <c r="MAE1481" s="4"/>
      <c r="MAF1481" s="4"/>
      <c r="MAG1481" s="4"/>
      <c r="MAH1481" s="4"/>
      <c r="MAI1481" s="4"/>
      <c r="MAJ1481" s="4"/>
      <c r="MAK1481" s="4"/>
      <c r="MAL1481" s="4"/>
      <c r="MAM1481" s="4"/>
      <c r="MAN1481" s="4"/>
      <c r="MAO1481" s="4"/>
      <c r="MAP1481" s="4"/>
      <c r="MAQ1481" s="4"/>
      <c r="MAR1481" s="4"/>
      <c r="MAS1481" s="4"/>
      <c r="MAT1481" s="4"/>
      <c r="MAU1481" s="4"/>
      <c r="MAV1481" s="4"/>
      <c r="MAW1481" s="4"/>
      <c r="MAX1481" s="4"/>
      <c r="MAY1481" s="4"/>
      <c r="MAZ1481" s="4"/>
      <c r="MBA1481" s="4"/>
      <c r="MBB1481" s="4"/>
      <c r="MBC1481" s="4"/>
      <c r="MBD1481" s="4"/>
      <c r="MBE1481" s="4"/>
      <c r="MBF1481" s="4"/>
      <c r="MBG1481" s="4"/>
      <c r="MBH1481" s="4"/>
      <c r="MBI1481" s="4"/>
      <c r="MBJ1481" s="4"/>
      <c r="MBK1481" s="4"/>
      <c r="MBL1481" s="4"/>
      <c r="MBM1481" s="4"/>
      <c r="MBN1481" s="4"/>
      <c r="MBO1481" s="4"/>
      <c r="MBP1481" s="4"/>
      <c r="MBQ1481" s="4"/>
      <c r="MBR1481" s="4"/>
      <c r="MBS1481" s="4"/>
      <c r="MBT1481" s="4"/>
      <c r="MBU1481" s="4"/>
      <c r="MBV1481" s="4"/>
      <c r="MBW1481" s="4"/>
      <c r="MBX1481" s="4"/>
      <c r="MBY1481" s="4"/>
      <c r="MBZ1481" s="4"/>
      <c r="MCA1481" s="4"/>
      <c r="MCB1481" s="4"/>
      <c r="MCC1481" s="4"/>
      <c r="MCD1481" s="4"/>
      <c r="MCE1481" s="4"/>
      <c r="MCF1481" s="4"/>
      <c r="MCG1481" s="4"/>
      <c r="MCH1481" s="4"/>
      <c r="MCI1481" s="4"/>
      <c r="MCJ1481" s="4"/>
      <c r="MCK1481" s="4"/>
      <c r="MCL1481" s="4"/>
      <c r="MCM1481" s="4"/>
      <c r="MCN1481" s="4"/>
      <c r="MCO1481" s="4"/>
      <c r="MCP1481" s="4"/>
      <c r="MCQ1481" s="4"/>
      <c r="MCR1481" s="4"/>
      <c r="MCS1481" s="4"/>
      <c r="MCT1481" s="4"/>
      <c r="MCU1481" s="4"/>
      <c r="MCV1481" s="4"/>
      <c r="MCW1481" s="4"/>
      <c r="MCX1481" s="4"/>
      <c r="MCY1481" s="4"/>
      <c r="MCZ1481" s="4"/>
      <c r="MDA1481" s="4"/>
      <c r="MDB1481" s="4"/>
      <c r="MDC1481" s="4"/>
      <c r="MDD1481" s="4"/>
      <c r="MDE1481" s="4"/>
      <c r="MDF1481" s="4"/>
      <c r="MDG1481" s="4"/>
      <c r="MDH1481" s="4"/>
      <c r="MDI1481" s="4"/>
      <c r="MDJ1481" s="4"/>
      <c r="MDK1481" s="4"/>
      <c r="MDL1481" s="4"/>
      <c r="MDM1481" s="4"/>
      <c r="MDN1481" s="4"/>
      <c r="MDO1481" s="4"/>
      <c r="MDP1481" s="4"/>
      <c r="MDQ1481" s="4"/>
      <c r="MDR1481" s="4"/>
      <c r="MDS1481" s="4"/>
      <c r="MDT1481" s="4"/>
      <c r="MDU1481" s="4"/>
      <c r="MDV1481" s="4"/>
      <c r="MDW1481" s="4"/>
      <c r="MDX1481" s="4"/>
      <c r="MDY1481" s="4"/>
      <c r="MDZ1481" s="4"/>
      <c r="MEA1481" s="4"/>
      <c r="MEB1481" s="4"/>
      <c r="MEC1481" s="4"/>
      <c r="MED1481" s="4"/>
      <c r="MEE1481" s="4"/>
      <c r="MEF1481" s="4"/>
      <c r="MEG1481" s="4"/>
      <c r="MEH1481" s="4"/>
      <c r="MEI1481" s="4"/>
      <c r="MEJ1481" s="4"/>
      <c r="MEK1481" s="4"/>
      <c r="MEL1481" s="4"/>
      <c r="MEM1481" s="4"/>
      <c r="MEN1481" s="4"/>
      <c r="MEO1481" s="4"/>
      <c r="MEP1481" s="4"/>
      <c r="MEQ1481" s="4"/>
      <c r="MER1481" s="4"/>
      <c r="MES1481" s="4"/>
      <c r="MET1481" s="4"/>
      <c r="MEU1481" s="4"/>
      <c r="MEV1481" s="4"/>
      <c r="MEW1481" s="4"/>
      <c r="MEX1481" s="4"/>
      <c r="MEY1481" s="4"/>
      <c r="MEZ1481" s="4"/>
      <c r="MFA1481" s="4"/>
      <c r="MFB1481" s="4"/>
      <c r="MFC1481" s="4"/>
      <c r="MFD1481" s="4"/>
      <c r="MFE1481" s="4"/>
      <c r="MFF1481" s="4"/>
      <c r="MFG1481" s="4"/>
      <c r="MFH1481" s="4"/>
      <c r="MFI1481" s="4"/>
      <c r="MFJ1481" s="4"/>
      <c r="MFK1481" s="4"/>
      <c r="MFL1481" s="4"/>
      <c r="MFM1481" s="4"/>
      <c r="MFN1481" s="4"/>
      <c r="MFO1481" s="4"/>
      <c r="MFP1481" s="4"/>
      <c r="MFQ1481" s="4"/>
      <c r="MFR1481" s="4"/>
      <c r="MFS1481" s="4"/>
      <c r="MFT1481" s="4"/>
      <c r="MFU1481" s="4"/>
      <c r="MFV1481" s="4"/>
      <c r="MFW1481" s="4"/>
      <c r="MFX1481" s="4"/>
      <c r="MFY1481" s="4"/>
      <c r="MFZ1481" s="4"/>
      <c r="MGA1481" s="4"/>
      <c r="MGB1481" s="4"/>
      <c r="MGC1481" s="4"/>
      <c r="MGD1481" s="4"/>
      <c r="MGE1481" s="4"/>
      <c r="MGF1481" s="4"/>
      <c r="MGG1481" s="4"/>
      <c r="MGH1481" s="4"/>
      <c r="MGI1481" s="4"/>
      <c r="MGJ1481" s="4"/>
      <c r="MGK1481" s="4"/>
      <c r="MGL1481" s="4"/>
      <c r="MGM1481" s="4"/>
      <c r="MGN1481" s="4"/>
      <c r="MGO1481" s="4"/>
      <c r="MGP1481" s="4"/>
      <c r="MGQ1481" s="4"/>
      <c r="MGR1481" s="4"/>
      <c r="MGS1481" s="4"/>
      <c r="MGT1481" s="4"/>
      <c r="MGU1481" s="4"/>
      <c r="MGV1481" s="4"/>
      <c r="MGW1481" s="4"/>
      <c r="MGX1481" s="4"/>
      <c r="MGY1481" s="4"/>
      <c r="MGZ1481" s="4"/>
      <c r="MHA1481" s="4"/>
      <c r="MHB1481" s="4"/>
      <c r="MHC1481" s="4"/>
      <c r="MHD1481" s="4"/>
      <c r="MHE1481" s="4"/>
      <c r="MHF1481" s="4"/>
      <c r="MHG1481" s="4"/>
      <c r="MHH1481" s="4"/>
      <c r="MHI1481" s="4"/>
      <c r="MHJ1481" s="4"/>
      <c r="MHK1481" s="4"/>
      <c r="MHL1481" s="4"/>
      <c r="MHM1481" s="4"/>
      <c r="MHN1481" s="4"/>
      <c r="MHO1481" s="4"/>
      <c r="MHP1481" s="4"/>
      <c r="MHQ1481" s="4"/>
      <c r="MHR1481" s="4"/>
      <c r="MHS1481" s="4"/>
      <c r="MHT1481" s="4"/>
      <c r="MHU1481" s="4"/>
      <c r="MHV1481" s="4"/>
      <c r="MHW1481" s="4"/>
      <c r="MHX1481" s="4"/>
      <c r="MHY1481" s="4"/>
      <c r="MHZ1481" s="4"/>
      <c r="MIA1481" s="4"/>
      <c r="MIB1481" s="4"/>
      <c r="MIC1481" s="4"/>
      <c r="MID1481" s="4"/>
      <c r="MIE1481" s="4"/>
      <c r="MIF1481" s="4"/>
      <c r="MIG1481" s="4"/>
      <c r="MIH1481" s="4"/>
      <c r="MII1481" s="4"/>
      <c r="MIJ1481" s="4"/>
      <c r="MIK1481" s="4"/>
      <c r="MIL1481" s="4"/>
      <c r="MIM1481" s="4"/>
      <c r="MIN1481" s="4"/>
      <c r="MIO1481" s="4"/>
      <c r="MIP1481" s="4"/>
      <c r="MIQ1481" s="4"/>
      <c r="MIR1481" s="4"/>
      <c r="MIS1481" s="4"/>
      <c r="MIT1481" s="4"/>
      <c r="MIU1481" s="4"/>
      <c r="MIV1481" s="4"/>
      <c r="MIW1481" s="4"/>
      <c r="MIX1481" s="4"/>
      <c r="MIY1481" s="4"/>
      <c r="MIZ1481" s="4"/>
      <c r="MJA1481" s="4"/>
      <c r="MJB1481" s="4"/>
      <c r="MJC1481" s="4"/>
      <c r="MJD1481" s="4"/>
      <c r="MJE1481" s="4"/>
      <c r="MJF1481" s="4"/>
      <c r="MJG1481" s="4"/>
      <c r="MJH1481" s="4"/>
      <c r="MJI1481" s="4"/>
      <c r="MJJ1481" s="4"/>
      <c r="MJK1481" s="4"/>
      <c r="MJL1481" s="4"/>
      <c r="MJM1481" s="4"/>
      <c r="MJN1481" s="4"/>
      <c r="MJO1481" s="4"/>
      <c r="MJP1481" s="4"/>
      <c r="MJQ1481" s="4"/>
      <c r="MJR1481" s="4"/>
      <c r="MJS1481" s="4"/>
      <c r="MJT1481" s="4"/>
      <c r="MJU1481" s="4"/>
      <c r="MJV1481" s="4"/>
      <c r="MJW1481" s="4"/>
      <c r="MJX1481" s="4"/>
      <c r="MJY1481" s="4"/>
      <c r="MJZ1481" s="4"/>
      <c r="MKA1481" s="4"/>
      <c r="MKB1481" s="4"/>
      <c r="MKC1481" s="4"/>
      <c r="MKD1481" s="4"/>
      <c r="MKE1481" s="4"/>
      <c r="MKF1481" s="4"/>
      <c r="MKG1481" s="4"/>
      <c r="MKH1481" s="4"/>
      <c r="MKI1481" s="4"/>
      <c r="MKJ1481" s="4"/>
      <c r="MKK1481" s="4"/>
      <c r="MKL1481" s="4"/>
      <c r="MKM1481" s="4"/>
      <c r="MKN1481" s="4"/>
      <c r="MKO1481" s="4"/>
      <c r="MKP1481" s="4"/>
      <c r="MKQ1481" s="4"/>
      <c r="MKR1481" s="4"/>
      <c r="MKS1481" s="4"/>
      <c r="MKT1481" s="4"/>
      <c r="MKU1481" s="4"/>
      <c r="MKV1481" s="4"/>
      <c r="MKW1481" s="4"/>
      <c r="MKX1481" s="4"/>
      <c r="MKY1481" s="4"/>
      <c r="MKZ1481" s="4"/>
      <c r="MLA1481" s="4"/>
      <c r="MLB1481" s="4"/>
      <c r="MLC1481" s="4"/>
      <c r="MLD1481" s="4"/>
      <c r="MLE1481" s="4"/>
      <c r="MLF1481" s="4"/>
      <c r="MLG1481" s="4"/>
      <c r="MLH1481" s="4"/>
      <c r="MLI1481" s="4"/>
      <c r="MLJ1481" s="4"/>
      <c r="MLK1481" s="4"/>
      <c r="MLL1481" s="4"/>
      <c r="MLM1481" s="4"/>
      <c r="MLN1481" s="4"/>
      <c r="MLO1481" s="4"/>
      <c r="MLP1481" s="4"/>
      <c r="MLQ1481" s="4"/>
      <c r="MLR1481" s="4"/>
      <c r="MLS1481" s="4"/>
      <c r="MLT1481" s="4"/>
      <c r="MLU1481" s="4"/>
      <c r="MLV1481" s="4"/>
      <c r="MLW1481" s="4"/>
      <c r="MLX1481" s="4"/>
      <c r="MLY1481" s="4"/>
      <c r="MLZ1481" s="4"/>
      <c r="MMA1481" s="4"/>
      <c r="MMB1481" s="4"/>
      <c r="MMC1481" s="4"/>
      <c r="MMD1481" s="4"/>
      <c r="MME1481" s="4"/>
      <c r="MMF1481" s="4"/>
      <c r="MMG1481" s="4"/>
      <c r="MMH1481" s="4"/>
      <c r="MMI1481" s="4"/>
      <c r="MMJ1481" s="4"/>
      <c r="MMK1481" s="4"/>
      <c r="MML1481" s="4"/>
      <c r="MMM1481" s="4"/>
      <c r="MMN1481" s="4"/>
      <c r="MMO1481" s="4"/>
      <c r="MMP1481" s="4"/>
      <c r="MMQ1481" s="4"/>
      <c r="MMR1481" s="4"/>
      <c r="MMS1481" s="4"/>
      <c r="MMT1481" s="4"/>
      <c r="MMU1481" s="4"/>
      <c r="MMV1481" s="4"/>
      <c r="MMW1481" s="4"/>
      <c r="MMX1481" s="4"/>
      <c r="MMY1481" s="4"/>
      <c r="MMZ1481" s="4"/>
      <c r="MNA1481" s="4"/>
      <c r="MNB1481" s="4"/>
      <c r="MNC1481" s="4"/>
      <c r="MND1481" s="4"/>
      <c r="MNE1481" s="4"/>
      <c r="MNF1481" s="4"/>
      <c r="MNG1481" s="4"/>
      <c r="MNH1481" s="4"/>
      <c r="MNI1481" s="4"/>
      <c r="MNJ1481" s="4"/>
      <c r="MNK1481" s="4"/>
      <c r="MNL1481" s="4"/>
      <c r="MNM1481" s="4"/>
      <c r="MNN1481" s="4"/>
      <c r="MNO1481" s="4"/>
      <c r="MNP1481" s="4"/>
      <c r="MNQ1481" s="4"/>
      <c r="MNR1481" s="4"/>
      <c r="MNS1481" s="4"/>
      <c r="MNT1481" s="4"/>
      <c r="MNU1481" s="4"/>
      <c r="MNV1481" s="4"/>
      <c r="MNW1481" s="4"/>
      <c r="MNX1481" s="4"/>
      <c r="MNY1481" s="4"/>
      <c r="MNZ1481" s="4"/>
      <c r="MOA1481" s="4"/>
      <c r="MOB1481" s="4"/>
      <c r="MOC1481" s="4"/>
      <c r="MOD1481" s="4"/>
      <c r="MOE1481" s="4"/>
      <c r="MOF1481" s="4"/>
      <c r="MOG1481" s="4"/>
      <c r="MOH1481" s="4"/>
      <c r="MOI1481" s="4"/>
      <c r="MOJ1481" s="4"/>
      <c r="MOK1481" s="4"/>
      <c r="MOL1481" s="4"/>
      <c r="MOM1481" s="4"/>
      <c r="MON1481" s="4"/>
      <c r="MOO1481" s="4"/>
      <c r="MOP1481" s="4"/>
      <c r="MOQ1481" s="4"/>
      <c r="MOR1481" s="4"/>
      <c r="MOS1481" s="4"/>
      <c r="MOT1481" s="4"/>
      <c r="MOU1481" s="4"/>
      <c r="MOV1481" s="4"/>
      <c r="MOW1481" s="4"/>
      <c r="MOX1481" s="4"/>
      <c r="MOY1481" s="4"/>
      <c r="MOZ1481" s="4"/>
      <c r="MPA1481" s="4"/>
      <c r="MPB1481" s="4"/>
      <c r="MPC1481" s="4"/>
      <c r="MPD1481" s="4"/>
      <c r="MPE1481" s="4"/>
      <c r="MPF1481" s="4"/>
      <c r="MPG1481" s="4"/>
      <c r="MPH1481" s="4"/>
      <c r="MPI1481" s="4"/>
      <c r="MPJ1481" s="4"/>
      <c r="MPK1481" s="4"/>
      <c r="MPL1481" s="4"/>
      <c r="MPM1481" s="4"/>
      <c r="MPN1481" s="4"/>
      <c r="MPO1481" s="4"/>
      <c r="MPP1481" s="4"/>
      <c r="MPQ1481" s="4"/>
      <c r="MPR1481" s="4"/>
      <c r="MPS1481" s="4"/>
      <c r="MPT1481" s="4"/>
      <c r="MPU1481" s="4"/>
      <c r="MPV1481" s="4"/>
      <c r="MPW1481" s="4"/>
      <c r="MPX1481" s="4"/>
      <c r="MPY1481" s="4"/>
      <c r="MPZ1481" s="4"/>
      <c r="MQA1481" s="4"/>
      <c r="MQB1481" s="4"/>
      <c r="MQC1481" s="4"/>
      <c r="MQD1481" s="4"/>
      <c r="MQE1481" s="4"/>
      <c r="MQF1481" s="4"/>
      <c r="MQG1481" s="4"/>
      <c r="MQH1481" s="4"/>
      <c r="MQI1481" s="4"/>
      <c r="MQJ1481" s="4"/>
      <c r="MQK1481" s="4"/>
      <c r="MQL1481" s="4"/>
      <c r="MQM1481" s="4"/>
      <c r="MQN1481" s="4"/>
      <c r="MQO1481" s="4"/>
      <c r="MQP1481" s="4"/>
      <c r="MQQ1481" s="4"/>
      <c r="MQR1481" s="4"/>
      <c r="MQS1481" s="4"/>
      <c r="MQT1481" s="4"/>
      <c r="MQU1481" s="4"/>
      <c r="MQV1481" s="4"/>
      <c r="MQW1481" s="4"/>
      <c r="MQX1481" s="4"/>
      <c r="MQY1481" s="4"/>
      <c r="MQZ1481" s="4"/>
      <c r="MRA1481" s="4"/>
      <c r="MRB1481" s="4"/>
      <c r="MRC1481" s="4"/>
      <c r="MRD1481" s="4"/>
      <c r="MRE1481" s="4"/>
      <c r="MRF1481" s="4"/>
      <c r="MRG1481" s="4"/>
      <c r="MRH1481" s="4"/>
      <c r="MRI1481" s="4"/>
      <c r="MRJ1481" s="4"/>
      <c r="MRK1481" s="4"/>
      <c r="MRL1481" s="4"/>
      <c r="MRM1481" s="4"/>
      <c r="MRN1481" s="4"/>
      <c r="MRO1481" s="4"/>
      <c r="MRP1481" s="4"/>
      <c r="MRQ1481" s="4"/>
      <c r="MRR1481" s="4"/>
      <c r="MRS1481" s="4"/>
      <c r="MRT1481" s="4"/>
      <c r="MRU1481" s="4"/>
      <c r="MRV1481" s="4"/>
      <c r="MRW1481" s="4"/>
      <c r="MRX1481" s="4"/>
      <c r="MRY1481" s="4"/>
      <c r="MRZ1481" s="4"/>
      <c r="MSA1481" s="4"/>
      <c r="MSB1481" s="4"/>
      <c r="MSC1481" s="4"/>
      <c r="MSD1481" s="4"/>
      <c r="MSE1481" s="4"/>
      <c r="MSF1481" s="4"/>
      <c r="MSG1481" s="4"/>
      <c r="MSH1481" s="4"/>
      <c r="MSI1481" s="4"/>
      <c r="MSJ1481" s="4"/>
      <c r="MSK1481" s="4"/>
      <c r="MSL1481" s="4"/>
      <c r="MSM1481" s="4"/>
      <c r="MSN1481" s="4"/>
      <c r="MSO1481" s="4"/>
      <c r="MSP1481" s="4"/>
      <c r="MSQ1481" s="4"/>
      <c r="MSR1481" s="4"/>
      <c r="MSS1481" s="4"/>
      <c r="MST1481" s="4"/>
      <c r="MSU1481" s="4"/>
      <c r="MSV1481" s="4"/>
      <c r="MSW1481" s="4"/>
      <c r="MSX1481" s="4"/>
      <c r="MSY1481" s="4"/>
      <c r="MSZ1481" s="4"/>
      <c r="MTA1481" s="4"/>
      <c r="MTB1481" s="4"/>
      <c r="MTC1481" s="4"/>
      <c r="MTD1481" s="4"/>
      <c r="MTE1481" s="4"/>
      <c r="MTF1481" s="4"/>
      <c r="MTG1481" s="4"/>
      <c r="MTH1481" s="4"/>
      <c r="MTI1481" s="4"/>
      <c r="MTJ1481" s="4"/>
      <c r="MTK1481" s="4"/>
      <c r="MTL1481" s="4"/>
      <c r="MTM1481" s="4"/>
      <c r="MTN1481" s="4"/>
      <c r="MTO1481" s="4"/>
      <c r="MTP1481" s="4"/>
      <c r="MTQ1481" s="4"/>
      <c r="MTR1481" s="4"/>
      <c r="MTS1481" s="4"/>
      <c r="MTT1481" s="4"/>
      <c r="MTU1481" s="4"/>
      <c r="MTV1481" s="4"/>
      <c r="MTW1481" s="4"/>
      <c r="MTX1481" s="4"/>
      <c r="MTY1481" s="4"/>
      <c r="MTZ1481" s="4"/>
      <c r="MUA1481" s="4"/>
      <c r="MUB1481" s="4"/>
      <c r="MUC1481" s="4"/>
      <c r="MUD1481" s="4"/>
      <c r="MUE1481" s="4"/>
      <c r="MUF1481" s="4"/>
      <c r="MUG1481" s="4"/>
      <c r="MUH1481" s="4"/>
      <c r="MUI1481" s="4"/>
      <c r="MUJ1481" s="4"/>
      <c r="MUK1481" s="4"/>
      <c r="MUL1481" s="4"/>
      <c r="MUM1481" s="4"/>
      <c r="MUN1481" s="4"/>
      <c r="MUO1481" s="4"/>
      <c r="MUP1481" s="4"/>
      <c r="MUQ1481" s="4"/>
      <c r="MUR1481" s="4"/>
      <c r="MUS1481" s="4"/>
      <c r="MUT1481" s="4"/>
      <c r="MUU1481" s="4"/>
      <c r="MUV1481" s="4"/>
      <c r="MUW1481" s="4"/>
      <c r="MUX1481" s="4"/>
      <c r="MUY1481" s="4"/>
      <c r="MUZ1481" s="4"/>
      <c r="MVA1481" s="4"/>
      <c r="MVB1481" s="4"/>
      <c r="MVC1481" s="4"/>
      <c r="MVD1481" s="4"/>
      <c r="MVE1481" s="4"/>
      <c r="MVF1481" s="4"/>
      <c r="MVG1481" s="4"/>
      <c r="MVH1481" s="4"/>
      <c r="MVI1481" s="4"/>
      <c r="MVJ1481" s="4"/>
      <c r="MVK1481" s="4"/>
      <c r="MVL1481" s="4"/>
      <c r="MVM1481" s="4"/>
      <c r="MVN1481" s="4"/>
      <c r="MVO1481" s="4"/>
      <c r="MVP1481" s="4"/>
      <c r="MVQ1481" s="4"/>
      <c r="MVR1481" s="4"/>
      <c r="MVS1481" s="4"/>
      <c r="MVT1481" s="4"/>
      <c r="MVU1481" s="4"/>
      <c r="MVV1481" s="4"/>
      <c r="MVW1481" s="4"/>
      <c r="MVX1481" s="4"/>
      <c r="MVY1481" s="4"/>
      <c r="MVZ1481" s="4"/>
      <c r="MWA1481" s="4"/>
      <c r="MWB1481" s="4"/>
      <c r="MWC1481" s="4"/>
      <c r="MWD1481" s="4"/>
      <c r="MWE1481" s="4"/>
      <c r="MWF1481" s="4"/>
      <c r="MWG1481" s="4"/>
      <c r="MWH1481" s="4"/>
      <c r="MWI1481" s="4"/>
      <c r="MWJ1481" s="4"/>
      <c r="MWK1481" s="4"/>
      <c r="MWL1481" s="4"/>
      <c r="MWM1481" s="4"/>
      <c r="MWN1481" s="4"/>
      <c r="MWO1481" s="4"/>
      <c r="MWP1481" s="4"/>
      <c r="MWQ1481" s="4"/>
      <c r="MWR1481" s="4"/>
      <c r="MWS1481" s="4"/>
      <c r="MWT1481" s="4"/>
      <c r="MWU1481" s="4"/>
      <c r="MWV1481" s="4"/>
      <c r="MWW1481" s="4"/>
      <c r="MWX1481" s="4"/>
      <c r="MWY1481" s="4"/>
      <c r="MWZ1481" s="4"/>
      <c r="MXA1481" s="4"/>
      <c r="MXB1481" s="4"/>
      <c r="MXC1481" s="4"/>
      <c r="MXD1481" s="4"/>
      <c r="MXE1481" s="4"/>
      <c r="MXF1481" s="4"/>
      <c r="MXG1481" s="4"/>
      <c r="MXH1481" s="4"/>
      <c r="MXI1481" s="4"/>
      <c r="MXJ1481" s="4"/>
      <c r="MXK1481" s="4"/>
      <c r="MXL1481" s="4"/>
      <c r="MXM1481" s="4"/>
      <c r="MXN1481" s="4"/>
      <c r="MXO1481" s="4"/>
      <c r="MXP1481" s="4"/>
      <c r="MXQ1481" s="4"/>
      <c r="MXR1481" s="4"/>
      <c r="MXS1481" s="4"/>
      <c r="MXT1481" s="4"/>
      <c r="MXU1481" s="4"/>
      <c r="MXV1481" s="4"/>
      <c r="MXW1481" s="4"/>
      <c r="MXX1481" s="4"/>
      <c r="MXY1481" s="4"/>
      <c r="MXZ1481" s="4"/>
      <c r="MYA1481" s="4"/>
      <c r="MYB1481" s="4"/>
      <c r="MYC1481" s="4"/>
      <c r="MYD1481" s="4"/>
      <c r="MYE1481" s="4"/>
      <c r="MYF1481" s="4"/>
      <c r="MYG1481" s="4"/>
      <c r="MYH1481" s="4"/>
      <c r="MYI1481" s="4"/>
      <c r="MYJ1481" s="4"/>
      <c r="MYK1481" s="4"/>
      <c r="MYL1481" s="4"/>
      <c r="MYM1481" s="4"/>
      <c r="MYN1481" s="4"/>
      <c r="MYO1481" s="4"/>
      <c r="MYP1481" s="4"/>
      <c r="MYQ1481" s="4"/>
      <c r="MYR1481" s="4"/>
      <c r="MYS1481" s="4"/>
      <c r="MYT1481" s="4"/>
      <c r="MYU1481" s="4"/>
      <c r="MYV1481" s="4"/>
      <c r="MYW1481" s="4"/>
      <c r="MYX1481" s="4"/>
      <c r="MYY1481" s="4"/>
      <c r="MYZ1481" s="4"/>
      <c r="MZA1481" s="4"/>
      <c r="MZB1481" s="4"/>
      <c r="MZC1481" s="4"/>
      <c r="MZD1481" s="4"/>
      <c r="MZE1481" s="4"/>
      <c r="MZF1481" s="4"/>
      <c r="MZG1481" s="4"/>
      <c r="MZH1481" s="4"/>
      <c r="MZI1481" s="4"/>
      <c r="MZJ1481" s="4"/>
      <c r="MZK1481" s="4"/>
      <c r="MZL1481" s="4"/>
      <c r="MZM1481" s="4"/>
      <c r="MZN1481" s="4"/>
      <c r="MZO1481" s="4"/>
      <c r="MZP1481" s="4"/>
      <c r="MZQ1481" s="4"/>
      <c r="MZR1481" s="4"/>
      <c r="MZS1481" s="4"/>
      <c r="MZT1481" s="4"/>
      <c r="MZU1481" s="4"/>
      <c r="MZV1481" s="4"/>
      <c r="MZW1481" s="4"/>
      <c r="MZX1481" s="4"/>
      <c r="MZY1481" s="4"/>
      <c r="MZZ1481" s="4"/>
      <c r="NAA1481" s="4"/>
      <c r="NAB1481" s="4"/>
      <c r="NAC1481" s="4"/>
      <c r="NAD1481" s="4"/>
      <c r="NAE1481" s="4"/>
      <c r="NAF1481" s="4"/>
      <c r="NAG1481" s="4"/>
      <c r="NAH1481" s="4"/>
      <c r="NAI1481" s="4"/>
      <c r="NAJ1481" s="4"/>
      <c r="NAK1481" s="4"/>
      <c r="NAL1481" s="4"/>
      <c r="NAM1481" s="4"/>
      <c r="NAN1481" s="4"/>
      <c r="NAO1481" s="4"/>
      <c r="NAP1481" s="4"/>
      <c r="NAQ1481" s="4"/>
      <c r="NAR1481" s="4"/>
      <c r="NAS1481" s="4"/>
      <c r="NAT1481" s="4"/>
      <c r="NAU1481" s="4"/>
      <c r="NAV1481" s="4"/>
      <c r="NAW1481" s="4"/>
      <c r="NAX1481" s="4"/>
      <c r="NAY1481" s="4"/>
      <c r="NAZ1481" s="4"/>
      <c r="NBA1481" s="4"/>
      <c r="NBB1481" s="4"/>
      <c r="NBC1481" s="4"/>
      <c r="NBD1481" s="4"/>
      <c r="NBE1481" s="4"/>
      <c r="NBF1481" s="4"/>
      <c r="NBG1481" s="4"/>
      <c r="NBH1481" s="4"/>
      <c r="NBI1481" s="4"/>
      <c r="NBJ1481" s="4"/>
      <c r="NBK1481" s="4"/>
      <c r="NBL1481" s="4"/>
      <c r="NBM1481" s="4"/>
      <c r="NBN1481" s="4"/>
      <c r="NBO1481" s="4"/>
      <c r="NBP1481" s="4"/>
      <c r="NBQ1481" s="4"/>
      <c r="NBR1481" s="4"/>
      <c r="NBS1481" s="4"/>
      <c r="NBT1481" s="4"/>
      <c r="NBU1481" s="4"/>
      <c r="NBV1481" s="4"/>
      <c r="NBW1481" s="4"/>
      <c r="NBX1481" s="4"/>
      <c r="NBY1481" s="4"/>
      <c r="NBZ1481" s="4"/>
      <c r="NCA1481" s="4"/>
      <c r="NCB1481" s="4"/>
      <c r="NCC1481" s="4"/>
      <c r="NCD1481" s="4"/>
      <c r="NCE1481" s="4"/>
      <c r="NCF1481" s="4"/>
      <c r="NCG1481" s="4"/>
      <c r="NCH1481" s="4"/>
      <c r="NCI1481" s="4"/>
      <c r="NCJ1481" s="4"/>
      <c r="NCK1481" s="4"/>
      <c r="NCL1481" s="4"/>
      <c r="NCM1481" s="4"/>
      <c r="NCN1481" s="4"/>
      <c r="NCO1481" s="4"/>
      <c r="NCP1481" s="4"/>
      <c r="NCQ1481" s="4"/>
      <c r="NCR1481" s="4"/>
      <c r="NCS1481" s="4"/>
      <c r="NCT1481" s="4"/>
      <c r="NCU1481" s="4"/>
      <c r="NCV1481" s="4"/>
      <c r="NCW1481" s="4"/>
      <c r="NCX1481" s="4"/>
      <c r="NCY1481" s="4"/>
      <c r="NCZ1481" s="4"/>
      <c r="NDA1481" s="4"/>
      <c r="NDB1481" s="4"/>
      <c r="NDC1481" s="4"/>
      <c r="NDD1481" s="4"/>
      <c r="NDE1481" s="4"/>
      <c r="NDF1481" s="4"/>
      <c r="NDG1481" s="4"/>
      <c r="NDH1481" s="4"/>
      <c r="NDI1481" s="4"/>
      <c r="NDJ1481" s="4"/>
      <c r="NDK1481" s="4"/>
      <c r="NDL1481" s="4"/>
      <c r="NDM1481" s="4"/>
      <c r="NDN1481" s="4"/>
      <c r="NDO1481" s="4"/>
      <c r="NDP1481" s="4"/>
      <c r="NDQ1481" s="4"/>
      <c r="NDR1481" s="4"/>
      <c r="NDS1481" s="4"/>
      <c r="NDT1481" s="4"/>
      <c r="NDU1481" s="4"/>
      <c r="NDV1481" s="4"/>
      <c r="NDW1481" s="4"/>
      <c r="NDX1481" s="4"/>
      <c r="NDY1481" s="4"/>
      <c r="NDZ1481" s="4"/>
      <c r="NEA1481" s="4"/>
      <c r="NEB1481" s="4"/>
      <c r="NEC1481" s="4"/>
      <c r="NED1481" s="4"/>
      <c r="NEE1481" s="4"/>
      <c r="NEF1481" s="4"/>
      <c r="NEG1481" s="4"/>
      <c r="NEH1481" s="4"/>
      <c r="NEI1481" s="4"/>
      <c r="NEJ1481" s="4"/>
      <c r="NEK1481" s="4"/>
      <c r="NEL1481" s="4"/>
      <c r="NEM1481" s="4"/>
      <c r="NEN1481" s="4"/>
      <c r="NEO1481" s="4"/>
      <c r="NEP1481" s="4"/>
      <c r="NEQ1481" s="4"/>
      <c r="NER1481" s="4"/>
      <c r="NES1481" s="4"/>
      <c r="NET1481" s="4"/>
      <c r="NEU1481" s="4"/>
      <c r="NEV1481" s="4"/>
      <c r="NEW1481" s="4"/>
      <c r="NEX1481" s="4"/>
      <c r="NEY1481" s="4"/>
      <c r="NEZ1481" s="4"/>
      <c r="NFA1481" s="4"/>
      <c r="NFB1481" s="4"/>
      <c r="NFC1481" s="4"/>
      <c r="NFD1481" s="4"/>
      <c r="NFE1481" s="4"/>
      <c r="NFF1481" s="4"/>
      <c r="NFG1481" s="4"/>
      <c r="NFH1481" s="4"/>
      <c r="NFI1481" s="4"/>
      <c r="NFJ1481" s="4"/>
      <c r="NFK1481" s="4"/>
      <c r="NFL1481" s="4"/>
      <c r="NFM1481" s="4"/>
      <c r="NFN1481" s="4"/>
      <c r="NFO1481" s="4"/>
      <c r="NFP1481" s="4"/>
      <c r="NFQ1481" s="4"/>
      <c r="NFR1481" s="4"/>
      <c r="NFS1481" s="4"/>
      <c r="NFT1481" s="4"/>
      <c r="NFU1481" s="4"/>
      <c r="NFV1481" s="4"/>
      <c r="NFW1481" s="4"/>
      <c r="NFX1481" s="4"/>
      <c r="NFY1481" s="4"/>
      <c r="NFZ1481" s="4"/>
      <c r="NGA1481" s="4"/>
      <c r="NGB1481" s="4"/>
      <c r="NGC1481" s="4"/>
      <c r="NGD1481" s="4"/>
      <c r="NGE1481" s="4"/>
      <c r="NGF1481" s="4"/>
      <c r="NGG1481" s="4"/>
      <c r="NGH1481" s="4"/>
      <c r="NGI1481" s="4"/>
      <c r="NGJ1481" s="4"/>
      <c r="NGK1481" s="4"/>
      <c r="NGL1481" s="4"/>
      <c r="NGM1481" s="4"/>
      <c r="NGN1481" s="4"/>
      <c r="NGO1481" s="4"/>
      <c r="NGP1481" s="4"/>
      <c r="NGQ1481" s="4"/>
      <c r="NGR1481" s="4"/>
      <c r="NGS1481" s="4"/>
      <c r="NGT1481" s="4"/>
      <c r="NGU1481" s="4"/>
      <c r="NGV1481" s="4"/>
      <c r="NGW1481" s="4"/>
      <c r="NGX1481" s="4"/>
      <c r="NGY1481" s="4"/>
      <c r="NGZ1481" s="4"/>
      <c r="NHA1481" s="4"/>
      <c r="NHB1481" s="4"/>
      <c r="NHC1481" s="4"/>
      <c r="NHD1481" s="4"/>
      <c r="NHE1481" s="4"/>
      <c r="NHF1481" s="4"/>
      <c r="NHG1481" s="4"/>
      <c r="NHH1481" s="4"/>
      <c r="NHI1481" s="4"/>
      <c r="NHJ1481" s="4"/>
      <c r="NHK1481" s="4"/>
      <c r="NHL1481" s="4"/>
      <c r="NHM1481" s="4"/>
      <c r="NHN1481" s="4"/>
      <c r="NHO1481" s="4"/>
      <c r="NHP1481" s="4"/>
      <c r="NHQ1481" s="4"/>
      <c r="NHR1481" s="4"/>
      <c r="NHS1481" s="4"/>
      <c r="NHT1481" s="4"/>
      <c r="NHU1481" s="4"/>
      <c r="NHV1481" s="4"/>
      <c r="NHW1481" s="4"/>
      <c r="NHX1481" s="4"/>
      <c r="NHY1481" s="4"/>
      <c r="NHZ1481" s="4"/>
      <c r="NIA1481" s="4"/>
      <c r="NIB1481" s="4"/>
      <c r="NIC1481" s="4"/>
      <c r="NID1481" s="4"/>
      <c r="NIE1481" s="4"/>
      <c r="NIF1481" s="4"/>
      <c r="NIG1481" s="4"/>
      <c r="NIH1481" s="4"/>
      <c r="NII1481" s="4"/>
      <c r="NIJ1481" s="4"/>
      <c r="NIK1481" s="4"/>
      <c r="NIL1481" s="4"/>
      <c r="NIM1481" s="4"/>
      <c r="NIN1481" s="4"/>
      <c r="NIO1481" s="4"/>
      <c r="NIP1481" s="4"/>
      <c r="NIQ1481" s="4"/>
      <c r="NIR1481" s="4"/>
      <c r="NIS1481" s="4"/>
      <c r="NIT1481" s="4"/>
      <c r="NIU1481" s="4"/>
      <c r="NIV1481" s="4"/>
      <c r="NIW1481" s="4"/>
      <c r="NIX1481" s="4"/>
      <c r="NIY1481" s="4"/>
      <c r="NIZ1481" s="4"/>
      <c r="NJA1481" s="4"/>
      <c r="NJB1481" s="4"/>
      <c r="NJC1481" s="4"/>
      <c r="NJD1481" s="4"/>
      <c r="NJE1481" s="4"/>
      <c r="NJF1481" s="4"/>
      <c r="NJG1481" s="4"/>
      <c r="NJH1481" s="4"/>
      <c r="NJI1481" s="4"/>
      <c r="NJJ1481" s="4"/>
      <c r="NJK1481" s="4"/>
      <c r="NJL1481" s="4"/>
      <c r="NJM1481" s="4"/>
      <c r="NJN1481" s="4"/>
      <c r="NJO1481" s="4"/>
      <c r="NJP1481" s="4"/>
      <c r="NJQ1481" s="4"/>
      <c r="NJR1481" s="4"/>
      <c r="NJS1481" s="4"/>
      <c r="NJT1481" s="4"/>
      <c r="NJU1481" s="4"/>
      <c r="NJV1481" s="4"/>
      <c r="NJW1481" s="4"/>
      <c r="NJX1481" s="4"/>
      <c r="NJY1481" s="4"/>
      <c r="NJZ1481" s="4"/>
      <c r="NKA1481" s="4"/>
      <c r="NKB1481" s="4"/>
      <c r="NKC1481" s="4"/>
      <c r="NKD1481" s="4"/>
      <c r="NKE1481" s="4"/>
      <c r="NKF1481" s="4"/>
      <c r="NKG1481" s="4"/>
      <c r="NKH1481" s="4"/>
      <c r="NKI1481" s="4"/>
      <c r="NKJ1481" s="4"/>
      <c r="NKK1481" s="4"/>
      <c r="NKL1481" s="4"/>
      <c r="NKM1481" s="4"/>
      <c r="NKN1481" s="4"/>
      <c r="NKO1481" s="4"/>
      <c r="NKP1481" s="4"/>
      <c r="NKQ1481" s="4"/>
      <c r="NKR1481" s="4"/>
      <c r="NKS1481" s="4"/>
      <c r="NKT1481" s="4"/>
      <c r="NKU1481" s="4"/>
      <c r="NKV1481" s="4"/>
      <c r="NKW1481" s="4"/>
      <c r="NKX1481" s="4"/>
      <c r="NKY1481" s="4"/>
      <c r="NKZ1481" s="4"/>
      <c r="NLA1481" s="4"/>
      <c r="NLB1481" s="4"/>
      <c r="NLC1481" s="4"/>
      <c r="NLD1481" s="4"/>
      <c r="NLE1481" s="4"/>
      <c r="NLF1481" s="4"/>
      <c r="NLG1481" s="4"/>
      <c r="NLH1481" s="4"/>
      <c r="NLI1481" s="4"/>
      <c r="NLJ1481" s="4"/>
      <c r="NLK1481" s="4"/>
      <c r="NLL1481" s="4"/>
      <c r="NLM1481" s="4"/>
      <c r="NLN1481" s="4"/>
      <c r="NLO1481" s="4"/>
      <c r="NLP1481" s="4"/>
      <c r="NLQ1481" s="4"/>
      <c r="NLR1481" s="4"/>
      <c r="NLS1481" s="4"/>
      <c r="NLT1481" s="4"/>
      <c r="NLU1481" s="4"/>
      <c r="NLV1481" s="4"/>
      <c r="NLW1481" s="4"/>
      <c r="NLX1481" s="4"/>
      <c r="NLY1481" s="4"/>
      <c r="NLZ1481" s="4"/>
      <c r="NMA1481" s="4"/>
      <c r="NMB1481" s="4"/>
      <c r="NMC1481" s="4"/>
      <c r="NMD1481" s="4"/>
      <c r="NME1481" s="4"/>
      <c r="NMF1481" s="4"/>
      <c r="NMG1481" s="4"/>
      <c r="NMH1481" s="4"/>
      <c r="NMI1481" s="4"/>
      <c r="NMJ1481" s="4"/>
      <c r="NMK1481" s="4"/>
      <c r="NML1481" s="4"/>
      <c r="NMM1481" s="4"/>
      <c r="NMN1481" s="4"/>
      <c r="NMO1481" s="4"/>
      <c r="NMP1481" s="4"/>
      <c r="NMQ1481" s="4"/>
      <c r="NMR1481" s="4"/>
      <c r="NMS1481" s="4"/>
      <c r="NMT1481" s="4"/>
      <c r="NMU1481" s="4"/>
      <c r="NMV1481" s="4"/>
      <c r="NMW1481" s="4"/>
      <c r="NMX1481" s="4"/>
      <c r="NMY1481" s="4"/>
      <c r="NMZ1481" s="4"/>
      <c r="NNA1481" s="4"/>
      <c r="NNB1481" s="4"/>
      <c r="NNC1481" s="4"/>
      <c r="NND1481" s="4"/>
      <c r="NNE1481" s="4"/>
      <c r="NNF1481" s="4"/>
      <c r="NNG1481" s="4"/>
      <c r="NNH1481" s="4"/>
      <c r="NNI1481" s="4"/>
      <c r="NNJ1481" s="4"/>
      <c r="NNK1481" s="4"/>
      <c r="NNL1481" s="4"/>
      <c r="NNM1481" s="4"/>
      <c r="NNN1481" s="4"/>
      <c r="NNO1481" s="4"/>
      <c r="NNP1481" s="4"/>
      <c r="NNQ1481" s="4"/>
      <c r="NNR1481" s="4"/>
      <c r="NNS1481" s="4"/>
      <c r="NNT1481" s="4"/>
      <c r="NNU1481" s="4"/>
      <c r="NNV1481" s="4"/>
      <c r="NNW1481" s="4"/>
      <c r="NNX1481" s="4"/>
      <c r="NNY1481" s="4"/>
      <c r="NNZ1481" s="4"/>
      <c r="NOA1481" s="4"/>
      <c r="NOB1481" s="4"/>
      <c r="NOC1481" s="4"/>
      <c r="NOD1481" s="4"/>
      <c r="NOE1481" s="4"/>
      <c r="NOF1481" s="4"/>
      <c r="NOG1481" s="4"/>
      <c r="NOH1481" s="4"/>
      <c r="NOI1481" s="4"/>
      <c r="NOJ1481" s="4"/>
      <c r="NOK1481" s="4"/>
      <c r="NOL1481" s="4"/>
      <c r="NOM1481" s="4"/>
      <c r="NON1481" s="4"/>
      <c r="NOO1481" s="4"/>
      <c r="NOP1481" s="4"/>
      <c r="NOQ1481" s="4"/>
      <c r="NOR1481" s="4"/>
      <c r="NOS1481" s="4"/>
      <c r="NOT1481" s="4"/>
      <c r="NOU1481" s="4"/>
      <c r="NOV1481" s="4"/>
      <c r="NOW1481" s="4"/>
      <c r="NOX1481" s="4"/>
      <c r="NOY1481" s="4"/>
      <c r="NOZ1481" s="4"/>
      <c r="NPA1481" s="4"/>
      <c r="NPB1481" s="4"/>
      <c r="NPC1481" s="4"/>
      <c r="NPD1481" s="4"/>
      <c r="NPE1481" s="4"/>
      <c r="NPF1481" s="4"/>
      <c r="NPG1481" s="4"/>
      <c r="NPH1481" s="4"/>
      <c r="NPI1481" s="4"/>
      <c r="NPJ1481" s="4"/>
      <c r="NPK1481" s="4"/>
      <c r="NPL1481" s="4"/>
      <c r="NPM1481" s="4"/>
      <c r="NPN1481" s="4"/>
      <c r="NPO1481" s="4"/>
      <c r="NPP1481" s="4"/>
      <c r="NPQ1481" s="4"/>
      <c r="NPR1481" s="4"/>
      <c r="NPS1481" s="4"/>
      <c r="NPT1481" s="4"/>
      <c r="NPU1481" s="4"/>
      <c r="NPV1481" s="4"/>
      <c r="NPW1481" s="4"/>
      <c r="NPX1481" s="4"/>
      <c r="NPY1481" s="4"/>
      <c r="NPZ1481" s="4"/>
      <c r="NQA1481" s="4"/>
      <c r="NQB1481" s="4"/>
      <c r="NQC1481" s="4"/>
      <c r="NQD1481" s="4"/>
      <c r="NQE1481" s="4"/>
      <c r="NQF1481" s="4"/>
      <c r="NQG1481" s="4"/>
      <c r="NQH1481" s="4"/>
      <c r="NQI1481" s="4"/>
      <c r="NQJ1481" s="4"/>
      <c r="NQK1481" s="4"/>
      <c r="NQL1481" s="4"/>
      <c r="NQM1481" s="4"/>
      <c r="NQN1481" s="4"/>
      <c r="NQO1481" s="4"/>
      <c r="NQP1481" s="4"/>
      <c r="NQQ1481" s="4"/>
      <c r="NQR1481" s="4"/>
      <c r="NQS1481" s="4"/>
      <c r="NQT1481" s="4"/>
      <c r="NQU1481" s="4"/>
      <c r="NQV1481" s="4"/>
      <c r="NQW1481" s="4"/>
      <c r="NQX1481" s="4"/>
      <c r="NQY1481" s="4"/>
      <c r="NQZ1481" s="4"/>
      <c r="NRA1481" s="4"/>
      <c r="NRB1481" s="4"/>
      <c r="NRC1481" s="4"/>
      <c r="NRD1481" s="4"/>
      <c r="NRE1481" s="4"/>
      <c r="NRF1481" s="4"/>
      <c r="NRG1481" s="4"/>
      <c r="NRH1481" s="4"/>
      <c r="NRI1481" s="4"/>
      <c r="NRJ1481" s="4"/>
      <c r="NRK1481" s="4"/>
      <c r="NRL1481" s="4"/>
      <c r="NRM1481" s="4"/>
      <c r="NRN1481" s="4"/>
      <c r="NRO1481" s="4"/>
      <c r="NRP1481" s="4"/>
      <c r="NRQ1481" s="4"/>
      <c r="NRR1481" s="4"/>
      <c r="NRS1481" s="4"/>
      <c r="NRT1481" s="4"/>
      <c r="NRU1481" s="4"/>
      <c r="NRV1481" s="4"/>
      <c r="NRW1481" s="4"/>
      <c r="NRX1481" s="4"/>
      <c r="NRY1481" s="4"/>
      <c r="NRZ1481" s="4"/>
      <c r="NSA1481" s="4"/>
      <c r="NSB1481" s="4"/>
      <c r="NSC1481" s="4"/>
      <c r="NSD1481" s="4"/>
      <c r="NSE1481" s="4"/>
      <c r="NSF1481" s="4"/>
      <c r="NSG1481" s="4"/>
      <c r="NSH1481" s="4"/>
      <c r="NSI1481" s="4"/>
      <c r="NSJ1481" s="4"/>
      <c r="NSK1481" s="4"/>
      <c r="NSL1481" s="4"/>
      <c r="NSM1481" s="4"/>
      <c r="NSN1481" s="4"/>
      <c r="NSO1481" s="4"/>
      <c r="NSP1481" s="4"/>
      <c r="NSQ1481" s="4"/>
      <c r="NSR1481" s="4"/>
      <c r="NSS1481" s="4"/>
      <c r="NST1481" s="4"/>
      <c r="NSU1481" s="4"/>
      <c r="NSV1481" s="4"/>
      <c r="NSW1481" s="4"/>
      <c r="NSX1481" s="4"/>
      <c r="NSY1481" s="4"/>
      <c r="NSZ1481" s="4"/>
      <c r="NTA1481" s="4"/>
      <c r="NTB1481" s="4"/>
      <c r="NTC1481" s="4"/>
      <c r="NTD1481" s="4"/>
      <c r="NTE1481" s="4"/>
      <c r="NTF1481" s="4"/>
      <c r="NTG1481" s="4"/>
      <c r="NTH1481" s="4"/>
      <c r="NTI1481" s="4"/>
      <c r="NTJ1481" s="4"/>
      <c r="NTK1481" s="4"/>
      <c r="NTL1481" s="4"/>
      <c r="NTM1481" s="4"/>
      <c r="NTN1481" s="4"/>
      <c r="NTO1481" s="4"/>
      <c r="NTP1481" s="4"/>
      <c r="NTQ1481" s="4"/>
      <c r="NTR1481" s="4"/>
      <c r="NTS1481" s="4"/>
      <c r="NTT1481" s="4"/>
      <c r="NTU1481" s="4"/>
      <c r="NTV1481" s="4"/>
      <c r="NTW1481" s="4"/>
      <c r="NTX1481" s="4"/>
      <c r="NTY1481" s="4"/>
      <c r="NTZ1481" s="4"/>
      <c r="NUA1481" s="4"/>
      <c r="NUB1481" s="4"/>
      <c r="NUC1481" s="4"/>
      <c r="NUD1481" s="4"/>
      <c r="NUE1481" s="4"/>
      <c r="NUF1481" s="4"/>
      <c r="NUG1481" s="4"/>
      <c r="NUH1481" s="4"/>
      <c r="NUI1481" s="4"/>
      <c r="NUJ1481" s="4"/>
      <c r="NUK1481" s="4"/>
      <c r="NUL1481" s="4"/>
      <c r="NUM1481" s="4"/>
      <c r="NUN1481" s="4"/>
      <c r="NUO1481" s="4"/>
      <c r="NUP1481" s="4"/>
      <c r="NUQ1481" s="4"/>
      <c r="NUR1481" s="4"/>
      <c r="NUS1481" s="4"/>
      <c r="NUT1481" s="4"/>
      <c r="NUU1481" s="4"/>
      <c r="NUV1481" s="4"/>
      <c r="NUW1481" s="4"/>
      <c r="NUX1481" s="4"/>
      <c r="NUY1481" s="4"/>
      <c r="NUZ1481" s="4"/>
      <c r="NVA1481" s="4"/>
      <c r="NVB1481" s="4"/>
      <c r="NVC1481" s="4"/>
      <c r="NVD1481" s="4"/>
      <c r="NVE1481" s="4"/>
      <c r="NVF1481" s="4"/>
      <c r="NVG1481" s="4"/>
      <c r="NVH1481" s="4"/>
      <c r="NVI1481" s="4"/>
      <c r="NVJ1481" s="4"/>
      <c r="NVK1481" s="4"/>
      <c r="NVL1481" s="4"/>
      <c r="NVM1481" s="4"/>
      <c r="NVN1481" s="4"/>
      <c r="NVO1481" s="4"/>
      <c r="NVP1481" s="4"/>
      <c r="NVQ1481" s="4"/>
      <c r="NVR1481" s="4"/>
      <c r="NVS1481" s="4"/>
      <c r="NVT1481" s="4"/>
      <c r="NVU1481" s="4"/>
      <c r="NVV1481" s="4"/>
      <c r="NVW1481" s="4"/>
      <c r="NVX1481" s="4"/>
      <c r="NVY1481" s="4"/>
      <c r="NVZ1481" s="4"/>
      <c r="NWA1481" s="4"/>
      <c r="NWB1481" s="4"/>
      <c r="NWC1481" s="4"/>
      <c r="NWD1481" s="4"/>
      <c r="NWE1481" s="4"/>
      <c r="NWF1481" s="4"/>
      <c r="NWG1481" s="4"/>
      <c r="NWH1481" s="4"/>
      <c r="NWI1481" s="4"/>
      <c r="NWJ1481" s="4"/>
      <c r="NWK1481" s="4"/>
      <c r="NWL1481" s="4"/>
      <c r="NWM1481" s="4"/>
      <c r="NWN1481" s="4"/>
      <c r="NWO1481" s="4"/>
      <c r="NWP1481" s="4"/>
      <c r="NWQ1481" s="4"/>
      <c r="NWR1481" s="4"/>
      <c r="NWS1481" s="4"/>
      <c r="NWT1481" s="4"/>
      <c r="NWU1481" s="4"/>
      <c r="NWV1481" s="4"/>
      <c r="NWW1481" s="4"/>
      <c r="NWX1481" s="4"/>
      <c r="NWY1481" s="4"/>
      <c r="NWZ1481" s="4"/>
      <c r="NXA1481" s="4"/>
      <c r="NXB1481" s="4"/>
      <c r="NXC1481" s="4"/>
      <c r="NXD1481" s="4"/>
      <c r="NXE1481" s="4"/>
      <c r="NXF1481" s="4"/>
      <c r="NXG1481" s="4"/>
      <c r="NXH1481" s="4"/>
      <c r="NXI1481" s="4"/>
      <c r="NXJ1481" s="4"/>
      <c r="NXK1481" s="4"/>
      <c r="NXL1481" s="4"/>
      <c r="NXM1481" s="4"/>
      <c r="NXN1481" s="4"/>
      <c r="NXO1481" s="4"/>
      <c r="NXP1481" s="4"/>
      <c r="NXQ1481" s="4"/>
      <c r="NXR1481" s="4"/>
      <c r="NXS1481" s="4"/>
      <c r="NXT1481" s="4"/>
      <c r="NXU1481" s="4"/>
      <c r="NXV1481" s="4"/>
      <c r="NXW1481" s="4"/>
      <c r="NXX1481" s="4"/>
      <c r="NXY1481" s="4"/>
      <c r="NXZ1481" s="4"/>
      <c r="NYA1481" s="4"/>
      <c r="NYB1481" s="4"/>
      <c r="NYC1481" s="4"/>
      <c r="NYD1481" s="4"/>
      <c r="NYE1481" s="4"/>
      <c r="NYF1481" s="4"/>
      <c r="NYG1481" s="4"/>
      <c r="NYH1481" s="4"/>
      <c r="NYI1481" s="4"/>
      <c r="NYJ1481" s="4"/>
      <c r="NYK1481" s="4"/>
      <c r="NYL1481" s="4"/>
      <c r="NYM1481" s="4"/>
      <c r="NYN1481" s="4"/>
      <c r="NYO1481" s="4"/>
      <c r="NYP1481" s="4"/>
      <c r="NYQ1481" s="4"/>
      <c r="NYR1481" s="4"/>
      <c r="NYS1481" s="4"/>
      <c r="NYT1481" s="4"/>
      <c r="NYU1481" s="4"/>
      <c r="NYV1481" s="4"/>
      <c r="NYW1481" s="4"/>
      <c r="NYX1481" s="4"/>
      <c r="NYY1481" s="4"/>
      <c r="NYZ1481" s="4"/>
      <c r="NZA1481" s="4"/>
      <c r="NZB1481" s="4"/>
      <c r="NZC1481" s="4"/>
      <c r="NZD1481" s="4"/>
      <c r="NZE1481" s="4"/>
      <c r="NZF1481" s="4"/>
      <c r="NZG1481" s="4"/>
      <c r="NZH1481" s="4"/>
      <c r="NZI1481" s="4"/>
      <c r="NZJ1481" s="4"/>
      <c r="NZK1481" s="4"/>
      <c r="NZL1481" s="4"/>
      <c r="NZM1481" s="4"/>
      <c r="NZN1481" s="4"/>
      <c r="NZO1481" s="4"/>
      <c r="NZP1481" s="4"/>
      <c r="NZQ1481" s="4"/>
      <c r="NZR1481" s="4"/>
      <c r="NZS1481" s="4"/>
      <c r="NZT1481" s="4"/>
      <c r="NZU1481" s="4"/>
      <c r="NZV1481" s="4"/>
      <c r="NZW1481" s="4"/>
      <c r="NZX1481" s="4"/>
      <c r="NZY1481" s="4"/>
      <c r="NZZ1481" s="4"/>
      <c r="OAA1481" s="4"/>
      <c r="OAB1481" s="4"/>
      <c r="OAC1481" s="4"/>
      <c r="OAD1481" s="4"/>
      <c r="OAE1481" s="4"/>
      <c r="OAF1481" s="4"/>
      <c r="OAG1481" s="4"/>
      <c r="OAH1481" s="4"/>
      <c r="OAI1481" s="4"/>
      <c r="OAJ1481" s="4"/>
      <c r="OAK1481" s="4"/>
      <c r="OAL1481" s="4"/>
      <c r="OAM1481" s="4"/>
      <c r="OAN1481" s="4"/>
      <c r="OAO1481" s="4"/>
      <c r="OAP1481" s="4"/>
      <c r="OAQ1481" s="4"/>
      <c r="OAR1481" s="4"/>
      <c r="OAS1481" s="4"/>
      <c r="OAT1481" s="4"/>
      <c r="OAU1481" s="4"/>
      <c r="OAV1481" s="4"/>
      <c r="OAW1481" s="4"/>
      <c r="OAX1481" s="4"/>
      <c r="OAY1481" s="4"/>
      <c r="OAZ1481" s="4"/>
      <c r="OBA1481" s="4"/>
      <c r="OBB1481" s="4"/>
      <c r="OBC1481" s="4"/>
      <c r="OBD1481" s="4"/>
      <c r="OBE1481" s="4"/>
      <c r="OBF1481" s="4"/>
      <c r="OBG1481" s="4"/>
      <c r="OBH1481" s="4"/>
      <c r="OBI1481" s="4"/>
      <c r="OBJ1481" s="4"/>
      <c r="OBK1481" s="4"/>
      <c r="OBL1481" s="4"/>
      <c r="OBM1481" s="4"/>
      <c r="OBN1481" s="4"/>
      <c r="OBO1481" s="4"/>
      <c r="OBP1481" s="4"/>
      <c r="OBQ1481" s="4"/>
      <c r="OBR1481" s="4"/>
      <c r="OBS1481" s="4"/>
      <c r="OBT1481" s="4"/>
      <c r="OBU1481" s="4"/>
      <c r="OBV1481" s="4"/>
      <c r="OBW1481" s="4"/>
      <c r="OBX1481" s="4"/>
      <c r="OBY1481" s="4"/>
      <c r="OBZ1481" s="4"/>
      <c r="OCA1481" s="4"/>
      <c r="OCB1481" s="4"/>
      <c r="OCC1481" s="4"/>
      <c r="OCD1481" s="4"/>
      <c r="OCE1481" s="4"/>
      <c r="OCF1481" s="4"/>
      <c r="OCG1481" s="4"/>
      <c r="OCH1481" s="4"/>
      <c r="OCI1481" s="4"/>
      <c r="OCJ1481" s="4"/>
      <c r="OCK1481" s="4"/>
      <c r="OCL1481" s="4"/>
      <c r="OCM1481" s="4"/>
      <c r="OCN1481" s="4"/>
      <c r="OCO1481" s="4"/>
      <c r="OCP1481" s="4"/>
      <c r="OCQ1481" s="4"/>
      <c r="OCR1481" s="4"/>
      <c r="OCS1481" s="4"/>
      <c r="OCT1481" s="4"/>
      <c r="OCU1481" s="4"/>
      <c r="OCV1481" s="4"/>
      <c r="OCW1481" s="4"/>
      <c r="OCX1481" s="4"/>
      <c r="OCY1481" s="4"/>
      <c r="OCZ1481" s="4"/>
      <c r="ODA1481" s="4"/>
      <c r="ODB1481" s="4"/>
      <c r="ODC1481" s="4"/>
      <c r="ODD1481" s="4"/>
      <c r="ODE1481" s="4"/>
      <c r="ODF1481" s="4"/>
      <c r="ODG1481" s="4"/>
      <c r="ODH1481" s="4"/>
      <c r="ODI1481" s="4"/>
      <c r="ODJ1481" s="4"/>
      <c r="ODK1481" s="4"/>
      <c r="ODL1481" s="4"/>
      <c r="ODM1481" s="4"/>
      <c r="ODN1481" s="4"/>
      <c r="ODO1481" s="4"/>
      <c r="ODP1481" s="4"/>
      <c r="ODQ1481" s="4"/>
      <c r="ODR1481" s="4"/>
      <c r="ODS1481" s="4"/>
      <c r="ODT1481" s="4"/>
      <c r="ODU1481" s="4"/>
      <c r="ODV1481" s="4"/>
      <c r="ODW1481" s="4"/>
      <c r="ODX1481" s="4"/>
      <c r="ODY1481" s="4"/>
      <c r="ODZ1481" s="4"/>
      <c r="OEA1481" s="4"/>
      <c r="OEB1481" s="4"/>
      <c r="OEC1481" s="4"/>
      <c r="OED1481" s="4"/>
      <c r="OEE1481" s="4"/>
      <c r="OEF1481" s="4"/>
      <c r="OEG1481" s="4"/>
      <c r="OEH1481" s="4"/>
      <c r="OEI1481" s="4"/>
      <c r="OEJ1481" s="4"/>
      <c r="OEK1481" s="4"/>
      <c r="OEL1481" s="4"/>
      <c r="OEM1481" s="4"/>
      <c r="OEN1481" s="4"/>
      <c r="OEO1481" s="4"/>
      <c r="OEP1481" s="4"/>
      <c r="OEQ1481" s="4"/>
      <c r="OER1481" s="4"/>
      <c r="OES1481" s="4"/>
      <c r="OET1481" s="4"/>
      <c r="OEU1481" s="4"/>
      <c r="OEV1481" s="4"/>
      <c r="OEW1481" s="4"/>
      <c r="OEX1481" s="4"/>
      <c r="OEY1481" s="4"/>
      <c r="OEZ1481" s="4"/>
      <c r="OFA1481" s="4"/>
      <c r="OFB1481" s="4"/>
      <c r="OFC1481" s="4"/>
      <c r="OFD1481" s="4"/>
      <c r="OFE1481" s="4"/>
      <c r="OFF1481" s="4"/>
      <c r="OFG1481" s="4"/>
      <c r="OFH1481" s="4"/>
      <c r="OFI1481" s="4"/>
      <c r="OFJ1481" s="4"/>
      <c r="OFK1481" s="4"/>
      <c r="OFL1481" s="4"/>
      <c r="OFM1481" s="4"/>
      <c r="OFN1481" s="4"/>
      <c r="OFO1481" s="4"/>
      <c r="OFP1481" s="4"/>
      <c r="OFQ1481" s="4"/>
      <c r="OFR1481" s="4"/>
      <c r="OFS1481" s="4"/>
      <c r="OFT1481" s="4"/>
      <c r="OFU1481" s="4"/>
      <c r="OFV1481" s="4"/>
      <c r="OFW1481" s="4"/>
      <c r="OFX1481" s="4"/>
      <c r="OFY1481" s="4"/>
      <c r="OFZ1481" s="4"/>
      <c r="OGA1481" s="4"/>
      <c r="OGB1481" s="4"/>
      <c r="OGC1481" s="4"/>
      <c r="OGD1481" s="4"/>
      <c r="OGE1481" s="4"/>
      <c r="OGF1481" s="4"/>
      <c r="OGG1481" s="4"/>
      <c r="OGH1481" s="4"/>
      <c r="OGI1481" s="4"/>
      <c r="OGJ1481" s="4"/>
      <c r="OGK1481" s="4"/>
      <c r="OGL1481" s="4"/>
      <c r="OGM1481" s="4"/>
      <c r="OGN1481" s="4"/>
      <c r="OGO1481" s="4"/>
      <c r="OGP1481" s="4"/>
      <c r="OGQ1481" s="4"/>
      <c r="OGR1481" s="4"/>
      <c r="OGS1481" s="4"/>
      <c r="OGT1481" s="4"/>
      <c r="OGU1481" s="4"/>
      <c r="OGV1481" s="4"/>
      <c r="OGW1481" s="4"/>
      <c r="OGX1481" s="4"/>
      <c r="OGY1481" s="4"/>
      <c r="OGZ1481" s="4"/>
      <c r="OHA1481" s="4"/>
      <c r="OHB1481" s="4"/>
      <c r="OHC1481" s="4"/>
      <c r="OHD1481" s="4"/>
      <c r="OHE1481" s="4"/>
      <c r="OHF1481" s="4"/>
      <c r="OHG1481" s="4"/>
      <c r="OHH1481" s="4"/>
      <c r="OHI1481" s="4"/>
      <c r="OHJ1481" s="4"/>
      <c r="OHK1481" s="4"/>
      <c r="OHL1481" s="4"/>
      <c r="OHM1481" s="4"/>
      <c r="OHN1481" s="4"/>
      <c r="OHO1481" s="4"/>
      <c r="OHP1481" s="4"/>
      <c r="OHQ1481" s="4"/>
      <c r="OHR1481" s="4"/>
      <c r="OHS1481" s="4"/>
      <c r="OHT1481" s="4"/>
      <c r="OHU1481" s="4"/>
      <c r="OHV1481" s="4"/>
      <c r="OHW1481" s="4"/>
      <c r="OHX1481" s="4"/>
      <c r="OHY1481" s="4"/>
      <c r="OHZ1481" s="4"/>
      <c r="OIA1481" s="4"/>
      <c r="OIB1481" s="4"/>
      <c r="OIC1481" s="4"/>
      <c r="OID1481" s="4"/>
      <c r="OIE1481" s="4"/>
      <c r="OIF1481" s="4"/>
      <c r="OIG1481" s="4"/>
      <c r="OIH1481" s="4"/>
      <c r="OII1481" s="4"/>
      <c r="OIJ1481" s="4"/>
      <c r="OIK1481" s="4"/>
      <c r="OIL1481" s="4"/>
      <c r="OIM1481" s="4"/>
      <c r="OIN1481" s="4"/>
      <c r="OIO1481" s="4"/>
      <c r="OIP1481" s="4"/>
      <c r="OIQ1481" s="4"/>
      <c r="OIR1481" s="4"/>
      <c r="OIS1481" s="4"/>
      <c r="OIT1481" s="4"/>
      <c r="OIU1481" s="4"/>
      <c r="OIV1481" s="4"/>
      <c r="OIW1481" s="4"/>
      <c r="OIX1481" s="4"/>
      <c r="OIY1481" s="4"/>
      <c r="OIZ1481" s="4"/>
      <c r="OJA1481" s="4"/>
      <c r="OJB1481" s="4"/>
      <c r="OJC1481" s="4"/>
      <c r="OJD1481" s="4"/>
      <c r="OJE1481" s="4"/>
      <c r="OJF1481" s="4"/>
      <c r="OJG1481" s="4"/>
      <c r="OJH1481" s="4"/>
      <c r="OJI1481" s="4"/>
      <c r="OJJ1481" s="4"/>
      <c r="OJK1481" s="4"/>
      <c r="OJL1481" s="4"/>
      <c r="OJM1481" s="4"/>
      <c r="OJN1481" s="4"/>
      <c r="OJO1481" s="4"/>
      <c r="OJP1481" s="4"/>
      <c r="OJQ1481" s="4"/>
      <c r="OJR1481" s="4"/>
      <c r="OJS1481" s="4"/>
      <c r="OJT1481" s="4"/>
      <c r="OJU1481" s="4"/>
      <c r="OJV1481" s="4"/>
      <c r="OJW1481" s="4"/>
      <c r="OJX1481" s="4"/>
      <c r="OJY1481" s="4"/>
      <c r="OJZ1481" s="4"/>
      <c r="OKA1481" s="4"/>
      <c r="OKB1481" s="4"/>
      <c r="OKC1481" s="4"/>
      <c r="OKD1481" s="4"/>
      <c r="OKE1481" s="4"/>
      <c r="OKF1481" s="4"/>
      <c r="OKG1481" s="4"/>
      <c r="OKH1481" s="4"/>
      <c r="OKI1481" s="4"/>
      <c r="OKJ1481" s="4"/>
      <c r="OKK1481" s="4"/>
      <c r="OKL1481" s="4"/>
      <c r="OKM1481" s="4"/>
      <c r="OKN1481" s="4"/>
      <c r="OKO1481" s="4"/>
      <c r="OKP1481" s="4"/>
      <c r="OKQ1481" s="4"/>
      <c r="OKR1481" s="4"/>
      <c r="OKS1481" s="4"/>
      <c r="OKT1481" s="4"/>
      <c r="OKU1481" s="4"/>
      <c r="OKV1481" s="4"/>
      <c r="OKW1481" s="4"/>
      <c r="OKX1481" s="4"/>
      <c r="OKY1481" s="4"/>
      <c r="OKZ1481" s="4"/>
      <c r="OLA1481" s="4"/>
      <c r="OLB1481" s="4"/>
      <c r="OLC1481" s="4"/>
      <c r="OLD1481" s="4"/>
      <c r="OLE1481" s="4"/>
      <c r="OLF1481" s="4"/>
      <c r="OLG1481" s="4"/>
      <c r="OLH1481" s="4"/>
      <c r="OLI1481" s="4"/>
      <c r="OLJ1481" s="4"/>
      <c r="OLK1481" s="4"/>
      <c r="OLL1481" s="4"/>
      <c r="OLM1481" s="4"/>
      <c r="OLN1481" s="4"/>
      <c r="OLO1481" s="4"/>
      <c r="OLP1481" s="4"/>
      <c r="OLQ1481" s="4"/>
      <c r="OLR1481" s="4"/>
      <c r="OLS1481" s="4"/>
      <c r="OLT1481" s="4"/>
      <c r="OLU1481" s="4"/>
      <c r="OLV1481" s="4"/>
      <c r="OLW1481" s="4"/>
      <c r="OLX1481" s="4"/>
      <c r="OLY1481" s="4"/>
      <c r="OLZ1481" s="4"/>
      <c r="OMA1481" s="4"/>
      <c r="OMB1481" s="4"/>
      <c r="OMC1481" s="4"/>
      <c r="OMD1481" s="4"/>
      <c r="OME1481" s="4"/>
      <c r="OMF1481" s="4"/>
      <c r="OMG1481" s="4"/>
      <c r="OMH1481" s="4"/>
      <c r="OMI1481" s="4"/>
      <c r="OMJ1481" s="4"/>
      <c r="OMK1481" s="4"/>
      <c r="OML1481" s="4"/>
      <c r="OMM1481" s="4"/>
      <c r="OMN1481" s="4"/>
      <c r="OMO1481" s="4"/>
      <c r="OMP1481" s="4"/>
      <c r="OMQ1481" s="4"/>
      <c r="OMR1481" s="4"/>
      <c r="OMS1481" s="4"/>
      <c r="OMT1481" s="4"/>
      <c r="OMU1481" s="4"/>
      <c r="OMV1481" s="4"/>
      <c r="OMW1481" s="4"/>
      <c r="OMX1481" s="4"/>
      <c r="OMY1481" s="4"/>
      <c r="OMZ1481" s="4"/>
      <c r="ONA1481" s="4"/>
      <c r="ONB1481" s="4"/>
      <c r="ONC1481" s="4"/>
      <c r="OND1481" s="4"/>
      <c r="ONE1481" s="4"/>
      <c r="ONF1481" s="4"/>
      <c r="ONG1481" s="4"/>
      <c r="ONH1481" s="4"/>
      <c r="ONI1481" s="4"/>
      <c r="ONJ1481" s="4"/>
      <c r="ONK1481" s="4"/>
      <c r="ONL1481" s="4"/>
      <c r="ONM1481" s="4"/>
      <c r="ONN1481" s="4"/>
      <c r="ONO1481" s="4"/>
      <c r="ONP1481" s="4"/>
      <c r="ONQ1481" s="4"/>
      <c r="ONR1481" s="4"/>
      <c r="ONS1481" s="4"/>
      <c r="ONT1481" s="4"/>
      <c r="ONU1481" s="4"/>
      <c r="ONV1481" s="4"/>
      <c r="ONW1481" s="4"/>
      <c r="ONX1481" s="4"/>
      <c r="ONY1481" s="4"/>
      <c r="ONZ1481" s="4"/>
      <c r="OOA1481" s="4"/>
      <c r="OOB1481" s="4"/>
      <c r="OOC1481" s="4"/>
      <c r="OOD1481" s="4"/>
      <c r="OOE1481" s="4"/>
      <c r="OOF1481" s="4"/>
      <c r="OOG1481" s="4"/>
      <c r="OOH1481" s="4"/>
      <c r="OOI1481" s="4"/>
      <c r="OOJ1481" s="4"/>
      <c r="OOK1481" s="4"/>
      <c r="OOL1481" s="4"/>
      <c r="OOM1481" s="4"/>
      <c r="OON1481" s="4"/>
      <c r="OOO1481" s="4"/>
      <c r="OOP1481" s="4"/>
      <c r="OOQ1481" s="4"/>
      <c r="OOR1481" s="4"/>
      <c r="OOS1481" s="4"/>
      <c r="OOT1481" s="4"/>
      <c r="OOU1481" s="4"/>
      <c r="OOV1481" s="4"/>
      <c r="OOW1481" s="4"/>
      <c r="OOX1481" s="4"/>
      <c r="OOY1481" s="4"/>
      <c r="OOZ1481" s="4"/>
      <c r="OPA1481" s="4"/>
      <c r="OPB1481" s="4"/>
      <c r="OPC1481" s="4"/>
      <c r="OPD1481" s="4"/>
      <c r="OPE1481" s="4"/>
      <c r="OPF1481" s="4"/>
      <c r="OPG1481" s="4"/>
      <c r="OPH1481" s="4"/>
      <c r="OPI1481" s="4"/>
      <c r="OPJ1481" s="4"/>
      <c r="OPK1481" s="4"/>
      <c r="OPL1481" s="4"/>
      <c r="OPM1481" s="4"/>
      <c r="OPN1481" s="4"/>
      <c r="OPO1481" s="4"/>
      <c r="OPP1481" s="4"/>
      <c r="OPQ1481" s="4"/>
      <c r="OPR1481" s="4"/>
      <c r="OPS1481" s="4"/>
      <c r="OPT1481" s="4"/>
      <c r="OPU1481" s="4"/>
      <c r="OPV1481" s="4"/>
      <c r="OPW1481" s="4"/>
      <c r="OPX1481" s="4"/>
      <c r="OPY1481" s="4"/>
      <c r="OPZ1481" s="4"/>
      <c r="OQA1481" s="4"/>
      <c r="OQB1481" s="4"/>
      <c r="OQC1481" s="4"/>
      <c r="OQD1481" s="4"/>
      <c r="OQE1481" s="4"/>
      <c r="OQF1481" s="4"/>
      <c r="OQG1481" s="4"/>
      <c r="OQH1481" s="4"/>
      <c r="OQI1481" s="4"/>
      <c r="OQJ1481" s="4"/>
      <c r="OQK1481" s="4"/>
      <c r="OQL1481" s="4"/>
      <c r="OQM1481" s="4"/>
      <c r="OQN1481" s="4"/>
      <c r="OQO1481" s="4"/>
      <c r="OQP1481" s="4"/>
      <c r="OQQ1481" s="4"/>
      <c r="OQR1481" s="4"/>
      <c r="OQS1481" s="4"/>
      <c r="OQT1481" s="4"/>
      <c r="OQU1481" s="4"/>
      <c r="OQV1481" s="4"/>
      <c r="OQW1481" s="4"/>
      <c r="OQX1481" s="4"/>
      <c r="OQY1481" s="4"/>
      <c r="OQZ1481" s="4"/>
      <c r="ORA1481" s="4"/>
      <c r="ORB1481" s="4"/>
      <c r="ORC1481" s="4"/>
      <c r="ORD1481" s="4"/>
      <c r="ORE1481" s="4"/>
      <c r="ORF1481" s="4"/>
      <c r="ORG1481" s="4"/>
      <c r="ORH1481" s="4"/>
      <c r="ORI1481" s="4"/>
      <c r="ORJ1481" s="4"/>
      <c r="ORK1481" s="4"/>
      <c r="ORL1481" s="4"/>
      <c r="ORM1481" s="4"/>
      <c r="ORN1481" s="4"/>
      <c r="ORO1481" s="4"/>
      <c r="ORP1481" s="4"/>
      <c r="ORQ1481" s="4"/>
      <c r="ORR1481" s="4"/>
      <c r="ORS1481" s="4"/>
      <c r="ORT1481" s="4"/>
      <c r="ORU1481" s="4"/>
      <c r="ORV1481" s="4"/>
      <c r="ORW1481" s="4"/>
      <c r="ORX1481" s="4"/>
      <c r="ORY1481" s="4"/>
      <c r="ORZ1481" s="4"/>
      <c r="OSA1481" s="4"/>
      <c r="OSB1481" s="4"/>
      <c r="OSC1481" s="4"/>
      <c r="OSD1481" s="4"/>
      <c r="OSE1481" s="4"/>
      <c r="OSF1481" s="4"/>
      <c r="OSG1481" s="4"/>
      <c r="OSH1481" s="4"/>
      <c r="OSI1481" s="4"/>
      <c r="OSJ1481" s="4"/>
      <c r="OSK1481" s="4"/>
      <c r="OSL1481" s="4"/>
      <c r="OSM1481" s="4"/>
      <c r="OSN1481" s="4"/>
      <c r="OSO1481" s="4"/>
      <c r="OSP1481" s="4"/>
      <c r="OSQ1481" s="4"/>
      <c r="OSR1481" s="4"/>
      <c r="OSS1481" s="4"/>
      <c r="OST1481" s="4"/>
      <c r="OSU1481" s="4"/>
      <c r="OSV1481" s="4"/>
      <c r="OSW1481" s="4"/>
      <c r="OSX1481" s="4"/>
      <c r="OSY1481" s="4"/>
      <c r="OSZ1481" s="4"/>
      <c r="OTA1481" s="4"/>
      <c r="OTB1481" s="4"/>
      <c r="OTC1481" s="4"/>
      <c r="OTD1481" s="4"/>
      <c r="OTE1481" s="4"/>
      <c r="OTF1481" s="4"/>
      <c r="OTG1481" s="4"/>
      <c r="OTH1481" s="4"/>
      <c r="OTI1481" s="4"/>
      <c r="OTJ1481" s="4"/>
      <c r="OTK1481" s="4"/>
      <c r="OTL1481" s="4"/>
      <c r="OTM1481" s="4"/>
      <c r="OTN1481" s="4"/>
      <c r="OTO1481" s="4"/>
      <c r="OTP1481" s="4"/>
      <c r="OTQ1481" s="4"/>
      <c r="OTR1481" s="4"/>
      <c r="OTS1481" s="4"/>
      <c r="OTT1481" s="4"/>
      <c r="OTU1481" s="4"/>
      <c r="OTV1481" s="4"/>
      <c r="OTW1481" s="4"/>
      <c r="OTX1481" s="4"/>
      <c r="OTY1481" s="4"/>
      <c r="OTZ1481" s="4"/>
      <c r="OUA1481" s="4"/>
      <c r="OUB1481" s="4"/>
      <c r="OUC1481" s="4"/>
      <c r="OUD1481" s="4"/>
      <c r="OUE1481" s="4"/>
      <c r="OUF1481" s="4"/>
      <c r="OUG1481" s="4"/>
      <c r="OUH1481" s="4"/>
      <c r="OUI1481" s="4"/>
      <c r="OUJ1481" s="4"/>
      <c r="OUK1481" s="4"/>
      <c r="OUL1481" s="4"/>
      <c r="OUM1481" s="4"/>
      <c r="OUN1481" s="4"/>
      <c r="OUO1481" s="4"/>
      <c r="OUP1481" s="4"/>
      <c r="OUQ1481" s="4"/>
      <c r="OUR1481" s="4"/>
      <c r="OUS1481" s="4"/>
      <c r="OUT1481" s="4"/>
      <c r="OUU1481" s="4"/>
      <c r="OUV1481" s="4"/>
      <c r="OUW1481" s="4"/>
      <c r="OUX1481" s="4"/>
      <c r="OUY1481" s="4"/>
      <c r="OUZ1481" s="4"/>
      <c r="OVA1481" s="4"/>
      <c r="OVB1481" s="4"/>
      <c r="OVC1481" s="4"/>
      <c r="OVD1481" s="4"/>
      <c r="OVE1481" s="4"/>
      <c r="OVF1481" s="4"/>
      <c r="OVG1481" s="4"/>
      <c r="OVH1481" s="4"/>
      <c r="OVI1481" s="4"/>
      <c r="OVJ1481" s="4"/>
      <c r="OVK1481" s="4"/>
      <c r="OVL1481" s="4"/>
      <c r="OVM1481" s="4"/>
      <c r="OVN1481" s="4"/>
      <c r="OVO1481" s="4"/>
      <c r="OVP1481" s="4"/>
      <c r="OVQ1481" s="4"/>
      <c r="OVR1481" s="4"/>
      <c r="OVS1481" s="4"/>
      <c r="OVT1481" s="4"/>
      <c r="OVU1481" s="4"/>
      <c r="OVV1481" s="4"/>
      <c r="OVW1481" s="4"/>
      <c r="OVX1481" s="4"/>
      <c r="OVY1481" s="4"/>
      <c r="OVZ1481" s="4"/>
      <c r="OWA1481" s="4"/>
      <c r="OWB1481" s="4"/>
      <c r="OWC1481" s="4"/>
      <c r="OWD1481" s="4"/>
      <c r="OWE1481" s="4"/>
      <c r="OWF1481" s="4"/>
      <c r="OWG1481" s="4"/>
      <c r="OWH1481" s="4"/>
      <c r="OWI1481" s="4"/>
      <c r="OWJ1481" s="4"/>
      <c r="OWK1481" s="4"/>
      <c r="OWL1481" s="4"/>
      <c r="OWM1481" s="4"/>
      <c r="OWN1481" s="4"/>
      <c r="OWO1481" s="4"/>
      <c r="OWP1481" s="4"/>
      <c r="OWQ1481" s="4"/>
      <c r="OWR1481" s="4"/>
      <c r="OWS1481" s="4"/>
      <c r="OWT1481" s="4"/>
      <c r="OWU1481" s="4"/>
      <c r="OWV1481" s="4"/>
      <c r="OWW1481" s="4"/>
      <c r="OWX1481" s="4"/>
      <c r="OWY1481" s="4"/>
      <c r="OWZ1481" s="4"/>
      <c r="OXA1481" s="4"/>
      <c r="OXB1481" s="4"/>
      <c r="OXC1481" s="4"/>
      <c r="OXD1481" s="4"/>
      <c r="OXE1481" s="4"/>
      <c r="OXF1481" s="4"/>
      <c r="OXG1481" s="4"/>
      <c r="OXH1481" s="4"/>
      <c r="OXI1481" s="4"/>
      <c r="OXJ1481" s="4"/>
      <c r="OXK1481" s="4"/>
      <c r="OXL1481" s="4"/>
      <c r="OXM1481" s="4"/>
      <c r="OXN1481" s="4"/>
      <c r="OXO1481" s="4"/>
      <c r="OXP1481" s="4"/>
      <c r="OXQ1481" s="4"/>
      <c r="OXR1481" s="4"/>
      <c r="OXS1481" s="4"/>
      <c r="OXT1481" s="4"/>
      <c r="OXU1481" s="4"/>
      <c r="OXV1481" s="4"/>
      <c r="OXW1481" s="4"/>
      <c r="OXX1481" s="4"/>
      <c r="OXY1481" s="4"/>
      <c r="OXZ1481" s="4"/>
      <c r="OYA1481" s="4"/>
      <c r="OYB1481" s="4"/>
      <c r="OYC1481" s="4"/>
      <c r="OYD1481" s="4"/>
      <c r="OYE1481" s="4"/>
      <c r="OYF1481" s="4"/>
      <c r="OYG1481" s="4"/>
      <c r="OYH1481" s="4"/>
      <c r="OYI1481" s="4"/>
      <c r="OYJ1481" s="4"/>
      <c r="OYK1481" s="4"/>
      <c r="OYL1481" s="4"/>
      <c r="OYM1481" s="4"/>
      <c r="OYN1481" s="4"/>
      <c r="OYO1481" s="4"/>
      <c r="OYP1481" s="4"/>
      <c r="OYQ1481" s="4"/>
      <c r="OYR1481" s="4"/>
      <c r="OYS1481" s="4"/>
      <c r="OYT1481" s="4"/>
      <c r="OYU1481" s="4"/>
      <c r="OYV1481" s="4"/>
      <c r="OYW1481" s="4"/>
      <c r="OYX1481" s="4"/>
      <c r="OYY1481" s="4"/>
      <c r="OYZ1481" s="4"/>
      <c r="OZA1481" s="4"/>
      <c r="OZB1481" s="4"/>
      <c r="OZC1481" s="4"/>
      <c r="OZD1481" s="4"/>
      <c r="OZE1481" s="4"/>
      <c r="OZF1481" s="4"/>
      <c r="OZG1481" s="4"/>
      <c r="OZH1481" s="4"/>
      <c r="OZI1481" s="4"/>
      <c r="OZJ1481" s="4"/>
      <c r="OZK1481" s="4"/>
      <c r="OZL1481" s="4"/>
      <c r="OZM1481" s="4"/>
      <c r="OZN1481" s="4"/>
      <c r="OZO1481" s="4"/>
      <c r="OZP1481" s="4"/>
      <c r="OZQ1481" s="4"/>
      <c r="OZR1481" s="4"/>
      <c r="OZS1481" s="4"/>
      <c r="OZT1481" s="4"/>
      <c r="OZU1481" s="4"/>
      <c r="OZV1481" s="4"/>
      <c r="OZW1481" s="4"/>
      <c r="OZX1481" s="4"/>
      <c r="OZY1481" s="4"/>
      <c r="OZZ1481" s="4"/>
      <c r="PAA1481" s="4"/>
      <c r="PAB1481" s="4"/>
      <c r="PAC1481" s="4"/>
      <c r="PAD1481" s="4"/>
      <c r="PAE1481" s="4"/>
      <c r="PAF1481" s="4"/>
      <c r="PAG1481" s="4"/>
      <c r="PAH1481" s="4"/>
      <c r="PAI1481" s="4"/>
      <c r="PAJ1481" s="4"/>
      <c r="PAK1481" s="4"/>
      <c r="PAL1481" s="4"/>
      <c r="PAM1481" s="4"/>
      <c r="PAN1481" s="4"/>
      <c r="PAO1481" s="4"/>
      <c r="PAP1481" s="4"/>
      <c r="PAQ1481" s="4"/>
      <c r="PAR1481" s="4"/>
      <c r="PAS1481" s="4"/>
      <c r="PAT1481" s="4"/>
      <c r="PAU1481" s="4"/>
      <c r="PAV1481" s="4"/>
      <c r="PAW1481" s="4"/>
      <c r="PAX1481" s="4"/>
      <c r="PAY1481" s="4"/>
      <c r="PAZ1481" s="4"/>
      <c r="PBA1481" s="4"/>
      <c r="PBB1481" s="4"/>
      <c r="PBC1481" s="4"/>
      <c r="PBD1481" s="4"/>
      <c r="PBE1481" s="4"/>
      <c r="PBF1481" s="4"/>
      <c r="PBG1481" s="4"/>
      <c r="PBH1481" s="4"/>
      <c r="PBI1481" s="4"/>
      <c r="PBJ1481" s="4"/>
      <c r="PBK1481" s="4"/>
      <c r="PBL1481" s="4"/>
      <c r="PBM1481" s="4"/>
      <c r="PBN1481" s="4"/>
      <c r="PBO1481" s="4"/>
      <c r="PBP1481" s="4"/>
      <c r="PBQ1481" s="4"/>
      <c r="PBR1481" s="4"/>
      <c r="PBS1481" s="4"/>
      <c r="PBT1481" s="4"/>
      <c r="PBU1481" s="4"/>
      <c r="PBV1481" s="4"/>
      <c r="PBW1481" s="4"/>
      <c r="PBX1481" s="4"/>
      <c r="PBY1481" s="4"/>
      <c r="PBZ1481" s="4"/>
      <c r="PCA1481" s="4"/>
      <c r="PCB1481" s="4"/>
      <c r="PCC1481" s="4"/>
      <c r="PCD1481" s="4"/>
      <c r="PCE1481" s="4"/>
      <c r="PCF1481" s="4"/>
      <c r="PCG1481" s="4"/>
      <c r="PCH1481" s="4"/>
      <c r="PCI1481" s="4"/>
      <c r="PCJ1481" s="4"/>
      <c r="PCK1481" s="4"/>
      <c r="PCL1481" s="4"/>
      <c r="PCM1481" s="4"/>
      <c r="PCN1481" s="4"/>
      <c r="PCO1481" s="4"/>
      <c r="PCP1481" s="4"/>
      <c r="PCQ1481" s="4"/>
      <c r="PCR1481" s="4"/>
      <c r="PCS1481" s="4"/>
      <c r="PCT1481" s="4"/>
      <c r="PCU1481" s="4"/>
      <c r="PCV1481" s="4"/>
      <c r="PCW1481" s="4"/>
      <c r="PCX1481" s="4"/>
      <c r="PCY1481" s="4"/>
      <c r="PCZ1481" s="4"/>
      <c r="PDA1481" s="4"/>
      <c r="PDB1481" s="4"/>
      <c r="PDC1481" s="4"/>
      <c r="PDD1481" s="4"/>
      <c r="PDE1481" s="4"/>
      <c r="PDF1481" s="4"/>
      <c r="PDG1481" s="4"/>
      <c r="PDH1481" s="4"/>
      <c r="PDI1481" s="4"/>
      <c r="PDJ1481" s="4"/>
      <c r="PDK1481" s="4"/>
      <c r="PDL1481" s="4"/>
      <c r="PDM1481" s="4"/>
      <c r="PDN1481" s="4"/>
      <c r="PDO1481" s="4"/>
      <c r="PDP1481" s="4"/>
      <c r="PDQ1481" s="4"/>
      <c r="PDR1481" s="4"/>
      <c r="PDS1481" s="4"/>
      <c r="PDT1481" s="4"/>
      <c r="PDU1481" s="4"/>
      <c r="PDV1481" s="4"/>
      <c r="PDW1481" s="4"/>
      <c r="PDX1481" s="4"/>
      <c r="PDY1481" s="4"/>
      <c r="PDZ1481" s="4"/>
      <c r="PEA1481" s="4"/>
      <c r="PEB1481" s="4"/>
      <c r="PEC1481" s="4"/>
      <c r="PED1481" s="4"/>
      <c r="PEE1481" s="4"/>
      <c r="PEF1481" s="4"/>
      <c r="PEG1481" s="4"/>
      <c r="PEH1481" s="4"/>
      <c r="PEI1481" s="4"/>
      <c r="PEJ1481" s="4"/>
      <c r="PEK1481" s="4"/>
      <c r="PEL1481" s="4"/>
      <c r="PEM1481" s="4"/>
      <c r="PEN1481" s="4"/>
      <c r="PEO1481" s="4"/>
      <c r="PEP1481" s="4"/>
      <c r="PEQ1481" s="4"/>
      <c r="PER1481" s="4"/>
      <c r="PES1481" s="4"/>
      <c r="PET1481" s="4"/>
      <c r="PEU1481" s="4"/>
      <c r="PEV1481" s="4"/>
      <c r="PEW1481" s="4"/>
      <c r="PEX1481" s="4"/>
      <c r="PEY1481" s="4"/>
      <c r="PEZ1481" s="4"/>
      <c r="PFA1481" s="4"/>
      <c r="PFB1481" s="4"/>
      <c r="PFC1481" s="4"/>
      <c r="PFD1481" s="4"/>
      <c r="PFE1481" s="4"/>
      <c r="PFF1481" s="4"/>
      <c r="PFG1481" s="4"/>
      <c r="PFH1481" s="4"/>
      <c r="PFI1481" s="4"/>
      <c r="PFJ1481" s="4"/>
      <c r="PFK1481" s="4"/>
      <c r="PFL1481" s="4"/>
      <c r="PFM1481" s="4"/>
      <c r="PFN1481" s="4"/>
      <c r="PFO1481" s="4"/>
      <c r="PFP1481" s="4"/>
      <c r="PFQ1481" s="4"/>
      <c r="PFR1481" s="4"/>
      <c r="PFS1481" s="4"/>
      <c r="PFT1481" s="4"/>
      <c r="PFU1481" s="4"/>
      <c r="PFV1481" s="4"/>
      <c r="PFW1481" s="4"/>
      <c r="PFX1481" s="4"/>
      <c r="PFY1481" s="4"/>
      <c r="PFZ1481" s="4"/>
      <c r="PGA1481" s="4"/>
      <c r="PGB1481" s="4"/>
      <c r="PGC1481" s="4"/>
      <c r="PGD1481" s="4"/>
      <c r="PGE1481" s="4"/>
      <c r="PGF1481" s="4"/>
      <c r="PGG1481" s="4"/>
      <c r="PGH1481" s="4"/>
      <c r="PGI1481" s="4"/>
      <c r="PGJ1481" s="4"/>
      <c r="PGK1481" s="4"/>
      <c r="PGL1481" s="4"/>
      <c r="PGM1481" s="4"/>
      <c r="PGN1481" s="4"/>
      <c r="PGO1481" s="4"/>
      <c r="PGP1481" s="4"/>
      <c r="PGQ1481" s="4"/>
      <c r="PGR1481" s="4"/>
      <c r="PGS1481" s="4"/>
      <c r="PGT1481" s="4"/>
      <c r="PGU1481" s="4"/>
      <c r="PGV1481" s="4"/>
      <c r="PGW1481" s="4"/>
      <c r="PGX1481" s="4"/>
      <c r="PGY1481" s="4"/>
      <c r="PGZ1481" s="4"/>
      <c r="PHA1481" s="4"/>
      <c r="PHB1481" s="4"/>
      <c r="PHC1481" s="4"/>
      <c r="PHD1481" s="4"/>
      <c r="PHE1481" s="4"/>
      <c r="PHF1481" s="4"/>
      <c r="PHG1481" s="4"/>
      <c r="PHH1481" s="4"/>
      <c r="PHI1481" s="4"/>
      <c r="PHJ1481" s="4"/>
      <c r="PHK1481" s="4"/>
      <c r="PHL1481" s="4"/>
      <c r="PHM1481" s="4"/>
      <c r="PHN1481" s="4"/>
      <c r="PHO1481" s="4"/>
      <c r="PHP1481" s="4"/>
      <c r="PHQ1481" s="4"/>
      <c r="PHR1481" s="4"/>
      <c r="PHS1481" s="4"/>
      <c r="PHT1481" s="4"/>
      <c r="PHU1481" s="4"/>
      <c r="PHV1481" s="4"/>
      <c r="PHW1481" s="4"/>
      <c r="PHX1481" s="4"/>
      <c r="PHY1481" s="4"/>
      <c r="PHZ1481" s="4"/>
      <c r="PIA1481" s="4"/>
      <c r="PIB1481" s="4"/>
      <c r="PIC1481" s="4"/>
      <c r="PID1481" s="4"/>
      <c r="PIE1481" s="4"/>
      <c r="PIF1481" s="4"/>
      <c r="PIG1481" s="4"/>
      <c r="PIH1481" s="4"/>
      <c r="PII1481" s="4"/>
      <c r="PIJ1481" s="4"/>
      <c r="PIK1481" s="4"/>
      <c r="PIL1481" s="4"/>
      <c r="PIM1481" s="4"/>
      <c r="PIN1481" s="4"/>
      <c r="PIO1481" s="4"/>
      <c r="PIP1481" s="4"/>
      <c r="PIQ1481" s="4"/>
      <c r="PIR1481" s="4"/>
      <c r="PIS1481" s="4"/>
      <c r="PIT1481" s="4"/>
      <c r="PIU1481" s="4"/>
      <c r="PIV1481" s="4"/>
      <c r="PIW1481" s="4"/>
      <c r="PIX1481" s="4"/>
      <c r="PIY1481" s="4"/>
      <c r="PIZ1481" s="4"/>
      <c r="PJA1481" s="4"/>
      <c r="PJB1481" s="4"/>
      <c r="PJC1481" s="4"/>
      <c r="PJD1481" s="4"/>
      <c r="PJE1481" s="4"/>
      <c r="PJF1481" s="4"/>
      <c r="PJG1481" s="4"/>
      <c r="PJH1481" s="4"/>
      <c r="PJI1481" s="4"/>
      <c r="PJJ1481" s="4"/>
      <c r="PJK1481" s="4"/>
      <c r="PJL1481" s="4"/>
      <c r="PJM1481" s="4"/>
      <c r="PJN1481" s="4"/>
      <c r="PJO1481" s="4"/>
      <c r="PJP1481" s="4"/>
      <c r="PJQ1481" s="4"/>
      <c r="PJR1481" s="4"/>
      <c r="PJS1481" s="4"/>
      <c r="PJT1481" s="4"/>
      <c r="PJU1481" s="4"/>
      <c r="PJV1481" s="4"/>
      <c r="PJW1481" s="4"/>
      <c r="PJX1481" s="4"/>
      <c r="PJY1481" s="4"/>
      <c r="PJZ1481" s="4"/>
      <c r="PKA1481" s="4"/>
      <c r="PKB1481" s="4"/>
      <c r="PKC1481" s="4"/>
      <c r="PKD1481" s="4"/>
      <c r="PKE1481" s="4"/>
      <c r="PKF1481" s="4"/>
      <c r="PKG1481" s="4"/>
      <c r="PKH1481" s="4"/>
      <c r="PKI1481" s="4"/>
      <c r="PKJ1481" s="4"/>
      <c r="PKK1481" s="4"/>
      <c r="PKL1481" s="4"/>
      <c r="PKM1481" s="4"/>
      <c r="PKN1481" s="4"/>
      <c r="PKO1481" s="4"/>
      <c r="PKP1481" s="4"/>
      <c r="PKQ1481" s="4"/>
      <c r="PKR1481" s="4"/>
      <c r="PKS1481" s="4"/>
      <c r="PKT1481" s="4"/>
      <c r="PKU1481" s="4"/>
      <c r="PKV1481" s="4"/>
      <c r="PKW1481" s="4"/>
      <c r="PKX1481" s="4"/>
      <c r="PKY1481" s="4"/>
      <c r="PKZ1481" s="4"/>
      <c r="PLA1481" s="4"/>
      <c r="PLB1481" s="4"/>
      <c r="PLC1481" s="4"/>
      <c r="PLD1481" s="4"/>
      <c r="PLE1481" s="4"/>
      <c r="PLF1481" s="4"/>
      <c r="PLG1481" s="4"/>
      <c r="PLH1481" s="4"/>
      <c r="PLI1481" s="4"/>
      <c r="PLJ1481" s="4"/>
      <c r="PLK1481" s="4"/>
      <c r="PLL1481" s="4"/>
      <c r="PLM1481" s="4"/>
      <c r="PLN1481" s="4"/>
      <c r="PLO1481" s="4"/>
      <c r="PLP1481" s="4"/>
      <c r="PLQ1481" s="4"/>
      <c r="PLR1481" s="4"/>
      <c r="PLS1481" s="4"/>
      <c r="PLT1481" s="4"/>
      <c r="PLU1481" s="4"/>
      <c r="PLV1481" s="4"/>
      <c r="PLW1481" s="4"/>
      <c r="PLX1481" s="4"/>
      <c r="PLY1481" s="4"/>
      <c r="PLZ1481" s="4"/>
      <c r="PMA1481" s="4"/>
      <c r="PMB1481" s="4"/>
      <c r="PMC1481" s="4"/>
      <c r="PMD1481" s="4"/>
      <c r="PME1481" s="4"/>
      <c r="PMF1481" s="4"/>
      <c r="PMG1481" s="4"/>
      <c r="PMH1481" s="4"/>
      <c r="PMI1481" s="4"/>
      <c r="PMJ1481" s="4"/>
      <c r="PMK1481" s="4"/>
      <c r="PML1481" s="4"/>
      <c r="PMM1481" s="4"/>
      <c r="PMN1481" s="4"/>
      <c r="PMO1481" s="4"/>
      <c r="PMP1481" s="4"/>
      <c r="PMQ1481" s="4"/>
      <c r="PMR1481" s="4"/>
      <c r="PMS1481" s="4"/>
      <c r="PMT1481" s="4"/>
      <c r="PMU1481" s="4"/>
      <c r="PMV1481" s="4"/>
      <c r="PMW1481" s="4"/>
      <c r="PMX1481" s="4"/>
      <c r="PMY1481" s="4"/>
      <c r="PMZ1481" s="4"/>
      <c r="PNA1481" s="4"/>
      <c r="PNB1481" s="4"/>
      <c r="PNC1481" s="4"/>
      <c r="PND1481" s="4"/>
      <c r="PNE1481" s="4"/>
      <c r="PNF1481" s="4"/>
      <c r="PNG1481" s="4"/>
      <c r="PNH1481" s="4"/>
      <c r="PNI1481" s="4"/>
      <c r="PNJ1481" s="4"/>
      <c r="PNK1481" s="4"/>
      <c r="PNL1481" s="4"/>
      <c r="PNM1481" s="4"/>
      <c r="PNN1481" s="4"/>
      <c r="PNO1481" s="4"/>
      <c r="PNP1481" s="4"/>
      <c r="PNQ1481" s="4"/>
      <c r="PNR1481" s="4"/>
      <c r="PNS1481" s="4"/>
      <c r="PNT1481" s="4"/>
      <c r="PNU1481" s="4"/>
      <c r="PNV1481" s="4"/>
      <c r="PNW1481" s="4"/>
      <c r="PNX1481" s="4"/>
      <c r="PNY1481" s="4"/>
      <c r="PNZ1481" s="4"/>
      <c r="POA1481" s="4"/>
      <c r="POB1481" s="4"/>
      <c r="POC1481" s="4"/>
      <c r="POD1481" s="4"/>
      <c r="POE1481" s="4"/>
      <c r="POF1481" s="4"/>
      <c r="POG1481" s="4"/>
      <c r="POH1481" s="4"/>
      <c r="POI1481" s="4"/>
      <c r="POJ1481" s="4"/>
      <c r="POK1481" s="4"/>
      <c r="POL1481" s="4"/>
      <c r="POM1481" s="4"/>
      <c r="PON1481" s="4"/>
      <c r="POO1481" s="4"/>
      <c r="POP1481" s="4"/>
      <c r="POQ1481" s="4"/>
      <c r="POR1481" s="4"/>
      <c r="POS1481" s="4"/>
      <c r="POT1481" s="4"/>
      <c r="POU1481" s="4"/>
      <c r="POV1481" s="4"/>
      <c r="POW1481" s="4"/>
      <c r="POX1481" s="4"/>
      <c r="POY1481" s="4"/>
      <c r="POZ1481" s="4"/>
      <c r="PPA1481" s="4"/>
      <c r="PPB1481" s="4"/>
      <c r="PPC1481" s="4"/>
      <c r="PPD1481" s="4"/>
      <c r="PPE1481" s="4"/>
      <c r="PPF1481" s="4"/>
      <c r="PPG1481" s="4"/>
      <c r="PPH1481" s="4"/>
      <c r="PPI1481" s="4"/>
      <c r="PPJ1481" s="4"/>
      <c r="PPK1481" s="4"/>
      <c r="PPL1481" s="4"/>
      <c r="PPM1481" s="4"/>
      <c r="PPN1481" s="4"/>
      <c r="PPO1481" s="4"/>
      <c r="PPP1481" s="4"/>
      <c r="PPQ1481" s="4"/>
      <c r="PPR1481" s="4"/>
      <c r="PPS1481" s="4"/>
      <c r="PPT1481" s="4"/>
      <c r="PPU1481" s="4"/>
      <c r="PPV1481" s="4"/>
      <c r="PPW1481" s="4"/>
      <c r="PPX1481" s="4"/>
      <c r="PPY1481" s="4"/>
      <c r="PPZ1481" s="4"/>
      <c r="PQA1481" s="4"/>
      <c r="PQB1481" s="4"/>
      <c r="PQC1481" s="4"/>
      <c r="PQD1481" s="4"/>
      <c r="PQE1481" s="4"/>
      <c r="PQF1481" s="4"/>
      <c r="PQG1481" s="4"/>
      <c r="PQH1481" s="4"/>
      <c r="PQI1481" s="4"/>
      <c r="PQJ1481" s="4"/>
      <c r="PQK1481" s="4"/>
      <c r="PQL1481" s="4"/>
      <c r="PQM1481" s="4"/>
      <c r="PQN1481" s="4"/>
      <c r="PQO1481" s="4"/>
      <c r="PQP1481" s="4"/>
      <c r="PQQ1481" s="4"/>
      <c r="PQR1481" s="4"/>
      <c r="PQS1481" s="4"/>
      <c r="PQT1481" s="4"/>
      <c r="PQU1481" s="4"/>
      <c r="PQV1481" s="4"/>
      <c r="PQW1481" s="4"/>
      <c r="PQX1481" s="4"/>
      <c r="PQY1481" s="4"/>
      <c r="PQZ1481" s="4"/>
      <c r="PRA1481" s="4"/>
      <c r="PRB1481" s="4"/>
      <c r="PRC1481" s="4"/>
      <c r="PRD1481" s="4"/>
      <c r="PRE1481" s="4"/>
      <c r="PRF1481" s="4"/>
      <c r="PRG1481" s="4"/>
      <c r="PRH1481" s="4"/>
      <c r="PRI1481" s="4"/>
      <c r="PRJ1481" s="4"/>
      <c r="PRK1481" s="4"/>
      <c r="PRL1481" s="4"/>
      <c r="PRM1481" s="4"/>
      <c r="PRN1481" s="4"/>
      <c r="PRO1481" s="4"/>
      <c r="PRP1481" s="4"/>
      <c r="PRQ1481" s="4"/>
      <c r="PRR1481" s="4"/>
      <c r="PRS1481" s="4"/>
      <c r="PRT1481" s="4"/>
      <c r="PRU1481" s="4"/>
      <c r="PRV1481" s="4"/>
      <c r="PRW1481" s="4"/>
      <c r="PRX1481" s="4"/>
      <c r="PRY1481" s="4"/>
      <c r="PRZ1481" s="4"/>
      <c r="PSA1481" s="4"/>
      <c r="PSB1481" s="4"/>
      <c r="PSC1481" s="4"/>
      <c r="PSD1481" s="4"/>
      <c r="PSE1481" s="4"/>
      <c r="PSF1481" s="4"/>
      <c r="PSG1481" s="4"/>
      <c r="PSH1481" s="4"/>
      <c r="PSI1481" s="4"/>
      <c r="PSJ1481" s="4"/>
      <c r="PSK1481" s="4"/>
      <c r="PSL1481" s="4"/>
      <c r="PSM1481" s="4"/>
      <c r="PSN1481" s="4"/>
      <c r="PSO1481" s="4"/>
      <c r="PSP1481" s="4"/>
      <c r="PSQ1481" s="4"/>
      <c r="PSR1481" s="4"/>
      <c r="PSS1481" s="4"/>
      <c r="PST1481" s="4"/>
      <c r="PSU1481" s="4"/>
      <c r="PSV1481" s="4"/>
      <c r="PSW1481" s="4"/>
      <c r="PSX1481" s="4"/>
      <c r="PSY1481" s="4"/>
      <c r="PSZ1481" s="4"/>
      <c r="PTA1481" s="4"/>
      <c r="PTB1481" s="4"/>
      <c r="PTC1481" s="4"/>
      <c r="PTD1481" s="4"/>
      <c r="PTE1481" s="4"/>
      <c r="PTF1481" s="4"/>
      <c r="PTG1481" s="4"/>
      <c r="PTH1481" s="4"/>
      <c r="PTI1481" s="4"/>
      <c r="PTJ1481" s="4"/>
      <c r="PTK1481" s="4"/>
      <c r="PTL1481" s="4"/>
      <c r="PTM1481" s="4"/>
      <c r="PTN1481" s="4"/>
      <c r="PTO1481" s="4"/>
      <c r="PTP1481" s="4"/>
      <c r="PTQ1481" s="4"/>
      <c r="PTR1481" s="4"/>
      <c r="PTS1481" s="4"/>
      <c r="PTT1481" s="4"/>
      <c r="PTU1481" s="4"/>
      <c r="PTV1481" s="4"/>
      <c r="PTW1481" s="4"/>
      <c r="PTX1481" s="4"/>
      <c r="PTY1481" s="4"/>
      <c r="PTZ1481" s="4"/>
      <c r="PUA1481" s="4"/>
      <c r="PUB1481" s="4"/>
      <c r="PUC1481" s="4"/>
      <c r="PUD1481" s="4"/>
      <c r="PUE1481" s="4"/>
      <c r="PUF1481" s="4"/>
      <c r="PUG1481" s="4"/>
      <c r="PUH1481" s="4"/>
      <c r="PUI1481" s="4"/>
      <c r="PUJ1481" s="4"/>
      <c r="PUK1481" s="4"/>
      <c r="PUL1481" s="4"/>
      <c r="PUM1481" s="4"/>
      <c r="PUN1481" s="4"/>
      <c r="PUO1481" s="4"/>
      <c r="PUP1481" s="4"/>
      <c r="PUQ1481" s="4"/>
      <c r="PUR1481" s="4"/>
      <c r="PUS1481" s="4"/>
      <c r="PUT1481" s="4"/>
      <c r="PUU1481" s="4"/>
      <c r="PUV1481" s="4"/>
      <c r="PUW1481" s="4"/>
      <c r="PUX1481" s="4"/>
      <c r="PUY1481" s="4"/>
      <c r="PUZ1481" s="4"/>
      <c r="PVA1481" s="4"/>
      <c r="PVB1481" s="4"/>
      <c r="PVC1481" s="4"/>
      <c r="PVD1481" s="4"/>
      <c r="PVE1481" s="4"/>
      <c r="PVF1481" s="4"/>
      <c r="PVG1481" s="4"/>
      <c r="PVH1481" s="4"/>
      <c r="PVI1481" s="4"/>
      <c r="PVJ1481" s="4"/>
      <c r="PVK1481" s="4"/>
      <c r="PVL1481" s="4"/>
      <c r="PVM1481" s="4"/>
      <c r="PVN1481" s="4"/>
      <c r="PVO1481" s="4"/>
      <c r="PVP1481" s="4"/>
      <c r="PVQ1481" s="4"/>
      <c r="PVR1481" s="4"/>
      <c r="PVS1481" s="4"/>
      <c r="PVT1481" s="4"/>
      <c r="PVU1481" s="4"/>
      <c r="PVV1481" s="4"/>
      <c r="PVW1481" s="4"/>
      <c r="PVX1481" s="4"/>
      <c r="PVY1481" s="4"/>
      <c r="PVZ1481" s="4"/>
      <c r="PWA1481" s="4"/>
      <c r="PWB1481" s="4"/>
      <c r="PWC1481" s="4"/>
      <c r="PWD1481" s="4"/>
      <c r="PWE1481" s="4"/>
      <c r="PWF1481" s="4"/>
      <c r="PWG1481" s="4"/>
      <c r="PWH1481" s="4"/>
      <c r="PWI1481" s="4"/>
      <c r="PWJ1481" s="4"/>
      <c r="PWK1481" s="4"/>
      <c r="PWL1481" s="4"/>
      <c r="PWM1481" s="4"/>
      <c r="PWN1481" s="4"/>
      <c r="PWO1481" s="4"/>
      <c r="PWP1481" s="4"/>
      <c r="PWQ1481" s="4"/>
      <c r="PWR1481" s="4"/>
      <c r="PWS1481" s="4"/>
      <c r="PWT1481" s="4"/>
      <c r="PWU1481" s="4"/>
      <c r="PWV1481" s="4"/>
      <c r="PWW1481" s="4"/>
      <c r="PWX1481" s="4"/>
      <c r="PWY1481" s="4"/>
      <c r="PWZ1481" s="4"/>
      <c r="PXA1481" s="4"/>
      <c r="PXB1481" s="4"/>
      <c r="PXC1481" s="4"/>
      <c r="PXD1481" s="4"/>
      <c r="PXE1481" s="4"/>
      <c r="PXF1481" s="4"/>
      <c r="PXG1481" s="4"/>
      <c r="PXH1481" s="4"/>
      <c r="PXI1481" s="4"/>
      <c r="PXJ1481" s="4"/>
      <c r="PXK1481" s="4"/>
      <c r="PXL1481" s="4"/>
      <c r="PXM1481" s="4"/>
      <c r="PXN1481" s="4"/>
      <c r="PXO1481" s="4"/>
      <c r="PXP1481" s="4"/>
      <c r="PXQ1481" s="4"/>
      <c r="PXR1481" s="4"/>
      <c r="PXS1481" s="4"/>
      <c r="PXT1481" s="4"/>
      <c r="PXU1481" s="4"/>
      <c r="PXV1481" s="4"/>
      <c r="PXW1481" s="4"/>
      <c r="PXX1481" s="4"/>
      <c r="PXY1481" s="4"/>
      <c r="PXZ1481" s="4"/>
      <c r="PYA1481" s="4"/>
      <c r="PYB1481" s="4"/>
      <c r="PYC1481" s="4"/>
      <c r="PYD1481" s="4"/>
      <c r="PYE1481" s="4"/>
      <c r="PYF1481" s="4"/>
      <c r="PYG1481" s="4"/>
      <c r="PYH1481" s="4"/>
      <c r="PYI1481" s="4"/>
      <c r="PYJ1481" s="4"/>
      <c r="PYK1481" s="4"/>
      <c r="PYL1481" s="4"/>
      <c r="PYM1481" s="4"/>
      <c r="PYN1481" s="4"/>
      <c r="PYO1481" s="4"/>
      <c r="PYP1481" s="4"/>
      <c r="PYQ1481" s="4"/>
      <c r="PYR1481" s="4"/>
      <c r="PYS1481" s="4"/>
      <c r="PYT1481" s="4"/>
      <c r="PYU1481" s="4"/>
      <c r="PYV1481" s="4"/>
      <c r="PYW1481" s="4"/>
      <c r="PYX1481" s="4"/>
      <c r="PYY1481" s="4"/>
      <c r="PYZ1481" s="4"/>
      <c r="PZA1481" s="4"/>
      <c r="PZB1481" s="4"/>
      <c r="PZC1481" s="4"/>
      <c r="PZD1481" s="4"/>
      <c r="PZE1481" s="4"/>
      <c r="PZF1481" s="4"/>
      <c r="PZG1481" s="4"/>
      <c r="PZH1481" s="4"/>
      <c r="PZI1481" s="4"/>
      <c r="PZJ1481" s="4"/>
      <c r="PZK1481" s="4"/>
      <c r="PZL1481" s="4"/>
      <c r="PZM1481" s="4"/>
      <c r="PZN1481" s="4"/>
      <c r="PZO1481" s="4"/>
      <c r="PZP1481" s="4"/>
      <c r="PZQ1481" s="4"/>
      <c r="PZR1481" s="4"/>
      <c r="PZS1481" s="4"/>
      <c r="PZT1481" s="4"/>
      <c r="PZU1481" s="4"/>
      <c r="PZV1481" s="4"/>
      <c r="PZW1481" s="4"/>
      <c r="PZX1481" s="4"/>
      <c r="PZY1481" s="4"/>
      <c r="PZZ1481" s="4"/>
      <c r="QAA1481" s="4"/>
      <c r="QAB1481" s="4"/>
      <c r="QAC1481" s="4"/>
      <c r="QAD1481" s="4"/>
      <c r="QAE1481" s="4"/>
      <c r="QAF1481" s="4"/>
      <c r="QAG1481" s="4"/>
      <c r="QAH1481" s="4"/>
      <c r="QAI1481" s="4"/>
      <c r="QAJ1481" s="4"/>
      <c r="QAK1481" s="4"/>
      <c r="QAL1481" s="4"/>
      <c r="QAM1481" s="4"/>
      <c r="QAN1481" s="4"/>
      <c r="QAO1481" s="4"/>
      <c r="QAP1481" s="4"/>
      <c r="QAQ1481" s="4"/>
      <c r="QAR1481" s="4"/>
      <c r="QAS1481" s="4"/>
      <c r="QAT1481" s="4"/>
      <c r="QAU1481" s="4"/>
      <c r="QAV1481" s="4"/>
      <c r="QAW1481" s="4"/>
      <c r="QAX1481" s="4"/>
      <c r="QAY1481" s="4"/>
      <c r="QAZ1481" s="4"/>
      <c r="QBA1481" s="4"/>
      <c r="QBB1481" s="4"/>
      <c r="QBC1481" s="4"/>
      <c r="QBD1481" s="4"/>
      <c r="QBE1481" s="4"/>
      <c r="QBF1481" s="4"/>
      <c r="QBG1481" s="4"/>
      <c r="QBH1481" s="4"/>
      <c r="QBI1481" s="4"/>
      <c r="QBJ1481" s="4"/>
      <c r="QBK1481" s="4"/>
      <c r="QBL1481" s="4"/>
      <c r="QBM1481" s="4"/>
      <c r="QBN1481" s="4"/>
      <c r="QBO1481" s="4"/>
      <c r="QBP1481" s="4"/>
      <c r="QBQ1481" s="4"/>
      <c r="QBR1481" s="4"/>
      <c r="QBS1481" s="4"/>
      <c r="QBT1481" s="4"/>
      <c r="QBU1481" s="4"/>
      <c r="QBV1481" s="4"/>
      <c r="QBW1481" s="4"/>
      <c r="QBX1481" s="4"/>
      <c r="QBY1481" s="4"/>
      <c r="QBZ1481" s="4"/>
      <c r="QCA1481" s="4"/>
      <c r="QCB1481" s="4"/>
      <c r="QCC1481" s="4"/>
      <c r="QCD1481" s="4"/>
      <c r="QCE1481" s="4"/>
      <c r="QCF1481" s="4"/>
      <c r="QCG1481" s="4"/>
      <c r="QCH1481" s="4"/>
      <c r="QCI1481" s="4"/>
      <c r="QCJ1481" s="4"/>
      <c r="QCK1481" s="4"/>
      <c r="QCL1481" s="4"/>
      <c r="QCM1481" s="4"/>
      <c r="QCN1481" s="4"/>
      <c r="QCO1481" s="4"/>
      <c r="QCP1481" s="4"/>
      <c r="QCQ1481" s="4"/>
      <c r="QCR1481" s="4"/>
      <c r="QCS1481" s="4"/>
      <c r="QCT1481" s="4"/>
      <c r="QCU1481" s="4"/>
      <c r="QCV1481" s="4"/>
      <c r="QCW1481" s="4"/>
      <c r="QCX1481" s="4"/>
      <c r="QCY1481" s="4"/>
      <c r="QCZ1481" s="4"/>
      <c r="QDA1481" s="4"/>
      <c r="QDB1481" s="4"/>
      <c r="QDC1481" s="4"/>
      <c r="QDD1481" s="4"/>
      <c r="QDE1481" s="4"/>
      <c r="QDF1481" s="4"/>
      <c r="QDG1481" s="4"/>
      <c r="QDH1481" s="4"/>
      <c r="QDI1481" s="4"/>
      <c r="QDJ1481" s="4"/>
      <c r="QDK1481" s="4"/>
      <c r="QDL1481" s="4"/>
      <c r="QDM1481" s="4"/>
      <c r="QDN1481" s="4"/>
      <c r="QDO1481" s="4"/>
      <c r="QDP1481" s="4"/>
      <c r="QDQ1481" s="4"/>
      <c r="QDR1481" s="4"/>
      <c r="QDS1481" s="4"/>
      <c r="QDT1481" s="4"/>
      <c r="QDU1481" s="4"/>
      <c r="QDV1481" s="4"/>
      <c r="QDW1481" s="4"/>
      <c r="QDX1481" s="4"/>
      <c r="QDY1481" s="4"/>
      <c r="QDZ1481" s="4"/>
      <c r="QEA1481" s="4"/>
      <c r="QEB1481" s="4"/>
      <c r="QEC1481" s="4"/>
      <c r="QED1481" s="4"/>
      <c r="QEE1481" s="4"/>
      <c r="QEF1481" s="4"/>
      <c r="QEG1481" s="4"/>
      <c r="QEH1481" s="4"/>
      <c r="QEI1481" s="4"/>
      <c r="QEJ1481" s="4"/>
      <c r="QEK1481" s="4"/>
      <c r="QEL1481" s="4"/>
      <c r="QEM1481" s="4"/>
      <c r="QEN1481" s="4"/>
      <c r="QEO1481" s="4"/>
      <c r="QEP1481" s="4"/>
      <c r="QEQ1481" s="4"/>
      <c r="QER1481" s="4"/>
      <c r="QES1481" s="4"/>
      <c r="QET1481" s="4"/>
      <c r="QEU1481" s="4"/>
      <c r="QEV1481" s="4"/>
      <c r="QEW1481" s="4"/>
      <c r="QEX1481" s="4"/>
      <c r="QEY1481" s="4"/>
      <c r="QEZ1481" s="4"/>
      <c r="QFA1481" s="4"/>
      <c r="QFB1481" s="4"/>
      <c r="QFC1481" s="4"/>
      <c r="QFD1481" s="4"/>
      <c r="QFE1481" s="4"/>
      <c r="QFF1481" s="4"/>
      <c r="QFG1481" s="4"/>
      <c r="QFH1481" s="4"/>
      <c r="QFI1481" s="4"/>
      <c r="QFJ1481" s="4"/>
      <c r="QFK1481" s="4"/>
      <c r="QFL1481" s="4"/>
      <c r="QFM1481" s="4"/>
      <c r="QFN1481" s="4"/>
      <c r="QFO1481" s="4"/>
      <c r="QFP1481" s="4"/>
      <c r="QFQ1481" s="4"/>
      <c r="QFR1481" s="4"/>
      <c r="QFS1481" s="4"/>
      <c r="QFT1481" s="4"/>
      <c r="QFU1481" s="4"/>
      <c r="QFV1481" s="4"/>
      <c r="QFW1481" s="4"/>
      <c r="QFX1481" s="4"/>
      <c r="QFY1481" s="4"/>
      <c r="QFZ1481" s="4"/>
      <c r="QGA1481" s="4"/>
      <c r="QGB1481" s="4"/>
      <c r="QGC1481" s="4"/>
      <c r="QGD1481" s="4"/>
      <c r="QGE1481" s="4"/>
      <c r="QGF1481" s="4"/>
      <c r="QGG1481" s="4"/>
      <c r="QGH1481" s="4"/>
      <c r="QGI1481" s="4"/>
      <c r="QGJ1481" s="4"/>
      <c r="QGK1481" s="4"/>
      <c r="QGL1481" s="4"/>
      <c r="QGM1481" s="4"/>
      <c r="QGN1481" s="4"/>
      <c r="QGO1481" s="4"/>
      <c r="QGP1481" s="4"/>
      <c r="QGQ1481" s="4"/>
      <c r="QGR1481" s="4"/>
      <c r="QGS1481" s="4"/>
      <c r="QGT1481" s="4"/>
      <c r="QGU1481" s="4"/>
      <c r="QGV1481" s="4"/>
      <c r="QGW1481" s="4"/>
      <c r="QGX1481" s="4"/>
      <c r="QGY1481" s="4"/>
      <c r="QGZ1481" s="4"/>
      <c r="QHA1481" s="4"/>
      <c r="QHB1481" s="4"/>
      <c r="QHC1481" s="4"/>
      <c r="QHD1481" s="4"/>
      <c r="QHE1481" s="4"/>
      <c r="QHF1481" s="4"/>
      <c r="QHG1481" s="4"/>
      <c r="QHH1481" s="4"/>
      <c r="QHI1481" s="4"/>
      <c r="QHJ1481" s="4"/>
      <c r="QHK1481" s="4"/>
      <c r="QHL1481" s="4"/>
      <c r="QHM1481" s="4"/>
      <c r="QHN1481" s="4"/>
      <c r="QHO1481" s="4"/>
      <c r="QHP1481" s="4"/>
      <c r="QHQ1481" s="4"/>
      <c r="QHR1481" s="4"/>
      <c r="QHS1481" s="4"/>
      <c r="QHT1481" s="4"/>
      <c r="QHU1481" s="4"/>
      <c r="QHV1481" s="4"/>
      <c r="QHW1481" s="4"/>
      <c r="QHX1481" s="4"/>
      <c r="QHY1481" s="4"/>
      <c r="QHZ1481" s="4"/>
      <c r="QIA1481" s="4"/>
      <c r="QIB1481" s="4"/>
      <c r="QIC1481" s="4"/>
      <c r="QID1481" s="4"/>
      <c r="QIE1481" s="4"/>
      <c r="QIF1481" s="4"/>
      <c r="QIG1481" s="4"/>
      <c r="QIH1481" s="4"/>
      <c r="QII1481" s="4"/>
      <c r="QIJ1481" s="4"/>
      <c r="QIK1481" s="4"/>
      <c r="QIL1481" s="4"/>
      <c r="QIM1481" s="4"/>
      <c r="QIN1481" s="4"/>
      <c r="QIO1481" s="4"/>
      <c r="QIP1481" s="4"/>
      <c r="QIQ1481" s="4"/>
      <c r="QIR1481" s="4"/>
      <c r="QIS1481" s="4"/>
      <c r="QIT1481" s="4"/>
      <c r="QIU1481" s="4"/>
      <c r="QIV1481" s="4"/>
      <c r="QIW1481" s="4"/>
      <c r="QIX1481" s="4"/>
      <c r="QIY1481" s="4"/>
      <c r="QIZ1481" s="4"/>
      <c r="QJA1481" s="4"/>
      <c r="QJB1481" s="4"/>
      <c r="QJC1481" s="4"/>
      <c r="QJD1481" s="4"/>
      <c r="QJE1481" s="4"/>
      <c r="QJF1481" s="4"/>
      <c r="QJG1481" s="4"/>
      <c r="QJH1481" s="4"/>
      <c r="QJI1481" s="4"/>
      <c r="QJJ1481" s="4"/>
      <c r="QJK1481" s="4"/>
      <c r="QJL1481" s="4"/>
      <c r="QJM1481" s="4"/>
      <c r="QJN1481" s="4"/>
      <c r="QJO1481" s="4"/>
      <c r="QJP1481" s="4"/>
      <c r="QJQ1481" s="4"/>
      <c r="QJR1481" s="4"/>
      <c r="QJS1481" s="4"/>
      <c r="QJT1481" s="4"/>
      <c r="QJU1481" s="4"/>
      <c r="QJV1481" s="4"/>
      <c r="QJW1481" s="4"/>
      <c r="QJX1481" s="4"/>
      <c r="QJY1481" s="4"/>
      <c r="QJZ1481" s="4"/>
      <c r="QKA1481" s="4"/>
      <c r="QKB1481" s="4"/>
      <c r="QKC1481" s="4"/>
      <c r="QKD1481" s="4"/>
      <c r="QKE1481" s="4"/>
      <c r="QKF1481" s="4"/>
      <c r="QKG1481" s="4"/>
      <c r="QKH1481" s="4"/>
      <c r="QKI1481" s="4"/>
      <c r="QKJ1481" s="4"/>
      <c r="QKK1481" s="4"/>
      <c r="QKL1481" s="4"/>
      <c r="QKM1481" s="4"/>
      <c r="QKN1481" s="4"/>
      <c r="QKO1481" s="4"/>
      <c r="QKP1481" s="4"/>
      <c r="QKQ1481" s="4"/>
      <c r="QKR1481" s="4"/>
      <c r="QKS1481" s="4"/>
      <c r="QKT1481" s="4"/>
      <c r="QKU1481" s="4"/>
      <c r="QKV1481" s="4"/>
      <c r="QKW1481" s="4"/>
      <c r="QKX1481" s="4"/>
      <c r="QKY1481" s="4"/>
      <c r="QKZ1481" s="4"/>
      <c r="QLA1481" s="4"/>
      <c r="QLB1481" s="4"/>
      <c r="QLC1481" s="4"/>
      <c r="QLD1481" s="4"/>
      <c r="QLE1481" s="4"/>
      <c r="QLF1481" s="4"/>
      <c r="QLG1481" s="4"/>
      <c r="QLH1481" s="4"/>
      <c r="QLI1481" s="4"/>
      <c r="QLJ1481" s="4"/>
      <c r="QLK1481" s="4"/>
      <c r="QLL1481" s="4"/>
      <c r="QLM1481" s="4"/>
      <c r="QLN1481" s="4"/>
      <c r="QLO1481" s="4"/>
      <c r="QLP1481" s="4"/>
      <c r="QLQ1481" s="4"/>
      <c r="QLR1481" s="4"/>
      <c r="QLS1481" s="4"/>
      <c r="QLT1481" s="4"/>
      <c r="QLU1481" s="4"/>
      <c r="QLV1481" s="4"/>
      <c r="QLW1481" s="4"/>
      <c r="QLX1481" s="4"/>
      <c r="QLY1481" s="4"/>
      <c r="QLZ1481" s="4"/>
      <c r="QMA1481" s="4"/>
      <c r="QMB1481" s="4"/>
      <c r="QMC1481" s="4"/>
      <c r="QMD1481" s="4"/>
      <c r="QME1481" s="4"/>
      <c r="QMF1481" s="4"/>
      <c r="QMG1481" s="4"/>
      <c r="QMH1481" s="4"/>
      <c r="QMI1481" s="4"/>
      <c r="QMJ1481" s="4"/>
      <c r="QMK1481" s="4"/>
      <c r="QML1481" s="4"/>
      <c r="QMM1481" s="4"/>
      <c r="QMN1481" s="4"/>
      <c r="QMO1481" s="4"/>
      <c r="QMP1481" s="4"/>
      <c r="QMQ1481" s="4"/>
      <c r="QMR1481" s="4"/>
      <c r="QMS1481" s="4"/>
      <c r="QMT1481" s="4"/>
      <c r="QMU1481" s="4"/>
      <c r="QMV1481" s="4"/>
      <c r="QMW1481" s="4"/>
      <c r="QMX1481" s="4"/>
      <c r="QMY1481" s="4"/>
      <c r="QMZ1481" s="4"/>
      <c r="QNA1481" s="4"/>
      <c r="QNB1481" s="4"/>
      <c r="QNC1481" s="4"/>
      <c r="QND1481" s="4"/>
      <c r="QNE1481" s="4"/>
      <c r="QNF1481" s="4"/>
      <c r="QNG1481" s="4"/>
      <c r="QNH1481" s="4"/>
      <c r="QNI1481" s="4"/>
      <c r="QNJ1481" s="4"/>
      <c r="QNK1481" s="4"/>
      <c r="QNL1481" s="4"/>
      <c r="QNM1481" s="4"/>
      <c r="QNN1481" s="4"/>
      <c r="QNO1481" s="4"/>
      <c r="QNP1481" s="4"/>
      <c r="QNQ1481" s="4"/>
      <c r="QNR1481" s="4"/>
      <c r="QNS1481" s="4"/>
      <c r="QNT1481" s="4"/>
      <c r="QNU1481" s="4"/>
      <c r="QNV1481" s="4"/>
      <c r="QNW1481" s="4"/>
      <c r="QNX1481" s="4"/>
      <c r="QNY1481" s="4"/>
      <c r="QNZ1481" s="4"/>
      <c r="QOA1481" s="4"/>
      <c r="QOB1481" s="4"/>
      <c r="QOC1481" s="4"/>
      <c r="QOD1481" s="4"/>
      <c r="QOE1481" s="4"/>
      <c r="QOF1481" s="4"/>
      <c r="QOG1481" s="4"/>
      <c r="QOH1481" s="4"/>
      <c r="QOI1481" s="4"/>
      <c r="QOJ1481" s="4"/>
      <c r="QOK1481" s="4"/>
      <c r="QOL1481" s="4"/>
      <c r="QOM1481" s="4"/>
      <c r="QON1481" s="4"/>
      <c r="QOO1481" s="4"/>
      <c r="QOP1481" s="4"/>
      <c r="QOQ1481" s="4"/>
      <c r="QOR1481" s="4"/>
      <c r="QOS1481" s="4"/>
      <c r="QOT1481" s="4"/>
      <c r="QOU1481" s="4"/>
      <c r="QOV1481" s="4"/>
      <c r="QOW1481" s="4"/>
      <c r="QOX1481" s="4"/>
      <c r="QOY1481" s="4"/>
      <c r="QOZ1481" s="4"/>
      <c r="QPA1481" s="4"/>
      <c r="QPB1481" s="4"/>
      <c r="QPC1481" s="4"/>
      <c r="QPD1481" s="4"/>
      <c r="QPE1481" s="4"/>
      <c r="QPF1481" s="4"/>
      <c r="QPG1481" s="4"/>
      <c r="QPH1481" s="4"/>
      <c r="QPI1481" s="4"/>
      <c r="QPJ1481" s="4"/>
      <c r="QPK1481" s="4"/>
      <c r="QPL1481" s="4"/>
      <c r="QPM1481" s="4"/>
      <c r="QPN1481" s="4"/>
      <c r="QPO1481" s="4"/>
      <c r="QPP1481" s="4"/>
      <c r="QPQ1481" s="4"/>
      <c r="QPR1481" s="4"/>
      <c r="QPS1481" s="4"/>
      <c r="QPT1481" s="4"/>
      <c r="QPU1481" s="4"/>
      <c r="QPV1481" s="4"/>
      <c r="QPW1481" s="4"/>
      <c r="QPX1481" s="4"/>
      <c r="QPY1481" s="4"/>
      <c r="QPZ1481" s="4"/>
      <c r="QQA1481" s="4"/>
      <c r="QQB1481" s="4"/>
      <c r="QQC1481" s="4"/>
      <c r="QQD1481" s="4"/>
      <c r="QQE1481" s="4"/>
      <c r="QQF1481" s="4"/>
      <c r="QQG1481" s="4"/>
      <c r="QQH1481" s="4"/>
      <c r="QQI1481" s="4"/>
      <c r="QQJ1481" s="4"/>
      <c r="QQK1481" s="4"/>
      <c r="QQL1481" s="4"/>
      <c r="QQM1481" s="4"/>
      <c r="QQN1481" s="4"/>
      <c r="QQO1481" s="4"/>
      <c r="QQP1481" s="4"/>
      <c r="QQQ1481" s="4"/>
      <c r="QQR1481" s="4"/>
      <c r="QQS1481" s="4"/>
      <c r="QQT1481" s="4"/>
      <c r="QQU1481" s="4"/>
      <c r="QQV1481" s="4"/>
      <c r="QQW1481" s="4"/>
      <c r="QQX1481" s="4"/>
      <c r="QQY1481" s="4"/>
      <c r="QQZ1481" s="4"/>
      <c r="QRA1481" s="4"/>
      <c r="QRB1481" s="4"/>
      <c r="QRC1481" s="4"/>
      <c r="QRD1481" s="4"/>
      <c r="QRE1481" s="4"/>
      <c r="QRF1481" s="4"/>
      <c r="QRG1481" s="4"/>
      <c r="QRH1481" s="4"/>
      <c r="QRI1481" s="4"/>
      <c r="QRJ1481" s="4"/>
      <c r="QRK1481" s="4"/>
      <c r="QRL1481" s="4"/>
      <c r="QRM1481" s="4"/>
      <c r="QRN1481" s="4"/>
      <c r="QRO1481" s="4"/>
      <c r="QRP1481" s="4"/>
      <c r="QRQ1481" s="4"/>
      <c r="QRR1481" s="4"/>
      <c r="QRS1481" s="4"/>
      <c r="QRT1481" s="4"/>
      <c r="QRU1481" s="4"/>
      <c r="QRV1481" s="4"/>
      <c r="QRW1481" s="4"/>
      <c r="QRX1481" s="4"/>
      <c r="QRY1481" s="4"/>
      <c r="QRZ1481" s="4"/>
      <c r="QSA1481" s="4"/>
      <c r="QSB1481" s="4"/>
      <c r="QSC1481" s="4"/>
      <c r="QSD1481" s="4"/>
      <c r="QSE1481" s="4"/>
      <c r="QSF1481" s="4"/>
      <c r="QSG1481" s="4"/>
      <c r="QSH1481" s="4"/>
      <c r="QSI1481" s="4"/>
      <c r="QSJ1481" s="4"/>
      <c r="QSK1481" s="4"/>
      <c r="QSL1481" s="4"/>
      <c r="QSM1481" s="4"/>
      <c r="QSN1481" s="4"/>
      <c r="QSO1481" s="4"/>
      <c r="QSP1481" s="4"/>
      <c r="QSQ1481" s="4"/>
      <c r="QSR1481" s="4"/>
      <c r="QSS1481" s="4"/>
      <c r="QST1481" s="4"/>
      <c r="QSU1481" s="4"/>
      <c r="QSV1481" s="4"/>
      <c r="QSW1481" s="4"/>
      <c r="QSX1481" s="4"/>
      <c r="QSY1481" s="4"/>
      <c r="QSZ1481" s="4"/>
      <c r="QTA1481" s="4"/>
      <c r="QTB1481" s="4"/>
      <c r="QTC1481" s="4"/>
      <c r="QTD1481" s="4"/>
      <c r="QTE1481" s="4"/>
      <c r="QTF1481" s="4"/>
      <c r="QTG1481" s="4"/>
      <c r="QTH1481" s="4"/>
      <c r="QTI1481" s="4"/>
      <c r="QTJ1481" s="4"/>
      <c r="QTK1481" s="4"/>
      <c r="QTL1481" s="4"/>
      <c r="QTM1481" s="4"/>
      <c r="QTN1481" s="4"/>
      <c r="QTO1481" s="4"/>
      <c r="QTP1481" s="4"/>
      <c r="QTQ1481" s="4"/>
      <c r="QTR1481" s="4"/>
      <c r="QTS1481" s="4"/>
      <c r="QTT1481" s="4"/>
      <c r="QTU1481" s="4"/>
      <c r="QTV1481" s="4"/>
      <c r="QTW1481" s="4"/>
      <c r="QTX1481" s="4"/>
      <c r="QTY1481" s="4"/>
      <c r="QTZ1481" s="4"/>
      <c r="QUA1481" s="4"/>
      <c r="QUB1481" s="4"/>
      <c r="QUC1481" s="4"/>
      <c r="QUD1481" s="4"/>
      <c r="QUE1481" s="4"/>
      <c r="QUF1481" s="4"/>
      <c r="QUG1481" s="4"/>
      <c r="QUH1481" s="4"/>
      <c r="QUI1481" s="4"/>
      <c r="QUJ1481" s="4"/>
      <c r="QUK1481" s="4"/>
      <c r="QUL1481" s="4"/>
      <c r="QUM1481" s="4"/>
      <c r="QUN1481" s="4"/>
      <c r="QUO1481" s="4"/>
      <c r="QUP1481" s="4"/>
      <c r="QUQ1481" s="4"/>
      <c r="QUR1481" s="4"/>
      <c r="QUS1481" s="4"/>
      <c r="QUT1481" s="4"/>
      <c r="QUU1481" s="4"/>
      <c r="QUV1481" s="4"/>
      <c r="QUW1481" s="4"/>
      <c r="QUX1481" s="4"/>
      <c r="QUY1481" s="4"/>
      <c r="QUZ1481" s="4"/>
      <c r="QVA1481" s="4"/>
      <c r="QVB1481" s="4"/>
      <c r="QVC1481" s="4"/>
      <c r="QVD1481" s="4"/>
      <c r="QVE1481" s="4"/>
      <c r="QVF1481" s="4"/>
      <c r="QVG1481" s="4"/>
      <c r="QVH1481" s="4"/>
      <c r="QVI1481" s="4"/>
      <c r="QVJ1481" s="4"/>
      <c r="QVK1481" s="4"/>
      <c r="QVL1481" s="4"/>
      <c r="QVM1481" s="4"/>
      <c r="QVN1481" s="4"/>
      <c r="QVO1481" s="4"/>
      <c r="QVP1481" s="4"/>
      <c r="QVQ1481" s="4"/>
      <c r="QVR1481" s="4"/>
      <c r="QVS1481" s="4"/>
      <c r="QVT1481" s="4"/>
      <c r="QVU1481" s="4"/>
      <c r="QVV1481" s="4"/>
      <c r="QVW1481" s="4"/>
      <c r="QVX1481" s="4"/>
      <c r="QVY1481" s="4"/>
      <c r="QVZ1481" s="4"/>
      <c r="QWA1481" s="4"/>
      <c r="QWB1481" s="4"/>
      <c r="QWC1481" s="4"/>
      <c r="QWD1481" s="4"/>
      <c r="QWE1481" s="4"/>
      <c r="QWF1481" s="4"/>
      <c r="QWG1481" s="4"/>
      <c r="QWH1481" s="4"/>
      <c r="QWI1481" s="4"/>
      <c r="QWJ1481" s="4"/>
      <c r="QWK1481" s="4"/>
      <c r="QWL1481" s="4"/>
      <c r="QWM1481" s="4"/>
      <c r="QWN1481" s="4"/>
      <c r="QWO1481" s="4"/>
      <c r="QWP1481" s="4"/>
      <c r="QWQ1481" s="4"/>
      <c r="QWR1481" s="4"/>
      <c r="QWS1481" s="4"/>
      <c r="QWT1481" s="4"/>
      <c r="QWU1481" s="4"/>
      <c r="QWV1481" s="4"/>
      <c r="QWW1481" s="4"/>
      <c r="QWX1481" s="4"/>
      <c r="QWY1481" s="4"/>
      <c r="QWZ1481" s="4"/>
      <c r="QXA1481" s="4"/>
      <c r="QXB1481" s="4"/>
      <c r="QXC1481" s="4"/>
      <c r="QXD1481" s="4"/>
      <c r="QXE1481" s="4"/>
      <c r="QXF1481" s="4"/>
      <c r="QXG1481" s="4"/>
      <c r="QXH1481" s="4"/>
      <c r="QXI1481" s="4"/>
      <c r="QXJ1481" s="4"/>
      <c r="QXK1481" s="4"/>
      <c r="QXL1481" s="4"/>
      <c r="QXM1481" s="4"/>
      <c r="QXN1481" s="4"/>
      <c r="QXO1481" s="4"/>
      <c r="QXP1481" s="4"/>
      <c r="QXQ1481" s="4"/>
      <c r="QXR1481" s="4"/>
      <c r="QXS1481" s="4"/>
      <c r="QXT1481" s="4"/>
      <c r="QXU1481" s="4"/>
      <c r="QXV1481" s="4"/>
      <c r="QXW1481" s="4"/>
      <c r="QXX1481" s="4"/>
      <c r="QXY1481" s="4"/>
      <c r="QXZ1481" s="4"/>
      <c r="QYA1481" s="4"/>
      <c r="QYB1481" s="4"/>
      <c r="QYC1481" s="4"/>
      <c r="QYD1481" s="4"/>
      <c r="QYE1481" s="4"/>
      <c r="QYF1481" s="4"/>
      <c r="QYG1481" s="4"/>
      <c r="QYH1481" s="4"/>
      <c r="QYI1481" s="4"/>
      <c r="QYJ1481" s="4"/>
      <c r="QYK1481" s="4"/>
      <c r="QYL1481" s="4"/>
      <c r="QYM1481" s="4"/>
      <c r="QYN1481" s="4"/>
      <c r="QYO1481" s="4"/>
      <c r="QYP1481" s="4"/>
      <c r="QYQ1481" s="4"/>
      <c r="QYR1481" s="4"/>
      <c r="QYS1481" s="4"/>
      <c r="QYT1481" s="4"/>
      <c r="QYU1481" s="4"/>
      <c r="QYV1481" s="4"/>
      <c r="QYW1481" s="4"/>
      <c r="QYX1481" s="4"/>
      <c r="QYY1481" s="4"/>
      <c r="QYZ1481" s="4"/>
      <c r="QZA1481" s="4"/>
      <c r="QZB1481" s="4"/>
      <c r="QZC1481" s="4"/>
      <c r="QZD1481" s="4"/>
      <c r="QZE1481" s="4"/>
      <c r="QZF1481" s="4"/>
      <c r="QZG1481" s="4"/>
      <c r="QZH1481" s="4"/>
      <c r="QZI1481" s="4"/>
      <c r="QZJ1481" s="4"/>
      <c r="QZK1481" s="4"/>
      <c r="QZL1481" s="4"/>
      <c r="QZM1481" s="4"/>
      <c r="QZN1481" s="4"/>
      <c r="QZO1481" s="4"/>
      <c r="QZP1481" s="4"/>
      <c r="QZQ1481" s="4"/>
      <c r="QZR1481" s="4"/>
      <c r="QZS1481" s="4"/>
      <c r="QZT1481" s="4"/>
      <c r="QZU1481" s="4"/>
      <c r="QZV1481" s="4"/>
      <c r="QZW1481" s="4"/>
      <c r="QZX1481" s="4"/>
      <c r="QZY1481" s="4"/>
      <c r="QZZ1481" s="4"/>
      <c r="RAA1481" s="4"/>
      <c r="RAB1481" s="4"/>
      <c r="RAC1481" s="4"/>
      <c r="RAD1481" s="4"/>
      <c r="RAE1481" s="4"/>
      <c r="RAF1481" s="4"/>
      <c r="RAG1481" s="4"/>
      <c r="RAH1481" s="4"/>
      <c r="RAI1481" s="4"/>
      <c r="RAJ1481" s="4"/>
      <c r="RAK1481" s="4"/>
      <c r="RAL1481" s="4"/>
      <c r="RAM1481" s="4"/>
      <c r="RAN1481" s="4"/>
      <c r="RAO1481" s="4"/>
      <c r="RAP1481" s="4"/>
      <c r="RAQ1481" s="4"/>
      <c r="RAR1481" s="4"/>
      <c r="RAS1481" s="4"/>
      <c r="RAT1481" s="4"/>
      <c r="RAU1481" s="4"/>
      <c r="RAV1481" s="4"/>
      <c r="RAW1481" s="4"/>
      <c r="RAX1481" s="4"/>
      <c r="RAY1481" s="4"/>
      <c r="RAZ1481" s="4"/>
      <c r="RBA1481" s="4"/>
      <c r="RBB1481" s="4"/>
      <c r="RBC1481" s="4"/>
      <c r="RBD1481" s="4"/>
      <c r="RBE1481" s="4"/>
      <c r="RBF1481" s="4"/>
      <c r="RBG1481" s="4"/>
      <c r="RBH1481" s="4"/>
      <c r="RBI1481" s="4"/>
      <c r="RBJ1481" s="4"/>
      <c r="RBK1481" s="4"/>
      <c r="RBL1481" s="4"/>
      <c r="RBM1481" s="4"/>
      <c r="RBN1481" s="4"/>
      <c r="RBO1481" s="4"/>
      <c r="RBP1481" s="4"/>
      <c r="RBQ1481" s="4"/>
      <c r="RBR1481" s="4"/>
      <c r="RBS1481" s="4"/>
      <c r="RBT1481" s="4"/>
      <c r="RBU1481" s="4"/>
      <c r="RBV1481" s="4"/>
      <c r="RBW1481" s="4"/>
      <c r="RBX1481" s="4"/>
      <c r="RBY1481" s="4"/>
      <c r="RBZ1481" s="4"/>
      <c r="RCA1481" s="4"/>
      <c r="RCB1481" s="4"/>
      <c r="RCC1481" s="4"/>
      <c r="RCD1481" s="4"/>
      <c r="RCE1481" s="4"/>
      <c r="RCF1481" s="4"/>
      <c r="RCG1481" s="4"/>
      <c r="RCH1481" s="4"/>
      <c r="RCI1481" s="4"/>
      <c r="RCJ1481" s="4"/>
      <c r="RCK1481" s="4"/>
      <c r="RCL1481" s="4"/>
      <c r="RCM1481" s="4"/>
      <c r="RCN1481" s="4"/>
      <c r="RCO1481" s="4"/>
      <c r="RCP1481" s="4"/>
      <c r="RCQ1481" s="4"/>
      <c r="RCR1481" s="4"/>
      <c r="RCS1481" s="4"/>
      <c r="RCT1481" s="4"/>
      <c r="RCU1481" s="4"/>
      <c r="RCV1481" s="4"/>
      <c r="RCW1481" s="4"/>
      <c r="RCX1481" s="4"/>
      <c r="RCY1481" s="4"/>
      <c r="RCZ1481" s="4"/>
      <c r="RDA1481" s="4"/>
      <c r="RDB1481" s="4"/>
      <c r="RDC1481" s="4"/>
      <c r="RDD1481" s="4"/>
      <c r="RDE1481" s="4"/>
      <c r="RDF1481" s="4"/>
      <c r="RDG1481" s="4"/>
      <c r="RDH1481" s="4"/>
      <c r="RDI1481" s="4"/>
      <c r="RDJ1481" s="4"/>
      <c r="RDK1481" s="4"/>
      <c r="RDL1481" s="4"/>
      <c r="RDM1481" s="4"/>
      <c r="RDN1481" s="4"/>
      <c r="RDO1481" s="4"/>
      <c r="RDP1481" s="4"/>
      <c r="RDQ1481" s="4"/>
      <c r="RDR1481" s="4"/>
      <c r="RDS1481" s="4"/>
      <c r="RDT1481" s="4"/>
      <c r="RDU1481" s="4"/>
      <c r="RDV1481" s="4"/>
      <c r="RDW1481" s="4"/>
      <c r="RDX1481" s="4"/>
      <c r="RDY1481" s="4"/>
      <c r="RDZ1481" s="4"/>
      <c r="REA1481" s="4"/>
      <c r="REB1481" s="4"/>
      <c r="REC1481" s="4"/>
      <c r="RED1481" s="4"/>
      <c r="REE1481" s="4"/>
      <c r="REF1481" s="4"/>
      <c r="REG1481" s="4"/>
      <c r="REH1481" s="4"/>
      <c r="REI1481" s="4"/>
      <c r="REJ1481" s="4"/>
      <c r="REK1481" s="4"/>
      <c r="REL1481" s="4"/>
      <c r="REM1481" s="4"/>
      <c r="REN1481" s="4"/>
      <c r="REO1481" s="4"/>
      <c r="REP1481" s="4"/>
      <c r="REQ1481" s="4"/>
      <c r="RER1481" s="4"/>
      <c r="RES1481" s="4"/>
      <c r="RET1481" s="4"/>
      <c r="REU1481" s="4"/>
      <c r="REV1481" s="4"/>
      <c r="REW1481" s="4"/>
      <c r="REX1481" s="4"/>
      <c r="REY1481" s="4"/>
      <c r="REZ1481" s="4"/>
      <c r="RFA1481" s="4"/>
      <c r="RFB1481" s="4"/>
      <c r="RFC1481" s="4"/>
      <c r="RFD1481" s="4"/>
      <c r="RFE1481" s="4"/>
      <c r="RFF1481" s="4"/>
      <c r="RFG1481" s="4"/>
      <c r="RFH1481" s="4"/>
      <c r="RFI1481" s="4"/>
      <c r="RFJ1481" s="4"/>
      <c r="RFK1481" s="4"/>
      <c r="RFL1481" s="4"/>
      <c r="RFM1481" s="4"/>
      <c r="RFN1481" s="4"/>
      <c r="RFO1481" s="4"/>
      <c r="RFP1481" s="4"/>
      <c r="RFQ1481" s="4"/>
      <c r="RFR1481" s="4"/>
      <c r="RFS1481" s="4"/>
      <c r="RFT1481" s="4"/>
      <c r="RFU1481" s="4"/>
      <c r="RFV1481" s="4"/>
      <c r="RFW1481" s="4"/>
      <c r="RFX1481" s="4"/>
      <c r="RFY1481" s="4"/>
      <c r="RFZ1481" s="4"/>
      <c r="RGA1481" s="4"/>
      <c r="RGB1481" s="4"/>
      <c r="RGC1481" s="4"/>
      <c r="RGD1481" s="4"/>
      <c r="RGE1481" s="4"/>
      <c r="RGF1481" s="4"/>
      <c r="RGG1481" s="4"/>
      <c r="RGH1481" s="4"/>
      <c r="RGI1481" s="4"/>
      <c r="RGJ1481" s="4"/>
      <c r="RGK1481" s="4"/>
      <c r="RGL1481" s="4"/>
      <c r="RGM1481" s="4"/>
      <c r="RGN1481" s="4"/>
      <c r="RGO1481" s="4"/>
      <c r="RGP1481" s="4"/>
      <c r="RGQ1481" s="4"/>
      <c r="RGR1481" s="4"/>
      <c r="RGS1481" s="4"/>
      <c r="RGT1481" s="4"/>
      <c r="RGU1481" s="4"/>
      <c r="RGV1481" s="4"/>
      <c r="RGW1481" s="4"/>
      <c r="RGX1481" s="4"/>
      <c r="RGY1481" s="4"/>
      <c r="RGZ1481" s="4"/>
      <c r="RHA1481" s="4"/>
      <c r="RHB1481" s="4"/>
      <c r="RHC1481" s="4"/>
      <c r="RHD1481" s="4"/>
      <c r="RHE1481" s="4"/>
      <c r="RHF1481" s="4"/>
      <c r="RHG1481" s="4"/>
      <c r="RHH1481" s="4"/>
      <c r="RHI1481" s="4"/>
      <c r="RHJ1481" s="4"/>
      <c r="RHK1481" s="4"/>
      <c r="RHL1481" s="4"/>
      <c r="RHM1481" s="4"/>
      <c r="RHN1481" s="4"/>
      <c r="RHO1481" s="4"/>
      <c r="RHP1481" s="4"/>
      <c r="RHQ1481" s="4"/>
      <c r="RHR1481" s="4"/>
      <c r="RHS1481" s="4"/>
      <c r="RHT1481" s="4"/>
      <c r="RHU1481" s="4"/>
      <c r="RHV1481" s="4"/>
      <c r="RHW1481" s="4"/>
      <c r="RHX1481" s="4"/>
      <c r="RHY1481" s="4"/>
      <c r="RHZ1481" s="4"/>
      <c r="RIA1481" s="4"/>
      <c r="RIB1481" s="4"/>
      <c r="RIC1481" s="4"/>
      <c r="RID1481" s="4"/>
      <c r="RIE1481" s="4"/>
      <c r="RIF1481" s="4"/>
      <c r="RIG1481" s="4"/>
      <c r="RIH1481" s="4"/>
      <c r="RII1481" s="4"/>
      <c r="RIJ1481" s="4"/>
      <c r="RIK1481" s="4"/>
      <c r="RIL1481" s="4"/>
      <c r="RIM1481" s="4"/>
      <c r="RIN1481" s="4"/>
      <c r="RIO1481" s="4"/>
      <c r="RIP1481" s="4"/>
      <c r="RIQ1481" s="4"/>
      <c r="RIR1481" s="4"/>
      <c r="RIS1481" s="4"/>
      <c r="RIT1481" s="4"/>
      <c r="RIU1481" s="4"/>
      <c r="RIV1481" s="4"/>
      <c r="RIW1481" s="4"/>
      <c r="RIX1481" s="4"/>
      <c r="RIY1481" s="4"/>
      <c r="RIZ1481" s="4"/>
      <c r="RJA1481" s="4"/>
      <c r="RJB1481" s="4"/>
      <c r="RJC1481" s="4"/>
      <c r="RJD1481" s="4"/>
      <c r="RJE1481" s="4"/>
      <c r="RJF1481" s="4"/>
      <c r="RJG1481" s="4"/>
      <c r="RJH1481" s="4"/>
      <c r="RJI1481" s="4"/>
      <c r="RJJ1481" s="4"/>
      <c r="RJK1481" s="4"/>
      <c r="RJL1481" s="4"/>
      <c r="RJM1481" s="4"/>
      <c r="RJN1481" s="4"/>
      <c r="RJO1481" s="4"/>
      <c r="RJP1481" s="4"/>
      <c r="RJQ1481" s="4"/>
      <c r="RJR1481" s="4"/>
      <c r="RJS1481" s="4"/>
      <c r="RJT1481" s="4"/>
      <c r="RJU1481" s="4"/>
      <c r="RJV1481" s="4"/>
      <c r="RJW1481" s="4"/>
      <c r="RJX1481" s="4"/>
      <c r="RJY1481" s="4"/>
      <c r="RJZ1481" s="4"/>
      <c r="RKA1481" s="4"/>
      <c r="RKB1481" s="4"/>
      <c r="RKC1481" s="4"/>
      <c r="RKD1481" s="4"/>
      <c r="RKE1481" s="4"/>
      <c r="RKF1481" s="4"/>
      <c r="RKG1481" s="4"/>
      <c r="RKH1481" s="4"/>
      <c r="RKI1481" s="4"/>
      <c r="RKJ1481" s="4"/>
      <c r="RKK1481" s="4"/>
      <c r="RKL1481" s="4"/>
      <c r="RKM1481" s="4"/>
      <c r="RKN1481" s="4"/>
      <c r="RKO1481" s="4"/>
      <c r="RKP1481" s="4"/>
      <c r="RKQ1481" s="4"/>
      <c r="RKR1481" s="4"/>
      <c r="RKS1481" s="4"/>
      <c r="RKT1481" s="4"/>
      <c r="RKU1481" s="4"/>
      <c r="RKV1481" s="4"/>
      <c r="RKW1481" s="4"/>
      <c r="RKX1481" s="4"/>
      <c r="RKY1481" s="4"/>
      <c r="RKZ1481" s="4"/>
      <c r="RLA1481" s="4"/>
      <c r="RLB1481" s="4"/>
      <c r="RLC1481" s="4"/>
      <c r="RLD1481" s="4"/>
      <c r="RLE1481" s="4"/>
      <c r="RLF1481" s="4"/>
      <c r="RLG1481" s="4"/>
      <c r="RLH1481" s="4"/>
      <c r="RLI1481" s="4"/>
      <c r="RLJ1481" s="4"/>
      <c r="RLK1481" s="4"/>
      <c r="RLL1481" s="4"/>
      <c r="RLM1481" s="4"/>
      <c r="RLN1481" s="4"/>
      <c r="RLO1481" s="4"/>
      <c r="RLP1481" s="4"/>
      <c r="RLQ1481" s="4"/>
      <c r="RLR1481" s="4"/>
      <c r="RLS1481" s="4"/>
      <c r="RLT1481" s="4"/>
      <c r="RLU1481" s="4"/>
      <c r="RLV1481" s="4"/>
      <c r="RLW1481" s="4"/>
      <c r="RLX1481" s="4"/>
      <c r="RLY1481" s="4"/>
      <c r="RLZ1481" s="4"/>
      <c r="RMA1481" s="4"/>
      <c r="RMB1481" s="4"/>
      <c r="RMC1481" s="4"/>
      <c r="RMD1481" s="4"/>
      <c r="RME1481" s="4"/>
      <c r="RMF1481" s="4"/>
      <c r="RMG1481" s="4"/>
      <c r="RMH1481" s="4"/>
      <c r="RMI1481" s="4"/>
      <c r="RMJ1481" s="4"/>
      <c r="RMK1481" s="4"/>
      <c r="RML1481" s="4"/>
      <c r="RMM1481" s="4"/>
      <c r="RMN1481" s="4"/>
      <c r="RMO1481" s="4"/>
      <c r="RMP1481" s="4"/>
      <c r="RMQ1481" s="4"/>
      <c r="RMR1481" s="4"/>
      <c r="RMS1481" s="4"/>
      <c r="RMT1481" s="4"/>
      <c r="RMU1481" s="4"/>
      <c r="RMV1481" s="4"/>
      <c r="RMW1481" s="4"/>
      <c r="RMX1481" s="4"/>
      <c r="RMY1481" s="4"/>
      <c r="RMZ1481" s="4"/>
      <c r="RNA1481" s="4"/>
      <c r="RNB1481" s="4"/>
      <c r="RNC1481" s="4"/>
      <c r="RND1481" s="4"/>
      <c r="RNE1481" s="4"/>
      <c r="RNF1481" s="4"/>
      <c r="RNG1481" s="4"/>
      <c r="RNH1481" s="4"/>
      <c r="RNI1481" s="4"/>
      <c r="RNJ1481" s="4"/>
      <c r="RNK1481" s="4"/>
      <c r="RNL1481" s="4"/>
      <c r="RNM1481" s="4"/>
      <c r="RNN1481" s="4"/>
      <c r="RNO1481" s="4"/>
      <c r="RNP1481" s="4"/>
      <c r="RNQ1481" s="4"/>
      <c r="RNR1481" s="4"/>
      <c r="RNS1481" s="4"/>
      <c r="RNT1481" s="4"/>
      <c r="RNU1481" s="4"/>
      <c r="RNV1481" s="4"/>
      <c r="RNW1481" s="4"/>
      <c r="RNX1481" s="4"/>
      <c r="RNY1481" s="4"/>
      <c r="RNZ1481" s="4"/>
      <c r="ROA1481" s="4"/>
      <c r="ROB1481" s="4"/>
      <c r="ROC1481" s="4"/>
      <c r="ROD1481" s="4"/>
      <c r="ROE1481" s="4"/>
      <c r="ROF1481" s="4"/>
      <c r="ROG1481" s="4"/>
      <c r="ROH1481" s="4"/>
      <c r="ROI1481" s="4"/>
      <c r="ROJ1481" s="4"/>
      <c r="ROK1481" s="4"/>
      <c r="ROL1481" s="4"/>
      <c r="ROM1481" s="4"/>
      <c r="RON1481" s="4"/>
      <c r="ROO1481" s="4"/>
      <c r="ROP1481" s="4"/>
      <c r="ROQ1481" s="4"/>
      <c r="ROR1481" s="4"/>
      <c r="ROS1481" s="4"/>
      <c r="ROT1481" s="4"/>
      <c r="ROU1481" s="4"/>
      <c r="ROV1481" s="4"/>
      <c r="ROW1481" s="4"/>
      <c r="ROX1481" s="4"/>
      <c r="ROY1481" s="4"/>
      <c r="ROZ1481" s="4"/>
      <c r="RPA1481" s="4"/>
      <c r="RPB1481" s="4"/>
      <c r="RPC1481" s="4"/>
      <c r="RPD1481" s="4"/>
      <c r="RPE1481" s="4"/>
      <c r="RPF1481" s="4"/>
      <c r="RPG1481" s="4"/>
      <c r="RPH1481" s="4"/>
      <c r="RPI1481" s="4"/>
      <c r="RPJ1481" s="4"/>
      <c r="RPK1481" s="4"/>
      <c r="RPL1481" s="4"/>
      <c r="RPM1481" s="4"/>
      <c r="RPN1481" s="4"/>
      <c r="RPO1481" s="4"/>
      <c r="RPP1481" s="4"/>
      <c r="RPQ1481" s="4"/>
      <c r="RPR1481" s="4"/>
      <c r="RPS1481" s="4"/>
      <c r="RPT1481" s="4"/>
      <c r="RPU1481" s="4"/>
      <c r="RPV1481" s="4"/>
      <c r="RPW1481" s="4"/>
      <c r="RPX1481" s="4"/>
      <c r="RPY1481" s="4"/>
      <c r="RPZ1481" s="4"/>
      <c r="RQA1481" s="4"/>
      <c r="RQB1481" s="4"/>
      <c r="RQC1481" s="4"/>
      <c r="RQD1481" s="4"/>
      <c r="RQE1481" s="4"/>
      <c r="RQF1481" s="4"/>
      <c r="RQG1481" s="4"/>
      <c r="RQH1481" s="4"/>
      <c r="RQI1481" s="4"/>
      <c r="RQJ1481" s="4"/>
      <c r="RQK1481" s="4"/>
      <c r="RQL1481" s="4"/>
      <c r="RQM1481" s="4"/>
      <c r="RQN1481" s="4"/>
      <c r="RQO1481" s="4"/>
      <c r="RQP1481" s="4"/>
      <c r="RQQ1481" s="4"/>
      <c r="RQR1481" s="4"/>
      <c r="RQS1481" s="4"/>
      <c r="RQT1481" s="4"/>
      <c r="RQU1481" s="4"/>
      <c r="RQV1481" s="4"/>
      <c r="RQW1481" s="4"/>
      <c r="RQX1481" s="4"/>
      <c r="RQY1481" s="4"/>
      <c r="RQZ1481" s="4"/>
      <c r="RRA1481" s="4"/>
      <c r="RRB1481" s="4"/>
      <c r="RRC1481" s="4"/>
      <c r="RRD1481" s="4"/>
      <c r="RRE1481" s="4"/>
      <c r="RRF1481" s="4"/>
      <c r="RRG1481" s="4"/>
      <c r="RRH1481" s="4"/>
      <c r="RRI1481" s="4"/>
      <c r="RRJ1481" s="4"/>
      <c r="RRK1481" s="4"/>
      <c r="RRL1481" s="4"/>
      <c r="RRM1481" s="4"/>
      <c r="RRN1481" s="4"/>
      <c r="RRO1481" s="4"/>
      <c r="RRP1481" s="4"/>
      <c r="RRQ1481" s="4"/>
      <c r="RRR1481" s="4"/>
      <c r="RRS1481" s="4"/>
      <c r="RRT1481" s="4"/>
      <c r="RRU1481" s="4"/>
      <c r="RRV1481" s="4"/>
      <c r="RRW1481" s="4"/>
      <c r="RRX1481" s="4"/>
      <c r="RRY1481" s="4"/>
      <c r="RRZ1481" s="4"/>
      <c r="RSA1481" s="4"/>
      <c r="RSB1481" s="4"/>
      <c r="RSC1481" s="4"/>
      <c r="RSD1481" s="4"/>
      <c r="RSE1481" s="4"/>
      <c r="RSF1481" s="4"/>
      <c r="RSG1481" s="4"/>
      <c r="RSH1481" s="4"/>
      <c r="RSI1481" s="4"/>
      <c r="RSJ1481" s="4"/>
      <c r="RSK1481" s="4"/>
      <c r="RSL1481" s="4"/>
      <c r="RSM1481" s="4"/>
      <c r="RSN1481" s="4"/>
      <c r="RSO1481" s="4"/>
      <c r="RSP1481" s="4"/>
      <c r="RSQ1481" s="4"/>
      <c r="RSR1481" s="4"/>
      <c r="RSS1481" s="4"/>
      <c r="RST1481" s="4"/>
      <c r="RSU1481" s="4"/>
      <c r="RSV1481" s="4"/>
      <c r="RSW1481" s="4"/>
      <c r="RSX1481" s="4"/>
      <c r="RSY1481" s="4"/>
      <c r="RSZ1481" s="4"/>
      <c r="RTA1481" s="4"/>
      <c r="RTB1481" s="4"/>
      <c r="RTC1481" s="4"/>
      <c r="RTD1481" s="4"/>
      <c r="RTE1481" s="4"/>
      <c r="RTF1481" s="4"/>
      <c r="RTG1481" s="4"/>
      <c r="RTH1481" s="4"/>
      <c r="RTI1481" s="4"/>
      <c r="RTJ1481" s="4"/>
      <c r="RTK1481" s="4"/>
      <c r="RTL1481" s="4"/>
      <c r="RTM1481" s="4"/>
      <c r="RTN1481" s="4"/>
      <c r="RTO1481" s="4"/>
      <c r="RTP1481" s="4"/>
      <c r="RTQ1481" s="4"/>
      <c r="RTR1481" s="4"/>
      <c r="RTS1481" s="4"/>
      <c r="RTT1481" s="4"/>
      <c r="RTU1481" s="4"/>
      <c r="RTV1481" s="4"/>
      <c r="RTW1481" s="4"/>
      <c r="RTX1481" s="4"/>
      <c r="RTY1481" s="4"/>
      <c r="RTZ1481" s="4"/>
      <c r="RUA1481" s="4"/>
      <c r="RUB1481" s="4"/>
      <c r="RUC1481" s="4"/>
      <c r="RUD1481" s="4"/>
      <c r="RUE1481" s="4"/>
      <c r="RUF1481" s="4"/>
      <c r="RUG1481" s="4"/>
      <c r="RUH1481" s="4"/>
      <c r="RUI1481" s="4"/>
      <c r="RUJ1481" s="4"/>
      <c r="RUK1481" s="4"/>
      <c r="RUL1481" s="4"/>
      <c r="RUM1481" s="4"/>
      <c r="RUN1481" s="4"/>
      <c r="RUO1481" s="4"/>
      <c r="RUP1481" s="4"/>
      <c r="RUQ1481" s="4"/>
      <c r="RUR1481" s="4"/>
      <c r="RUS1481" s="4"/>
      <c r="RUT1481" s="4"/>
      <c r="RUU1481" s="4"/>
      <c r="RUV1481" s="4"/>
      <c r="RUW1481" s="4"/>
      <c r="RUX1481" s="4"/>
      <c r="RUY1481" s="4"/>
      <c r="RUZ1481" s="4"/>
      <c r="RVA1481" s="4"/>
      <c r="RVB1481" s="4"/>
      <c r="RVC1481" s="4"/>
      <c r="RVD1481" s="4"/>
      <c r="RVE1481" s="4"/>
      <c r="RVF1481" s="4"/>
      <c r="RVG1481" s="4"/>
      <c r="RVH1481" s="4"/>
      <c r="RVI1481" s="4"/>
      <c r="RVJ1481" s="4"/>
      <c r="RVK1481" s="4"/>
      <c r="RVL1481" s="4"/>
      <c r="RVM1481" s="4"/>
      <c r="RVN1481" s="4"/>
      <c r="RVO1481" s="4"/>
      <c r="RVP1481" s="4"/>
      <c r="RVQ1481" s="4"/>
      <c r="RVR1481" s="4"/>
      <c r="RVS1481" s="4"/>
      <c r="RVT1481" s="4"/>
      <c r="RVU1481" s="4"/>
      <c r="RVV1481" s="4"/>
      <c r="RVW1481" s="4"/>
      <c r="RVX1481" s="4"/>
      <c r="RVY1481" s="4"/>
      <c r="RVZ1481" s="4"/>
      <c r="RWA1481" s="4"/>
      <c r="RWB1481" s="4"/>
      <c r="RWC1481" s="4"/>
      <c r="RWD1481" s="4"/>
      <c r="RWE1481" s="4"/>
      <c r="RWF1481" s="4"/>
      <c r="RWG1481" s="4"/>
      <c r="RWH1481" s="4"/>
      <c r="RWI1481" s="4"/>
      <c r="RWJ1481" s="4"/>
      <c r="RWK1481" s="4"/>
      <c r="RWL1481" s="4"/>
      <c r="RWM1481" s="4"/>
      <c r="RWN1481" s="4"/>
      <c r="RWO1481" s="4"/>
      <c r="RWP1481" s="4"/>
      <c r="RWQ1481" s="4"/>
      <c r="RWR1481" s="4"/>
      <c r="RWS1481" s="4"/>
      <c r="RWT1481" s="4"/>
      <c r="RWU1481" s="4"/>
      <c r="RWV1481" s="4"/>
      <c r="RWW1481" s="4"/>
      <c r="RWX1481" s="4"/>
      <c r="RWY1481" s="4"/>
      <c r="RWZ1481" s="4"/>
      <c r="RXA1481" s="4"/>
      <c r="RXB1481" s="4"/>
      <c r="RXC1481" s="4"/>
      <c r="RXD1481" s="4"/>
      <c r="RXE1481" s="4"/>
      <c r="RXF1481" s="4"/>
      <c r="RXG1481" s="4"/>
      <c r="RXH1481" s="4"/>
      <c r="RXI1481" s="4"/>
      <c r="RXJ1481" s="4"/>
      <c r="RXK1481" s="4"/>
      <c r="RXL1481" s="4"/>
      <c r="RXM1481" s="4"/>
      <c r="RXN1481" s="4"/>
      <c r="RXO1481" s="4"/>
      <c r="RXP1481" s="4"/>
      <c r="RXQ1481" s="4"/>
      <c r="RXR1481" s="4"/>
      <c r="RXS1481" s="4"/>
      <c r="RXT1481" s="4"/>
      <c r="RXU1481" s="4"/>
      <c r="RXV1481" s="4"/>
      <c r="RXW1481" s="4"/>
      <c r="RXX1481" s="4"/>
      <c r="RXY1481" s="4"/>
      <c r="RXZ1481" s="4"/>
      <c r="RYA1481" s="4"/>
      <c r="RYB1481" s="4"/>
      <c r="RYC1481" s="4"/>
      <c r="RYD1481" s="4"/>
      <c r="RYE1481" s="4"/>
      <c r="RYF1481" s="4"/>
      <c r="RYG1481" s="4"/>
      <c r="RYH1481" s="4"/>
      <c r="RYI1481" s="4"/>
      <c r="RYJ1481" s="4"/>
      <c r="RYK1481" s="4"/>
      <c r="RYL1481" s="4"/>
      <c r="RYM1481" s="4"/>
      <c r="RYN1481" s="4"/>
      <c r="RYO1481" s="4"/>
      <c r="RYP1481" s="4"/>
      <c r="RYQ1481" s="4"/>
      <c r="RYR1481" s="4"/>
      <c r="RYS1481" s="4"/>
      <c r="RYT1481" s="4"/>
      <c r="RYU1481" s="4"/>
      <c r="RYV1481" s="4"/>
      <c r="RYW1481" s="4"/>
      <c r="RYX1481" s="4"/>
      <c r="RYY1481" s="4"/>
      <c r="RYZ1481" s="4"/>
      <c r="RZA1481" s="4"/>
      <c r="RZB1481" s="4"/>
      <c r="RZC1481" s="4"/>
      <c r="RZD1481" s="4"/>
      <c r="RZE1481" s="4"/>
      <c r="RZF1481" s="4"/>
      <c r="RZG1481" s="4"/>
      <c r="RZH1481" s="4"/>
      <c r="RZI1481" s="4"/>
      <c r="RZJ1481" s="4"/>
      <c r="RZK1481" s="4"/>
      <c r="RZL1481" s="4"/>
      <c r="RZM1481" s="4"/>
      <c r="RZN1481" s="4"/>
      <c r="RZO1481" s="4"/>
      <c r="RZP1481" s="4"/>
      <c r="RZQ1481" s="4"/>
      <c r="RZR1481" s="4"/>
      <c r="RZS1481" s="4"/>
      <c r="RZT1481" s="4"/>
      <c r="RZU1481" s="4"/>
      <c r="RZV1481" s="4"/>
      <c r="RZW1481" s="4"/>
      <c r="RZX1481" s="4"/>
      <c r="RZY1481" s="4"/>
      <c r="RZZ1481" s="4"/>
      <c r="SAA1481" s="4"/>
      <c r="SAB1481" s="4"/>
      <c r="SAC1481" s="4"/>
      <c r="SAD1481" s="4"/>
      <c r="SAE1481" s="4"/>
      <c r="SAF1481" s="4"/>
      <c r="SAG1481" s="4"/>
      <c r="SAH1481" s="4"/>
      <c r="SAI1481" s="4"/>
      <c r="SAJ1481" s="4"/>
      <c r="SAK1481" s="4"/>
      <c r="SAL1481" s="4"/>
      <c r="SAM1481" s="4"/>
      <c r="SAN1481" s="4"/>
      <c r="SAO1481" s="4"/>
      <c r="SAP1481" s="4"/>
      <c r="SAQ1481" s="4"/>
      <c r="SAR1481" s="4"/>
      <c r="SAS1481" s="4"/>
      <c r="SAT1481" s="4"/>
      <c r="SAU1481" s="4"/>
      <c r="SAV1481" s="4"/>
      <c r="SAW1481" s="4"/>
      <c r="SAX1481" s="4"/>
      <c r="SAY1481" s="4"/>
      <c r="SAZ1481" s="4"/>
      <c r="SBA1481" s="4"/>
      <c r="SBB1481" s="4"/>
      <c r="SBC1481" s="4"/>
      <c r="SBD1481" s="4"/>
      <c r="SBE1481" s="4"/>
      <c r="SBF1481" s="4"/>
      <c r="SBG1481" s="4"/>
      <c r="SBH1481" s="4"/>
      <c r="SBI1481" s="4"/>
      <c r="SBJ1481" s="4"/>
      <c r="SBK1481" s="4"/>
      <c r="SBL1481" s="4"/>
      <c r="SBM1481" s="4"/>
      <c r="SBN1481" s="4"/>
      <c r="SBO1481" s="4"/>
      <c r="SBP1481" s="4"/>
      <c r="SBQ1481" s="4"/>
      <c r="SBR1481" s="4"/>
      <c r="SBS1481" s="4"/>
      <c r="SBT1481" s="4"/>
      <c r="SBU1481" s="4"/>
      <c r="SBV1481" s="4"/>
      <c r="SBW1481" s="4"/>
      <c r="SBX1481" s="4"/>
      <c r="SBY1481" s="4"/>
      <c r="SBZ1481" s="4"/>
      <c r="SCA1481" s="4"/>
      <c r="SCB1481" s="4"/>
      <c r="SCC1481" s="4"/>
      <c r="SCD1481" s="4"/>
      <c r="SCE1481" s="4"/>
      <c r="SCF1481" s="4"/>
      <c r="SCG1481" s="4"/>
      <c r="SCH1481" s="4"/>
      <c r="SCI1481" s="4"/>
      <c r="SCJ1481" s="4"/>
      <c r="SCK1481" s="4"/>
      <c r="SCL1481" s="4"/>
      <c r="SCM1481" s="4"/>
      <c r="SCN1481" s="4"/>
      <c r="SCO1481" s="4"/>
      <c r="SCP1481" s="4"/>
      <c r="SCQ1481" s="4"/>
      <c r="SCR1481" s="4"/>
      <c r="SCS1481" s="4"/>
      <c r="SCT1481" s="4"/>
      <c r="SCU1481" s="4"/>
      <c r="SCV1481" s="4"/>
      <c r="SCW1481" s="4"/>
      <c r="SCX1481" s="4"/>
      <c r="SCY1481" s="4"/>
      <c r="SCZ1481" s="4"/>
      <c r="SDA1481" s="4"/>
      <c r="SDB1481" s="4"/>
      <c r="SDC1481" s="4"/>
      <c r="SDD1481" s="4"/>
      <c r="SDE1481" s="4"/>
      <c r="SDF1481" s="4"/>
      <c r="SDG1481" s="4"/>
      <c r="SDH1481" s="4"/>
      <c r="SDI1481" s="4"/>
      <c r="SDJ1481" s="4"/>
      <c r="SDK1481" s="4"/>
      <c r="SDL1481" s="4"/>
      <c r="SDM1481" s="4"/>
      <c r="SDN1481" s="4"/>
      <c r="SDO1481" s="4"/>
      <c r="SDP1481" s="4"/>
      <c r="SDQ1481" s="4"/>
      <c r="SDR1481" s="4"/>
      <c r="SDS1481" s="4"/>
      <c r="SDT1481" s="4"/>
      <c r="SDU1481" s="4"/>
      <c r="SDV1481" s="4"/>
      <c r="SDW1481" s="4"/>
      <c r="SDX1481" s="4"/>
      <c r="SDY1481" s="4"/>
      <c r="SDZ1481" s="4"/>
      <c r="SEA1481" s="4"/>
      <c r="SEB1481" s="4"/>
      <c r="SEC1481" s="4"/>
      <c r="SED1481" s="4"/>
      <c r="SEE1481" s="4"/>
      <c r="SEF1481" s="4"/>
      <c r="SEG1481" s="4"/>
      <c r="SEH1481" s="4"/>
      <c r="SEI1481" s="4"/>
      <c r="SEJ1481" s="4"/>
      <c r="SEK1481" s="4"/>
      <c r="SEL1481" s="4"/>
      <c r="SEM1481" s="4"/>
      <c r="SEN1481" s="4"/>
      <c r="SEO1481" s="4"/>
      <c r="SEP1481" s="4"/>
      <c r="SEQ1481" s="4"/>
      <c r="SER1481" s="4"/>
      <c r="SES1481" s="4"/>
      <c r="SET1481" s="4"/>
      <c r="SEU1481" s="4"/>
      <c r="SEV1481" s="4"/>
      <c r="SEW1481" s="4"/>
      <c r="SEX1481" s="4"/>
      <c r="SEY1481" s="4"/>
      <c r="SEZ1481" s="4"/>
      <c r="SFA1481" s="4"/>
      <c r="SFB1481" s="4"/>
      <c r="SFC1481" s="4"/>
      <c r="SFD1481" s="4"/>
      <c r="SFE1481" s="4"/>
      <c r="SFF1481" s="4"/>
      <c r="SFG1481" s="4"/>
      <c r="SFH1481" s="4"/>
      <c r="SFI1481" s="4"/>
      <c r="SFJ1481" s="4"/>
      <c r="SFK1481" s="4"/>
      <c r="SFL1481" s="4"/>
      <c r="SFM1481" s="4"/>
      <c r="SFN1481" s="4"/>
      <c r="SFO1481" s="4"/>
      <c r="SFP1481" s="4"/>
      <c r="SFQ1481" s="4"/>
      <c r="SFR1481" s="4"/>
      <c r="SFS1481" s="4"/>
      <c r="SFT1481" s="4"/>
      <c r="SFU1481" s="4"/>
      <c r="SFV1481" s="4"/>
      <c r="SFW1481" s="4"/>
      <c r="SFX1481" s="4"/>
      <c r="SFY1481" s="4"/>
      <c r="SFZ1481" s="4"/>
      <c r="SGA1481" s="4"/>
      <c r="SGB1481" s="4"/>
      <c r="SGC1481" s="4"/>
      <c r="SGD1481" s="4"/>
      <c r="SGE1481" s="4"/>
      <c r="SGF1481" s="4"/>
      <c r="SGG1481" s="4"/>
      <c r="SGH1481" s="4"/>
      <c r="SGI1481" s="4"/>
      <c r="SGJ1481" s="4"/>
      <c r="SGK1481" s="4"/>
      <c r="SGL1481" s="4"/>
      <c r="SGM1481" s="4"/>
      <c r="SGN1481" s="4"/>
      <c r="SGO1481" s="4"/>
      <c r="SGP1481" s="4"/>
      <c r="SGQ1481" s="4"/>
      <c r="SGR1481" s="4"/>
      <c r="SGS1481" s="4"/>
      <c r="SGT1481" s="4"/>
      <c r="SGU1481" s="4"/>
      <c r="SGV1481" s="4"/>
      <c r="SGW1481" s="4"/>
      <c r="SGX1481" s="4"/>
      <c r="SGY1481" s="4"/>
      <c r="SGZ1481" s="4"/>
      <c r="SHA1481" s="4"/>
      <c r="SHB1481" s="4"/>
      <c r="SHC1481" s="4"/>
      <c r="SHD1481" s="4"/>
      <c r="SHE1481" s="4"/>
      <c r="SHF1481" s="4"/>
      <c r="SHG1481" s="4"/>
      <c r="SHH1481" s="4"/>
      <c r="SHI1481" s="4"/>
      <c r="SHJ1481" s="4"/>
      <c r="SHK1481" s="4"/>
      <c r="SHL1481" s="4"/>
      <c r="SHM1481" s="4"/>
      <c r="SHN1481" s="4"/>
      <c r="SHO1481" s="4"/>
      <c r="SHP1481" s="4"/>
      <c r="SHQ1481" s="4"/>
      <c r="SHR1481" s="4"/>
      <c r="SHS1481" s="4"/>
      <c r="SHT1481" s="4"/>
      <c r="SHU1481" s="4"/>
      <c r="SHV1481" s="4"/>
      <c r="SHW1481" s="4"/>
      <c r="SHX1481" s="4"/>
      <c r="SHY1481" s="4"/>
      <c r="SHZ1481" s="4"/>
      <c r="SIA1481" s="4"/>
      <c r="SIB1481" s="4"/>
      <c r="SIC1481" s="4"/>
      <c r="SID1481" s="4"/>
      <c r="SIE1481" s="4"/>
      <c r="SIF1481" s="4"/>
      <c r="SIG1481" s="4"/>
      <c r="SIH1481" s="4"/>
      <c r="SII1481" s="4"/>
      <c r="SIJ1481" s="4"/>
      <c r="SIK1481" s="4"/>
      <c r="SIL1481" s="4"/>
      <c r="SIM1481" s="4"/>
      <c r="SIN1481" s="4"/>
      <c r="SIO1481" s="4"/>
      <c r="SIP1481" s="4"/>
      <c r="SIQ1481" s="4"/>
      <c r="SIR1481" s="4"/>
      <c r="SIS1481" s="4"/>
      <c r="SIT1481" s="4"/>
      <c r="SIU1481" s="4"/>
      <c r="SIV1481" s="4"/>
      <c r="SIW1481" s="4"/>
      <c r="SIX1481" s="4"/>
      <c r="SIY1481" s="4"/>
      <c r="SIZ1481" s="4"/>
      <c r="SJA1481" s="4"/>
      <c r="SJB1481" s="4"/>
      <c r="SJC1481" s="4"/>
      <c r="SJD1481" s="4"/>
      <c r="SJE1481" s="4"/>
      <c r="SJF1481" s="4"/>
      <c r="SJG1481" s="4"/>
      <c r="SJH1481" s="4"/>
      <c r="SJI1481" s="4"/>
      <c r="SJJ1481" s="4"/>
      <c r="SJK1481" s="4"/>
      <c r="SJL1481" s="4"/>
      <c r="SJM1481" s="4"/>
      <c r="SJN1481" s="4"/>
      <c r="SJO1481" s="4"/>
      <c r="SJP1481" s="4"/>
      <c r="SJQ1481" s="4"/>
      <c r="SJR1481" s="4"/>
      <c r="SJS1481" s="4"/>
      <c r="SJT1481" s="4"/>
      <c r="SJU1481" s="4"/>
      <c r="SJV1481" s="4"/>
      <c r="SJW1481" s="4"/>
      <c r="SJX1481" s="4"/>
      <c r="SJY1481" s="4"/>
      <c r="SJZ1481" s="4"/>
      <c r="SKA1481" s="4"/>
      <c r="SKB1481" s="4"/>
      <c r="SKC1481" s="4"/>
      <c r="SKD1481" s="4"/>
      <c r="SKE1481" s="4"/>
      <c r="SKF1481" s="4"/>
      <c r="SKG1481" s="4"/>
      <c r="SKH1481" s="4"/>
      <c r="SKI1481" s="4"/>
      <c r="SKJ1481" s="4"/>
      <c r="SKK1481" s="4"/>
      <c r="SKL1481" s="4"/>
      <c r="SKM1481" s="4"/>
      <c r="SKN1481" s="4"/>
      <c r="SKO1481" s="4"/>
      <c r="SKP1481" s="4"/>
      <c r="SKQ1481" s="4"/>
      <c r="SKR1481" s="4"/>
      <c r="SKS1481" s="4"/>
      <c r="SKT1481" s="4"/>
      <c r="SKU1481" s="4"/>
      <c r="SKV1481" s="4"/>
      <c r="SKW1481" s="4"/>
      <c r="SKX1481" s="4"/>
      <c r="SKY1481" s="4"/>
      <c r="SKZ1481" s="4"/>
      <c r="SLA1481" s="4"/>
      <c r="SLB1481" s="4"/>
      <c r="SLC1481" s="4"/>
      <c r="SLD1481" s="4"/>
      <c r="SLE1481" s="4"/>
      <c r="SLF1481" s="4"/>
      <c r="SLG1481" s="4"/>
      <c r="SLH1481" s="4"/>
      <c r="SLI1481" s="4"/>
      <c r="SLJ1481" s="4"/>
      <c r="SLK1481" s="4"/>
      <c r="SLL1481" s="4"/>
      <c r="SLM1481" s="4"/>
      <c r="SLN1481" s="4"/>
      <c r="SLO1481" s="4"/>
      <c r="SLP1481" s="4"/>
      <c r="SLQ1481" s="4"/>
      <c r="SLR1481" s="4"/>
      <c r="SLS1481" s="4"/>
      <c r="SLT1481" s="4"/>
      <c r="SLU1481" s="4"/>
      <c r="SLV1481" s="4"/>
      <c r="SLW1481" s="4"/>
      <c r="SLX1481" s="4"/>
      <c r="SLY1481" s="4"/>
      <c r="SLZ1481" s="4"/>
      <c r="SMA1481" s="4"/>
      <c r="SMB1481" s="4"/>
      <c r="SMC1481" s="4"/>
      <c r="SMD1481" s="4"/>
      <c r="SME1481" s="4"/>
      <c r="SMF1481" s="4"/>
      <c r="SMG1481" s="4"/>
      <c r="SMH1481" s="4"/>
      <c r="SMI1481" s="4"/>
      <c r="SMJ1481" s="4"/>
      <c r="SMK1481" s="4"/>
      <c r="SML1481" s="4"/>
      <c r="SMM1481" s="4"/>
      <c r="SMN1481" s="4"/>
      <c r="SMO1481" s="4"/>
      <c r="SMP1481" s="4"/>
      <c r="SMQ1481" s="4"/>
      <c r="SMR1481" s="4"/>
      <c r="SMS1481" s="4"/>
      <c r="SMT1481" s="4"/>
      <c r="SMU1481" s="4"/>
      <c r="SMV1481" s="4"/>
      <c r="SMW1481" s="4"/>
      <c r="SMX1481" s="4"/>
      <c r="SMY1481" s="4"/>
      <c r="SMZ1481" s="4"/>
      <c r="SNA1481" s="4"/>
      <c r="SNB1481" s="4"/>
      <c r="SNC1481" s="4"/>
      <c r="SND1481" s="4"/>
      <c r="SNE1481" s="4"/>
      <c r="SNF1481" s="4"/>
      <c r="SNG1481" s="4"/>
      <c r="SNH1481" s="4"/>
      <c r="SNI1481" s="4"/>
      <c r="SNJ1481" s="4"/>
      <c r="SNK1481" s="4"/>
      <c r="SNL1481" s="4"/>
      <c r="SNM1481" s="4"/>
      <c r="SNN1481" s="4"/>
      <c r="SNO1481" s="4"/>
      <c r="SNP1481" s="4"/>
      <c r="SNQ1481" s="4"/>
      <c r="SNR1481" s="4"/>
      <c r="SNS1481" s="4"/>
      <c r="SNT1481" s="4"/>
      <c r="SNU1481" s="4"/>
      <c r="SNV1481" s="4"/>
      <c r="SNW1481" s="4"/>
      <c r="SNX1481" s="4"/>
      <c r="SNY1481" s="4"/>
      <c r="SNZ1481" s="4"/>
      <c r="SOA1481" s="4"/>
      <c r="SOB1481" s="4"/>
      <c r="SOC1481" s="4"/>
      <c r="SOD1481" s="4"/>
      <c r="SOE1481" s="4"/>
      <c r="SOF1481" s="4"/>
      <c r="SOG1481" s="4"/>
      <c r="SOH1481" s="4"/>
      <c r="SOI1481" s="4"/>
      <c r="SOJ1481" s="4"/>
      <c r="SOK1481" s="4"/>
      <c r="SOL1481" s="4"/>
      <c r="SOM1481" s="4"/>
      <c r="SON1481" s="4"/>
      <c r="SOO1481" s="4"/>
      <c r="SOP1481" s="4"/>
      <c r="SOQ1481" s="4"/>
      <c r="SOR1481" s="4"/>
      <c r="SOS1481" s="4"/>
      <c r="SOT1481" s="4"/>
      <c r="SOU1481" s="4"/>
      <c r="SOV1481" s="4"/>
      <c r="SOW1481" s="4"/>
      <c r="SOX1481" s="4"/>
      <c r="SOY1481" s="4"/>
      <c r="SOZ1481" s="4"/>
      <c r="SPA1481" s="4"/>
      <c r="SPB1481" s="4"/>
      <c r="SPC1481" s="4"/>
      <c r="SPD1481" s="4"/>
      <c r="SPE1481" s="4"/>
      <c r="SPF1481" s="4"/>
      <c r="SPG1481" s="4"/>
      <c r="SPH1481" s="4"/>
      <c r="SPI1481" s="4"/>
      <c r="SPJ1481" s="4"/>
      <c r="SPK1481" s="4"/>
      <c r="SPL1481" s="4"/>
      <c r="SPM1481" s="4"/>
      <c r="SPN1481" s="4"/>
      <c r="SPO1481" s="4"/>
      <c r="SPP1481" s="4"/>
      <c r="SPQ1481" s="4"/>
      <c r="SPR1481" s="4"/>
      <c r="SPS1481" s="4"/>
      <c r="SPT1481" s="4"/>
      <c r="SPU1481" s="4"/>
      <c r="SPV1481" s="4"/>
      <c r="SPW1481" s="4"/>
      <c r="SPX1481" s="4"/>
      <c r="SPY1481" s="4"/>
      <c r="SPZ1481" s="4"/>
      <c r="SQA1481" s="4"/>
      <c r="SQB1481" s="4"/>
      <c r="SQC1481" s="4"/>
      <c r="SQD1481" s="4"/>
      <c r="SQE1481" s="4"/>
      <c r="SQF1481" s="4"/>
      <c r="SQG1481" s="4"/>
      <c r="SQH1481" s="4"/>
      <c r="SQI1481" s="4"/>
      <c r="SQJ1481" s="4"/>
      <c r="SQK1481" s="4"/>
      <c r="SQL1481" s="4"/>
      <c r="SQM1481" s="4"/>
      <c r="SQN1481" s="4"/>
      <c r="SQO1481" s="4"/>
      <c r="SQP1481" s="4"/>
      <c r="SQQ1481" s="4"/>
      <c r="SQR1481" s="4"/>
      <c r="SQS1481" s="4"/>
      <c r="SQT1481" s="4"/>
      <c r="SQU1481" s="4"/>
      <c r="SQV1481" s="4"/>
      <c r="SQW1481" s="4"/>
      <c r="SQX1481" s="4"/>
      <c r="SQY1481" s="4"/>
      <c r="SQZ1481" s="4"/>
      <c r="SRA1481" s="4"/>
      <c r="SRB1481" s="4"/>
      <c r="SRC1481" s="4"/>
      <c r="SRD1481" s="4"/>
      <c r="SRE1481" s="4"/>
      <c r="SRF1481" s="4"/>
      <c r="SRG1481" s="4"/>
      <c r="SRH1481" s="4"/>
      <c r="SRI1481" s="4"/>
      <c r="SRJ1481" s="4"/>
      <c r="SRK1481" s="4"/>
      <c r="SRL1481" s="4"/>
      <c r="SRM1481" s="4"/>
      <c r="SRN1481" s="4"/>
      <c r="SRO1481" s="4"/>
      <c r="SRP1481" s="4"/>
      <c r="SRQ1481" s="4"/>
      <c r="SRR1481" s="4"/>
      <c r="SRS1481" s="4"/>
      <c r="SRT1481" s="4"/>
      <c r="SRU1481" s="4"/>
      <c r="SRV1481" s="4"/>
      <c r="SRW1481" s="4"/>
      <c r="SRX1481" s="4"/>
      <c r="SRY1481" s="4"/>
      <c r="SRZ1481" s="4"/>
      <c r="SSA1481" s="4"/>
      <c r="SSB1481" s="4"/>
      <c r="SSC1481" s="4"/>
      <c r="SSD1481" s="4"/>
      <c r="SSE1481" s="4"/>
      <c r="SSF1481" s="4"/>
      <c r="SSG1481" s="4"/>
      <c r="SSH1481" s="4"/>
      <c r="SSI1481" s="4"/>
      <c r="SSJ1481" s="4"/>
      <c r="SSK1481" s="4"/>
      <c r="SSL1481" s="4"/>
      <c r="SSM1481" s="4"/>
      <c r="SSN1481" s="4"/>
      <c r="SSO1481" s="4"/>
      <c r="SSP1481" s="4"/>
      <c r="SSQ1481" s="4"/>
      <c r="SSR1481" s="4"/>
      <c r="SSS1481" s="4"/>
      <c r="SST1481" s="4"/>
      <c r="SSU1481" s="4"/>
      <c r="SSV1481" s="4"/>
      <c r="SSW1481" s="4"/>
      <c r="SSX1481" s="4"/>
      <c r="SSY1481" s="4"/>
      <c r="SSZ1481" s="4"/>
      <c r="STA1481" s="4"/>
      <c r="STB1481" s="4"/>
      <c r="STC1481" s="4"/>
      <c r="STD1481" s="4"/>
      <c r="STE1481" s="4"/>
      <c r="STF1481" s="4"/>
      <c r="STG1481" s="4"/>
      <c r="STH1481" s="4"/>
      <c r="STI1481" s="4"/>
      <c r="STJ1481" s="4"/>
      <c r="STK1481" s="4"/>
      <c r="STL1481" s="4"/>
      <c r="STM1481" s="4"/>
      <c r="STN1481" s="4"/>
      <c r="STO1481" s="4"/>
      <c r="STP1481" s="4"/>
      <c r="STQ1481" s="4"/>
      <c r="STR1481" s="4"/>
      <c r="STS1481" s="4"/>
      <c r="STT1481" s="4"/>
      <c r="STU1481" s="4"/>
      <c r="STV1481" s="4"/>
      <c r="STW1481" s="4"/>
      <c r="STX1481" s="4"/>
      <c r="STY1481" s="4"/>
      <c r="STZ1481" s="4"/>
      <c r="SUA1481" s="4"/>
      <c r="SUB1481" s="4"/>
      <c r="SUC1481" s="4"/>
      <c r="SUD1481" s="4"/>
      <c r="SUE1481" s="4"/>
      <c r="SUF1481" s="4"/>
      <c r="SUG1481" s="4"/>
      <c r="SUH1481" s="4"/>
      <c r="SUI1481" s="4"/>
      <c r="SUJ1481" s="4"/>
      <c r="SUK1481" s="4"/>
      <c r="SUL1481" s="4"/>
      <c r="SUM1481" s="4"/>
      <c r="SUN1481" s="4"/>
      <c r="SUO1481" s="4"/>
      <c r="SUP1481" s="4"/>
      <c r="SUQ1481" s="4"/>
      <c r="SUR1481" s="4"/>
      <c r="SUS1481" s="4"/>
      <c r="SUT1481" s="4"/>
      <c r="SUU1481" s="4"/>
      <c r="SUV1481" s="4"/>
      <c r="SUW1481" s="4"/>
      <c r="SUX1481" s="4"/>
      <c r="SUY1481" s="4"/>
      <c r="SUZ1481" s="4"/>
      <c r="SVA1481" s="4"/>
      <c r="SVB1481" s="4"/>
      <c r="SVC1481" s="4"/>
      <c r="SVD1481" s="4"/>
      <c r="SVE1481" s="4"/>
      <c r="SVF1481" s="4"/>
      <c r="SVG1481" s="4"/>
      <c r="SVH1481" s="4"/>
      <c r="SVI1481" s="4"/>
      <c r="SVJ1481" s="4"/>
      <c r="SVK1481" s="4"/>
      <c r="SVL1481" s="4"/>
      <c r="SVM1481" s="4"/>
      <c r="SVN1481" s="4"/>
      <c r="SVO1481" s="4"/>
      <c r="SVP1481" s="4"/>
      <c r="SVQ1481" s="4"/>
      <c r="SVR1481" s="4"/>
      <c r="SVS1481" s="4"/>
      <c r="SVT1481" s="4"/>
      <c r="SVU1481" s="4"/>
      <c r="SVV1481" s="4"/>
      <c r="SVW1481" s="4"/>
      <c r="SVX1481" s="4"/>
      <c r="SVY1481" s="4"/>
      <c r="SVZ1481" s="4"/>
      <c r="SWA1481" s="4"/>
      <c r="SWB1481" s="4"/>
      <c r="SWC1481" s="4"/>
      <c r="SWD1481" s="4"/>
      <c r="SWE1481" s="4"/>
      <c r="SWF1481" s="4"/>
      <c r="SWG1481" s="4"/>
      <c r="SWH1481" s="4"/>
      <c r="SWI1481" s="4"/>
      <c r="SWJ1481" s="4"/>
      <c r="SWK1481" s="4"/>
      <c r="SWL1481" s="4"/>
      <c r="SWM1481" s="4"/>
      <c r="SWN1481" s="4"/>
      <c r="SWO1481" s="4"/>
      <c r="SWP1481" s="4"/>
      <c r="SWQ1481" s="4"/>
      <c r="SWR1481" s="4"/>
      <c r="SWS1481" s="4"/>
      <c r="SWT1481" s="4"/>
      <c r="SWU1481" s="4"/>
      <c r="SWV1481" s="4"/>
      <c r="SWW1481" s="4"/>
      <c r="SWX1481" s="4"/>
      <c r="SWY1481" s="4"/>
      <c r="SWZ1481" s="4"/>
      <c r="SXA1481" s="4"/>
      <c r="SXB1481" s="4"/>
      <c r="SXC1481" s="4"/>
      <c r="SXD1481" s="4"/>
      <c r="SXE1481" s="4"/>
      <c r="SXF1481" s="4"/>
      <c r="SXG1481" s="4"/>
      <c r="SXH1481" s="4"/>
      <c r="SXI1481" s="4"/>
      <c r="SXJ1481" s="4"/>
      <c r="SXK1481" s="4"/>
      <c r="SXL1481" s="4"/>
      <c r="SXM1481" s="4"/>
      <c r="SXN1481" s="4"/>
      <c r="SXO1481" s="4"/>
      <c r="SXP1481" s="4"/>
      <c r="SXQ1481" s="4"/>
      <c r="SXR1481" s="4"/>
      <c r="SXS1481" s="4"/>
      <c r="SXT1481" s="4"/>
      <c r="SXU1481" s="4"/>
      <c r="SXV1481" s="4"/>
      <c r="SXW1481" s="4"/>
      <c r="SXX1481" s="4"/>
      <c r="SXY1481" s="4"/>
      <c r="SXZ1481" s="4"/>
      <c r="SYA1481" s="4"/>
      <c r="SYB1481" s="4"/>
      <c r="SYC1481" s="4"/>
      <c r="SYD1481" s="4"/>
      <c r="SYE1481" s="4"/>
      <c r="SYF1481" s="4"/>
      <c r="SYG1481" s="4"/>
      <c r="SYH1481" s="4"/>
      <c r="SYI1481" s="4"/>
      <c r="SYJ1481" s="4"/>
      <c r="SYK1481" s="4"/>
      <c r="SYL1481" s="4"/>
      <c r="SYM1481" s="4"/>
      <c r="SYN1481" s="4"/>
      <c r="SYO1481" s="4"/>
      <c r="SYP1481" s="4"/>
      <c r="SYQ1481" s="4"/>
      <c r="SYR1481" s="4"/>
      <c r="SYS1481" s="4"/>
      <c r="SYT1481" s="4"/>
      <c r="SYU1481" s="4"/>
      <c r="SYV1481" s="4"/>
      <c r="SYW1481" s="4"/>
      <c r="SYX1481" s="4"/>
      <c r="SYY1481" s="4"/>
      <c r="SYZ1481" s="4"/>
      <c r="SZA1481" s="4"/>
      <c r="SZB1481" s="4"/>
      <c r="SZC1481" s="4"/>
      <c r="SZD1481" s="4"/>
      <c r="SZE1481" s="4"/>
      <c r="SZF1481" s="4"/>
      <c r="SZG1481" s="4"/>
      <c r="SZH1481" s="4"/>
      <c r="SZI1481" s="4"/>
      <c r="SZJ1481" s="4"/>
      <c r="SZK1481" s="4"/>
      <c r="SZL1481" s="4"/>
      <c r="SZM1481" s="4"/>
      <c r="SZN1481" s="4"/>
      <c r="SZO1481" s="4"/>
      <c r="SZP1481" s="4"/>
      <c r="SZQ1481" s="4"/>
      <c r="SZR1481" s="4"/>
      <c r="SZS1481" s="4"/>
      <c r="SZT1481" s="4"/>
      <c r="SZU1481" s="4"/>
      <c r="SZV1481" s="4"/>
      <c r="SZW1481" s="4"/>
      <c r="SZX1481" s="4"/>
      <c r="SZY1481" s="4"/>
      <c r="SZZ1481" s="4"/>
      <c r="TAA1481" s="4"/>
      <c r="TAB1481" s="4"/>
      <c r="TAC1481" s="4"/>
      <c r="TAD1481" s="4"/>
      <c r="TAE1481" s="4"/>
      <c r="TAF1481" s="4"/>
      <c r="TAG1481" s="4"/>
      <c r="TAH1481" s="4"/>
      <c r="TAI1481" s="4"/>
      <c r="TAJ1481" s="4"/>
      <c r="TAK1481" s="4"/>
      <c r="TAL1481" s="4"/>
      <c r="TAM1481" s="4"/>
      <c r="TAN1481" s="4"/>
      <c r="TAO1481" s="4"/>
      <c r="TAP1481" s="4"/>
      <c r="TAQ1481" s="4"/>
      <c r="TAR1481" s="4"/>
      <c r="TAS1481" s="4"/>
      <c r="TAT1481" s="4"/>
      <c r="TAU1481" s="4"/>
      <c r="TAV1481" s="4"/>
      <c r="TAW1481" s="4"/>
      <c r="TAX1481" s="4"/>
      <c r="TAY1481" s="4"/>
      <c r="TAZ1481" s="4"/>
      <c r="TBA1481" s="4"/>
      <c r="TBB1481" s="4"/>
      <c r="TBC1481" s="4"/>
      <c r="TBD1481" s="4"/>
      <c r="TBE1481" s="4"/>
      <c r="TBF1481" s="4"/>
      <c r="TBG1481" s="4"/>
      <c r="TBH1481" s="4"/>
      <c r="TBI1481" s="4"/>
      <c r="TBJ1481" s="4"/>
      <c r="TBK1481" s="4"/>
      <c r="TBL1481" s="4"/>
      <c r="TBM1481" s="4"/>
      <c r="TBN1481" s="4"/>
      <c r="TBO1481" s="4"/>
      <c r="TBP1481" s="4"/>
      <c r="TBQ1481" s="4"/>
      <c r="TBR1481" s="4"/>
      <c r="TBS1481" s="4"/>
      <c r="TBT1481" s="4"/>
      <c r="TBU1481" s="4"/>
      <c r="TBV1481" s="4"/>
      <c r="TBW1481" s="4"/>
      <c r="TBX1481" s="4"/>
      <c r="TBY1481" s="4"/>
      <c r="TBZ1481" s="4"/>
      <c r="TCA1481" s="4"/>
      <c r="TCB1481" s="4"/>
      <c r="TCC1481" s="4"/>
      <c r="TCD1481" s="4"/>
      <c r="TCE1481" s="4"/>
      <c r="TCF1481" s="4"/>
      <c r="TCG1481" s="4"/>
      <c r="TCH1481" s="4"/>
      <c r="TCI1481" s="4"/>
      <c r="TCJ1481" s="4"/>
      <c r="TCK1481" s="4"/>
      <c r="TCL1481" s="4"/>
      <c r="TCM1481" s="4"/>
      <c r="TCN1481" s="4"/>
      <c r="TCO1481" s="4"/>
      <c r="TCP1481" s="4"/>
      <c r="TCQ1481" s="4"/>
      <c r="TCR1481" s="4"/>
      <c r="TCS1481" s="4"/>
      <c r="TCT1481" s="4"/>
      <c r="TCU1481" s="4"/>
      <c r="TCV1481" s="4"/>
      <c r="TCW1481" s="4"/>
      <c r="TCX1481" s="4"/>
      <c r="TCY1481" s="4"/>
      <c r="TCZ1481" s="4"/>
      <c r="TDA1481" s="4"/>
      <c r="TDB1481" s="4"/>
      <c r="TDC1481" s="4"/>
      <c r="TDD1481" s="4"/>
      <c r="TDE1481" s="4"/>
      <c r="TDF1481" s="4"/>
      <c r="TDG1481" s="4"/>
      <c r="TDH1481" s="4"/>
      <c r="TDI1481" s="4"/>
      <c r="TDJ1481" s="4"/>
      <c r="TDK1481" s="4"/>
      <c r="TDL1481" s="4"/>
      <c r="TDM1481" s="4"/>
      <c r="TDN1481" s="4"/>
      <c r="TDO1481" s="4"/>
      <c r="TDP1481" s="4"/>
      <c r="TDQ1481" s="4"/>
      <c r="TDR1481" s="4"/>
      <c r="TDS1481" s="4"/>
      <c r="TDT1481" s="4"/>
      <c r="TDU1481" s="4"/>
      <c r="TDV1481" s="4"/>
      <c r="TDW1481" s="4"/>
      <c r="TDX1481" s="4"/>
      <c r="TDY1481" s="4"/>
      <c r="TDZ1481" s="4"/>
      <c r="TEA1481" s="4"/>
      <c r="TEB1481" s="4"/>
      <c r="TEC1481" s="4"/>
      <c r="TED1481" s="4"/>
      <c r="TEE1481" s="4"/>
      <c r="TEF1481" s="4"/>
      <c r="TEG1481" s="4"/>
      <c r="TEH1481" s="4"/>
      <c r="TEI1481" s="4"/>
      <c r="TEJ1481" s="4"/>
      <c r="TEK1481" s="4"/>
      <c r="TEL1481" s="4"/>
      <c r="TEM1481" s="4"/>
      <c r="TEN1481" s="4"/>
      <c r="TEO1481" s="4"/>
      <c r="TEP1481" s="4"/>
      <c r="TEQ1481" s="4"/>
      <c r="TER1481" s="4"/>
      <c r="TES1481" s="4"/>
      <c r="TET1481" s="4"/>
      <c r="TEU1481" s="4"/>
      <c r="TEV1481" s="4"/>
      <c r="TEW1481" s="4"/>
      <c r="TEX1481" s="4"/>
      <c r="TEY1481" s="4"/>
      <c r="TEZ1481" s="4"/>
      <c r="TFA1481" s="4"/>
      <c r="TFB1481" s="4"/>
      <c r="TFC1481" s="4"/>
      <c r="TFD1481" s="4"/>
      <c r="TFE1481" s="4"/>
      <c r="TFF1481" s="4"/>
      <c r="TFG1481" s="4"/>
      <c r="TFH1481" s="4"/>
      <c r="TFI1481" s="4"/>
      <c r="TFJ1481" s="4"/>
      <c r="TFK1481" s="4"/>
      <c r="TFL1481" s="4"/>
      <c r="TFM1481" s="4"/>
      <c r="TFN1481" s="4"/>
      <c r="TFO1481" s="4"/>
      <c r="TFP1481" s="4"/>
      <c r="TFQ1481" s="4"/>
      <c r="TFR1481" s="4"/>
      <c r="TFS1481" s="4"/>
      <c r="TFT1481" s="4"/>
      <c r="TFU1481" s="4"/>
      <c r="TFV1481" s="4"/>
      <c r="TFW1481" s="4"/>
      <c r="TFX1481" s="4"/>
      <c r="TFY1481" s="4"/>
      <c r="TFZ1481" s="4"/>
      <c r="TGA1481" s="4"/>
      <c r="TGB1481" s="4"/>
      <c r="TGC1481" s="4"/>
      <c r="TGD1481" s="4"/>
      <c r="TGE1481" s="4"/>
      <c r="TGF1481" s="4"/>
      <c r="TGG1481" s="4"/>
      <c r="TGH1481" s="4"/>
      <c r="TGI1481" s="4"/>
      <c r="TGJ1481" s="4"/>
      <c r="TGK1481" s="4"/>
      <c r="TGL1481" s="4"/>
      <c r="TGM1481" s="4"/>
      <c r="TGN1481" s="4"/>
      <c r="TGO1481" s="4"/>
      <c r="TGP1481" s="4"/>
      <c r="TGQ1481" s="4"/>
      <c r="TGR1481" s="4"/>
      <c r="TGS1481" s="4"/>
      <c r="TGT1481" s="4"/>
      <c r="TGU1481" s="4"/>
      <c r="TGV1481" s="4"/>
      <c r="TGW1481" s="4"/>
      <c r="TGX1481" s="4"/>
      <c r="TGY1481" s="4"/>
      <c r="TGZ1481" s="4"/>
      <c r="THA1481" s="4"/>
      <c r="THB1481" s="4"/>
      <c r="THC1481" s="4"/>
      <c r="THD1481" s="4"/>
      <c r="THE1481" s="4"/>
      <c r="THF1481" s="4"/>
      <c r="THG1481" s="4"/>
      <c r="THH1481" s="4"/>
      <c r="THI1481" s="4"/>
      <c r="THJ1481" s="4"/>
      <c r="THK1481" s="4"/>
      <c r="THL1481" s="4"/>
      <c r="THM1481" s="4"/>
      <c r="THN1481" s="4"/>
      <c r="THO1481" s="4"/>
      <c r="THP1481" s="4"/>
      <c r="THQ1481" s="4"/>
      <c r="THR1481" s="4"/>
      <c r="THS1481" s="4"/>
      <c r="THT1481" s="4"/>
      <c r="THU1481" s="4"/>
      <c r="THV1481" s="4"/>
      <c r="THW1481" s="4"/>
      <c r="THX1481" s="4"/>
      <c r="THY1481" s="4"/>
      <c r="THZ1481" s="4"/>
      <c r="TIA1481" s="4"/>
      <c r="TIB1481" s="4"/>
      <c r="TIC1481" s="4"/>
      <c r="TID1481" s="4"/>
      <c r="TIE1481" s="4"/>
      <c r="TIF1481" s="4"/>
      <c r="TIG1481" s="4"/>
      <c r="TIH1481" s="4"/>
      <c r="TII1481" s="4"/>
      <c r="TIJ1481" s="4"/>
      <c r="TIK1481" s="4"/>
      <c r="TIL1481" s="4"/>
      <c r="TIM1481" s="4"/>
      <c r="TIN1481" s="4"/>
      <c r="TIO1481" s="4"/>
      <c r="TIP1481" s="4"/>
      <c r="TIQ1481" s="4"/>
      <c r="TIR1481" s="4"/>
      <c r="TIS1481" s="4"/>
      <c r="TIT1481" s="4"/>
      <c r="TIU1481" s="4"/>
      <c r="TIV1481" s="4"/>
      <c r="TIW1481" s="4"/>
      <c r="TIX1481" s="4"/>
      <c r="TIY1481" s="4"/>
      <c r="TIZ1481" s="4"/>
      <c r="TJA1481" s="4"/>
      <c r="TJB1481" s="4"/>
      <c r="TJC1481" s="4"/>
      <c r="TJD1481" s="4"/>
      <c r="TJE1481" s="4"/>
      <c r="TJF1481" s="4"/>
      <c r="TJG1481" s="4"/>
      <c r="TJH1481" s="4"/>
      <c r="TJI1481" s="4"/>
      <c r="TJJ1481" s="4"/>
      <c r="TJK1481" s="4"/>
      <c r="TJL1481" s="4"/>
      <c r="TJM1481" s="4"/>
      <c r="TJN1481" s="4"/>
      <c r="TJO1481" s="4"/>
      <c r="TJP1481" s="4"/>
      <c r="TJQ1481" s="4"/>
      <c r="TJR1481" s="4"/>
      <c r="TJS1481" s="4"/>
      <c r="TJT1481" s="4"/>
      <c r="TJU1481" s="4"/>
      <c r="TJV1481" s="4"/>
      <c r="TJW1481" s="4"/>
      <c r="TJX1481" s="4"/>
      <c r="TJY1481" s="4"/>
      <c r="TJZ1481" s="4"/>
      <c r="TKA1481" s="4"/>
      <c r="TKB1481" s="4"/>
      <c r="TKC1481" s="4"/>
      <c r="TKD1481" s="4"/>
      <c r="TKE1481" s="4"/>
      <c r="TKF1481" s="4"/>
      <c r="TKG1481" s="4"/>
      <c r="TKH1481" s="4"/>
      <c r="TKI1481" s="4"/>
      <c r="TKJ1481" s="4"/>
      <c r="TKK1481" s="4"/>
      <c r="TKL1481" s="4"/>
      <c r="TKM1481" s="4"/>
      <c r="TKN1481" s="4"/>
      <c r="TKO1481" s="4"/>
      <c r="TKP1481" s="4"/>
      <c r="TKQ1481" s="4"/>
      <c r="TKR1481" s="4"/>
      <c r="TKS1481" s="4"/>
      <c r="TKT1481" s="4"/>
      <c r="TKU1481" s="4"/>
      <c r="TKV1481" s="4"/>
      <c r="TKW1481" s="4"/>
      <c r="TKX1481" s="4"/>
      <c r="TKY1481" s="4"/>
      <c r="TKZ1481" s="4"/>
      <c r="TLA1481" s="4"/>
      <c r="TLB1481" s="4"/>
      <c r="TLC1481" s="4"/>
      <c r="TLD1481" s="4"/>
      <c r="TLE1481" s="4"/>
      <c r="TLF1481" s="4"/>
      <c r="TLG1481" s="4"/>
      <c r="TLH1481" s="4"/>
      <c r="TLI1481" s="4"/>
      <c r="TLJ1481" s="4"/>
      <c r="TLK1481" s="4"/>
      <c r="TLL1481" s="4"/>
      <c r="TLM1481" s="4"/>
      <c r="TLN1481" s="4"/>
      <c r="TLO1481" s="4"/>
      <c r="TLP1481" s="4"/>
      <c r="TLQ1481" s="4"/>
      <c r="TLR1481" s="4"/>
      <c r="TLS1481" s="4"/>
      <c r="TLT1481" s="4"/>
      <c r="TLU1481" s="4"/>
      <c r="TLV1481" s="4"/>
      <c r="TLW1481" s="4"/>
      <c r="TLX1481" s="4"/>
      <c r="TLY1481" s="4"/>
      <c r="TLZ1481" s="4"/>
      <c r="TMA1481" s="4"/>
      <c r="TMB1481" s="4"/>
      <c r="TMC1481" s="4"/>
      <c r="TMD1481" s="4"/>
      <c r="TME1481" s="4"/>
      <c r="TMF1481" s="4"/>
      <c r="TMG1481" s="4"/>
      <c r="TMH1481" s="4"/>
      <c r="TMI1481" s="4"/>
      <c r="TMJ1481" s="4"/>
      <c r="TMK1481" s="4"/>
      <c r="TML1481" s="4"/>
      <c r="TMM1481" s="4"/>
      <c r="TMN1481" s="4"/>
      <c r="TMO1481" s="4"/>
      <c r="TMP1481" s="4"/>
      <c r="TMQ1481" s="4"/>
      <c r="TMR1481" s="4"/>
      <c r="TMS1481" s="4"/>
      <c r="TMT1481" s="4"/>
      <c r="TMU1481" s="4"/>
      <c r="TMV1481" s="4"/>
      <c r="TMW1481" s="4"/>
      <c r="TMX1481" s="4"/>
      <c r="TMY1481" s="4"/>
      <c r="TMZ1481" s="4"/>
      <c r="TNA1481" s="4"/>
      <c r="TNB1481" s="4"/>
      <c r="TNC1481" s="4"/>
      <c r="TND1481" s="4"/>
      <c r="TNE1481" s="4"/>
      <c r="TNF1481" s="4"/>
      <c r="TNG1481" s="4"/>
      <c r="TNH1481" s="4"/>
      <c r="TNI1481" s="4"/>
      <c r="TNJ1481" s="4"/>
      <c r="TNK1481" s="4"/>
      <c r="TNL1481" s="4"/>
      <c r="TNM1481" s="4"/>
      <c r="TNN1481" s="4"/>
      <c r="TNO1481" s="4"/>
      <c r="TNP1481" s="4"/>
      <c r="TNQ1481" s="4"/>
      <c r="TNR1481" s="4"/>
      <c r="TNS1481" s="4"/>
      <c r="TNT1481" s="4"/>
      <c r="TNU1481" s="4"/>
      <c r="TNV1481" s="4"/>
      <c r="TNW1481" s="4"/>
      <c r="TNX1481" s="4"/>
      <c r="TNY1481" s="4"/>
      <c r="TNZ1481" s="4"/>
      <c r="TOA1481" s="4"/>
      <c r="TOB1481" s="4"/>
      <c r="TOC1481" s="4"/>
      <c r="TOD1481" s="4"/>
      <c r="TOE1481" s="4"/>
      <c r="TOF1481" s="4"/>
      <c r="TOG1481" s="4"/>
      <c r="TOH1481" s="4"/>
      <c r="TOI1481" s="4"/>
      <c r="TOJ1481" s="4"/>
      <c r="TOK1481" s="4"/>
      <c r="TOL1481" s="4"/>
      <c r="TOM1481" s="4"/>
      <c r="TON1481" s="4"/>
      <c r="TOO1481" s="4"/>
      <c r="TOP1481" s="4"/>
      <c r="TOQ1481" s="4"/>
      <c r="TOR1481" s="4"/>
      <c r="TOS1481" s="4"/>
      <c r="TOT1481" s="4"/>
      <c r="TOU1481" s="4"/>
      <c r="TOV1481" s="4"/>
      <c r="TOW1481" s="4"/>
      <c r="TOX1481" s="4"/>
      <c r="TOY1481" s="4"/>
      <c r="TOZ1481" s="4"/>
      <c r="TPA1481" s="4"/>
      <c r="TPB1481" s="4"/>
      <c r="TPC1481" s="4"/>
      <c r="TPD1481" s="4"/>
      <c r="TPE1481" s="4"/>
      <c r="TPF1481" s="4"/>
      <c r="TPG1481" s="4"/>
      <c r="TPH1481" s="4"/>
      <c r="TPI1481" s="4"/>
      <c r="TPJ1481" s="4"/>
      <c r="TPK1481" s="4"/>
      <c r="TPL1481" s="4"/>
      <c r="TPM1481" s="4"/>
      <c r="TPN1481" s="4"/>
      <c r="TPO1481" s="4"/>
      <c r="TPP1481" s="4"/>
      <c r="TPQ1481" s="4"/>
      <c r="TPR1481" s="4"/>
      <c r="TPS1481" s="4"/>
      <c r="TPT1481" s="4"/>
      <c r="TPU1481" s="4"/>
      <c r="TPV1481" s="4"/>
      <c r="TPW1481" s="4"/>
      <c r="TPX1481" s="4"/>
      <c r="TPY1481" s="4"/>
      <c r="TPZ1481" s="4"/>
      <c r="TQA1481" s="4"/>
      <c r="TQB1481" s="4"/>
      <c r="TQC1481" s="4"/>
      <c r="TQD1481" s="4"/>
      <c r="TQE1481" s="4"/>
      <c r="TQF1481" s="4"/>
      <c r="TQG1481" s="4"/>
      <c r="TQH1481" s="4"/>
      <c r="TQI1481" s="4"/>
      <c r="TQJ1481" s="4"/>
      <c r="TQK1481" s="4"/>
      <c r="TQL1481" s="4"/>
      <c r="TQM1481" s="4"/>
      <c r="TQN1481" s="4"/>
      <c r="TQO1481" s="4"/>
      <c r="TQP1481" s="4"/>
      <c r="TQQ1481" s="4"/>
      <c r="TQR1481" s="4"/>
      <c r="TQS1481" s="4"/>
      <c r="TQT1481" s="4"/>
      <c r="TQU1481" s="4"/>
      <c r="TQV1481" s="4"/>
      <c r="TQW1481" s="4"/>
      <c r="TQX1481" s="4"/>
      <c r="TQY1481" s="4"/>
      <c r="TQZ1481" s="4"/>
      <c r="TRA1481" s="4"/>
      <c r="TRB1481" s="4"/>
      <c r="TRC1481" s="4"/>
      <c r="TRD1481" s="4"/>
      <c r="TRE1481" s="4"/>
      <c r="TRF1481" s="4"/>
      <c r="TRG1481" s="4"/>
      <c r="TRH1481" s="4"/>
      <c r="TRI1481" s="4"/>
      <c r="TRJ1481" s="4"/>
      <c r="TRK1481" s="4"/>
      <c r="TRL1481" s="4"/>
      <c r="TRM1481" s="4"/>
      <c r="TRN1481" s="4"/>
      <c r="TRO1481" s="4"/>
      <c r="TRP1481" s="4"/>
      <c r="TRQ1481" s="4"/>
      <c r="TRR1481" s="4"/>
      <c r="TRS1481" s="4"/>
      <c r="TRT1481" s="4"/>
      <c r="TRU1481" s="4"/>
      <c r="TRV1481" s="4"/>
      <c r="TRW1481" s="4"/>
      <c r="TRX1481" s="4"/>
      <c r="TRY1481" s="4"/>
      <c r="TRZ1481" s="4"/>
      <c r="TSA1481" s="4"/>
      <c r="TSB1481" s="4"/>
      <c r="TSC1481" s="4"/>
      <c r="TSD1481" s="4"/>
      <c r="TSE1481" s="4"/>
      <c r="TSF1481" s="4"/>
      <c r="TSG1481" s="4"/>
      <c r="TSH1481" s="4"/>
      <c r="TSI1481" s="4"/>
      <c r="TSJ1481" s="4"/>
      <c r="TSK1481" s="4"/>
      <c r="TSL1481" s="4"/>
      <c r="TSM1481" s="4"/>
      <c r="TSN1481" s="4"/>
      <c r="TSO1481" s="4"/>
      <c r="TSP1481" s="4"/>
      <c r="TSQ1481" s="4"/>
      <c r="TSR1481" s="4"/>
      <c r="TSS1481" s="4"/>
      <c r="TST1481" s="4"/>
      <c r="TSU1481" s="4"/>
      <c r="TSV1481" s="4"/>
      <c r="TSW1481" s="4"/>
      <c r="TSX1481" s="4"/>
      <c r="TSY1481" s="4"/>
      <c r="TSZ1481" s="4"/>
      <c r="TTA1481" s="4"/>
      <c r="TTB1481" s="4"/>
      <c r="TTC1481" s="4"/>
      <c r="TTD1481" s="4"/>
      <c r="TTE1481" s="4"/>
      <c r="TTF1481" s="4"/>
      <c r="TTG1481" s="4"/>
      <c r="TTH1481" s="4"/>
      <c r="TTI1481" s="4"/>
      <c r="TTJ1481" s="4"/>
      <c r="TTK1481" s="4"/>
      <c r="TTL1481" s="4"/>
      <c r="TTM1481" s="4"/>
      <c r="TTN1481" s="4"/>
      <c r="TTO1481" s="4"/>
      <c r="TTP1481" s="4"/>
      <c r="TTQ1481" s="4"/>
      <c r="TTR1481" s="4"/>
      <c r="TTS1481" s="4"/>
      <c r="TTT1481" s="4"/>
      <c r="TTU1481" s="4"/>
      <c r="TTV1481" s="4"/>
      <c r="TTW1481" s="4"/>
      <c r="TTX1481" s="4"/>
      <c r="TTY1481" s="4"/>
      <c r="TTZ1481" s="4"/>
      <c r="TUA1481" s="4"/>
      <c r="TUB1481" s="4"/>
      <c r="TUC1481" s="4"/>
      <c r="TUD1481" s="4"/>
      <c r="TUE1481" s="4"/>
      <c r="TUF1481" s="4"/>
      <c r="TUG1481" s="4"/>
      <c r="TUH1481" s="4"/>
      <c r="TUI1481" s="4"/>
      <c r="TUJ1481" s="4"/>
      <c r="TUK1481" s="4"/>
      <c r="TUL1481" s="4"/>
      <c r="TUM1481" s="4"/>
      <c r="TUN1481" s="4"/>
      <c r="TUO1481" s="4"/>
      <c r="TUP1481" s="4"/>
      <c r="TUQ1481" s="4"/>
      <c r="TUR1481" s="4"/>
      <c r="TUS1481" s="4"/>
      <c r="TUT1481" s="4"/>
      <c r="TUU1481" s="4"/>
      <c r="TUV1481" s="4"/>
      <c r="TUW1481" s="4"/>
      <c r="TUX1481" s="4"/>
      <c r="TUY1481" s="4"/>
      <c r="TUZ1481" s="4"/>
      <c r="TVA1481" s="4"/>
      <c r="TVB1481" s="4"/>
      <c r="TVC1481" s="4"/>
      <c r="TVD1481" s="4"/>
      <c r="TVE1481" s="4"/>
      <c r="TVF1481" s="4"/>
      <c r="TVG1481" s="4"/>
      <c r="TVH1481" s="4"/>
      <c r="TVI1481" s="4"/>
      <c r="TVJ1481" s="4"/>
      <c r="TVK1481" s="4"/>
      <c r="TVL1481" s="4"/>
      <c r="TVM1481" s="4"/>
      <c r="TVN1481" s="4"/>
      <c r="TVO1481" s="4"/>
      <c r="TVP1481" s="4"/>
      <c r="TVQ1481" s="4"/>
      <c r="TVR1481" s="4"/>
      <c r="TVS1481" s="4"/>
      <c r="TVT1481" s="4"/>
      <c r="TVU1481" s="4"/>
      <c r="TVV1481" s="4"/>
      <c r="TVW1481" s="4"/>
      <c r="TVX1481" s="4"/>
      <c r="TVY1481" s="4"/>
      <c r="TVZ1481" s="4"/>
      <c r="TWA1481" s="4"/>
      <c r="TWB1481" s="4"/>
      <c r="TWC1481" s="4"/>
      <c r="TWD1481" s="4"/>
      <c r="TWE1481" s="4"/>
      <c r="TWF1481" s="4"/>
      <c r="TWG1481" s="4"/>
      <c r="TWH1481" s="4"/>
      <c r="TWI1481" s="4"/>
      <c r="TWJ1481" s="4"/>
      <c r="TWK1481" s="4"/>
      <c r="TWL1481" s="4"/>
      <c r="TWM1481" s="4"/>
      <c r="TWN1481" s="4"/>
      <c r="TWO1481" s="4"/>
      <c r="TWP1481" s="4"/>
      <c r="TWQ1481" s="4"/>
      <c r="TWR1481" s="4"/>
      <c r="TWS1481" s="4"/>
      <c r="TWT1481" s="4"/>
      <c r="TWU1481" s="4"/>
      <c r="TWV1481" s="4"/>
      <c r="TWW1481" s="4"/>
      <c r="TWX1481" s="4"/>
      <c r="TWY1481" s="4"/>
      <c r="TWZ1481" s="4"/>
      <c r="TXA1481" s="4"/>
      <c r="TXB1481" s="4"/>
      <c r="TXC1481" s="4"/>
      <c r="TXD1481" s="4"/>
      <c r="TXE1481" s="4"/>
      <c r="TXF1481" s="4"/>
      <c r="TXG1481" s="4"/>
      <c r="TXH1481" s="4"/>
      <c r="TXI1481" s="4"/>
      <c r="TXJ1481" s="4"/>
      <c r="TXK1481" s="4"/>
      <c r="TXL1481" s="4"/>
      <c r="TXM1481" s="4"/>
      <c r="TXN1481" s="4"/>
      <c r="TXO1481" s="4"/>
      <c r="TXP1481" s="4"/>
      <c r="TXQ1481" s="4"/>
      <c r="TXR1481" s="4"/>
      <c r="TXS1481" s="4"/>
      <c r="TXT1481" s="4"/>
      <c r="TXU1481" s="4"/>
      <c r="TXV1481" s="4"/>
      <c r="TXW1481" s="4"/>
      <c r="TXX1481" s="4"/>
      <c r="TXY1481" s="4"/>
      <c r="TXZ1481" s="4"/>
      <c r="TYA1481" s="4"/>
      <c r="TYB1481" s="4"/>
      <c r="TYC1481" s="4"/>
      <c r="TYD1481" s="4"/>
      <c r="TYE1481" s="4"/>
      <c r="TYF1481" s="4"/>
      <c r="TYG1481" s="4"/>
      <c r="TYH1481" s="4"/>
      <c r="TYI1481" s="4"/>
      <c r="TYJ1481" s="4"/>
      <c r="TYK1481" s="4"/>
      <c r="TYL1481" s="4"/>
      <c r="TYM1481" s="4"/>
      <c r="TYN1481" s="4"/>
      <c r="TYO1481" s="4"/>
      <c r="TYP1481" s="4"/>
      <c r="TYQ1481" s="4"/>
      <c r="TYR1481" s="4"/>
      <c r="TYS1481" s="4"/>
      <c r="TYT1481" s="4"/>
      <c r="TYU1481" s="4"/>
      <c r="TYV1481" s="4"/>
      <c r="TYW1481" s="4"/>
      <c r="TYX1481" s="4"/>
      <c r="TYY1481" s="4"/>
      <c r="TYZ1481" s="4"/>
      <c r="TZA1481" s="4"/>
      <c r="TZB1481" s="4"/>
      <c r="TZC1481" s="4"/>
      <c r="TZD1481" s="4"/>
      <c r="TZE1481" s="4"/>
      <c r="TZF1481" s="4"/>
      <c r="TZG1481" s="4"/>
      <c r="TZH1481" s="4"/>
      <c r="TZI1481" s="4"/>
      <c r="TZJ1481" s="4"/>
      <c r="TZK1481" s="4"/>
      <c r="TZL1481" s="4"/>
      <c r="TZM1481" s="4"/>
      <c r="TZN1481" s="4"/>
      <c r="TZO1481" s="4"/>
      <c r="TZP1481" s="4"/>
      <c r="TZQ1481" s="4"/>
      <c r="TZR1481" s="4"/>
      <c r="TZS1481" s="4"/>
      <c r="TZT1481" s="4"/>
      <c r="TZU1481" s="4"/>
      <c r="TZV1481" s="4"/>
      <c r="TZW1481" s="4"/>
      <c r="TZX1481" s="4"/>
      <c r="TZY1481" s="4"/>
      <c r="TZZ1481" s="4"/>
      <c r="UAA1481" s="4"/>
      <c r="UAB1481" s="4"/>
      <c r="UAC1481" s="4"/>
      <c r="UAD1481" s="4"/>
      <c r="UAE1481" s="4"/>
      <c r="UAF1481" s="4"/>
      <c r="UAG1481" s="4"/>
      <c r="UAH1481" s="4"/>
      <c r="UAI1481" s="4"/>
      <c r="UAJ1481" s="4"/>
      <c r="UAK1481" s="4"/>
      <c r="UAL1481" s="4"/>
      <c r="UAM1481" s="4"/>
      <c r="UAN1481" s="4"/>
      <c r="UAO1481" s="4"/>
      <c r="UAP1481" s="4"/>
      <c r="UAQ1481" s="4"/>
      <c r="UAR1481" s="4"/>
      <c r="UAS1481" s="4"/>
      <c r="UAT1481" s="4"/>
      <c r="UAU1481" s="4"/>
      <c r="UAV1481" s="4"/>
      <c r="UAW1481" s="4"/>
      <c r="UAX1481" s="4"/>
      <c r="UAY1481" s="4"/>
      <c r="UAZ1481" s="4"/>
      <c r="UBA1481" s="4"/>
      <c r="UBB1481" s="4"/>
      <c r="UBC1481" s="4"/>
      <c r="UBD1481" s="4"/>
      <c r="UBE1481" s="4"/>
      <c r="UBF1481" s="4"/>
      <c r="UBG1481" s="4"/>
      <c r="UBH1481" s="4"/>
      <c r="UBI1481" s="4"/>
      <c r="UBJ1481" s="4"/>
      <c r="UBK1481" s="4"/>
      <c r="UBL1481" s="4"/>
      <c r="UBM1481" s="4"/>
      <c r="UBN1481" s="4"/>
      <c r="UBO1481" s="4"/>
      <c r="UBP1481" s="4"/>
      <c r="UBQ1481" s="4"/>
      <c r="UBR1481" s="4"/>
      <c r="UBS1481" s="4"/>
      <c r="UBT1481" s="4"/>
      <c r="UBU1481" s="4"/>
      <c r="UBV1481" s="4"/>
      <c r="UBW1481" s="4"/>
      <c r="UBX1481" s="4"/>
      <c r="UBY1481" s="4"/>
      <c r="UBZ1481" s="4"/>
      <c r="UCA1481" s="4"/>
      <c r="UCB1481" s="4"/>
      <c r="UCC1481" s="4"/>
      <c r="UCD1481" s="4"/>
      <c r="UCE1481" s="4"/>
      <c r="UCF1481" s="4"/>
      <c r="UCG1481" s="4"/>
      <c r="UCH1481" s="4"/>
      <c r="UCI1481" s="4"/>
      <c r="UCJ1481" s="4"/>
      <c r="UCK1481" s="4"/>
      <c r="UCL1481" s="4"/>
      <c r="UCM1481" s="4"/>
      <c r="UCN1481" s="4"/>
      <c r="UCO1481" s="4"/>
      <c r="UCP1481" s="4"/>
      <c r="UCQ1481" s="4"/>
      <c r="UCR1481" s="4"/>
      <c r="UCS1481" s="4"/>
      <c r="UCT1481" s="4"/>
      <c r="UCU1481" s="4"/>
      <c r="UCV1481" s="4"/>
      <c r="UCW1481" s="4"/>
      <c r="UCX1481" s="4"/>
      <c r="UCY1481" s="4"/>
      <c r="UCZ1481" s="4"/>
      <c r="UDA1481" s="4"/>
      <c r="UDB1481" s="4"/>
      <c r="UDC1481" s="4"/>
      <c r="UDD1481" s="4"/>
      <c r="UDE1481" s="4"/>
      <c r="UDF1481" s="4"/>
      <c r="UDG1481" s="4"/>
      <c r="UDH1481" s="4"/>
      <c r="UDI1481" s="4"/>
      <c r="UDJ1481" s="4"/>
      <c r="UDK1481" s="4"/>
      <c r="UDL1481" s="4"/>
      <c r="UDM1481" s="4"/>
      <c r="UDN1481" s="4"/>
      <c r="UDO1481" s="4"/>
      <c r="UDP1481" s="4"/>
      <c r="UDQ1481" s="4"/>
      <c r="UDR1481" s="4"/>
      <c r="UDS1481" s="4"/>
      <c r="UDT1481" s="4"/>
      <c r="UDU1481" s="4"/>
      <c r="UDV1481" s="4"/>
      <c r="UDW1481" s="4"/>
      <c r="UDX1481" s="4"/>
      <c r="UDY1481" s="4"/>
      <c r="UDZ1481" s="4"/>
      <c r="UEA1481" s="4"/>
      <c r="UEB1481" s="4"/>
      <c r="UEC1481" s="4"/>
      <c r="UED1481" s="4"/>
      <c r="UEE1481" s="4"/>
      <c r="UEF1481" s="4"/>
      <c r="UEG1481" s="4"/>
      <c r="UEH1481" s="4"/>
      <c r="UEI1481" s="4"/>
      <c r="UEJ1481" s="4"/>
      <c r="UEK1481" s="4"/>
      <c r="UEL1481" s="4"/>
      <c r="UEM1481" s="4"/>
      <c r="UEN1481" s="4"/>
      <c r="UEO1481" s="4"/>
      <c r="UEP1481" s="4"/>
      <c r="UEQ1481" s="4"/>
      <c r="UER1481" s="4"/>
      <c r="UES1481" s="4"/>
      <c r="UET1481" s="4"/>
      <c r="UEU1481" s="4"/>
      <c r="UEV1481" s="4"/>
      <c r="UEW1481" s="4"/>
      <c r="UEX1481" s="4"/>
      <c r="UEY1481" s="4"/>
      <c r="UEZ1481" s="4"/>
      <c r="UFA1481" s="4"/>
      <c r="UFB1481" s="4"/>
      <c r="UFC1481" s="4"/>
      <c r="UFD1481" s="4"/>
      <c r="UFE1481" s="4"/>
      <c r="UFF1481" s="4"/>
      <c r="UFG1481" s="4"/>
      <c r="UFH1481" s="4"/>
      <c r="UFI1481" s="4"/>
      <c r="UFJ1481" s="4"/>
      <c r="UFK1481" s="4"/>
      <c r="UFL1481" s="4"/>
      <c r="UFM1481" s="4"/>
      <c r="UFN1481" s="4"/>
      <c r="UFO1481" s="4"/>
      <c r="UFP1481" s="4"/>
      <c r="UFQ1481" s="4"/>
      <c r="UFR1481" s="4"/>
      <c r="UFS1481" s="4"/>
      <c r="UFT1481" s="4"/>
      <c r="UFU1481" s="4"/>
      <c r="UFV1481" s="4"/>
      <c r="UFW1481" s="4"/>
      <c r="UFX1481" s="4"/>
      <c r="UFY1481" s="4"/>
      <c r="UFZ1481" s="4"/>
      <c r="UGA1481" s="4"/>
      <c r="UGB1481" s="4"/>
      <c r="UGC1481" s="4"/>
      <c r="UGD1481" s="4"/>
      <c r="UGE1481" s="4"/>
      <c r="UGF1481" s="4"/>
      <c r="UGG1481" s="4"/>
      <c r="UGH1481" s="4"/>
      <c r="UGI1481" s="4"/>
      <c r="UGJ1481" s="4"/>
      <c r="UGK1481" s="4"/>
      <c r="UGL1481" s="4"/>
      <c r="UGM1481" s="4"/>
      <c r="UGN1481" s="4"/>
      <c r="UGO1481" s="4"/>
      <c r="UGP1481" s="4"/>
      <c r="UGQ1481" s="4"/>
      <c r="UGR1481" s="4"/>
      <c r="UGS1481" s="4"/>
      <c r="UGT1481" s="4"/>
      <c r="UGU1481" s="4"/>
      <c r="UGV1481" s="4"/>
      <c r="UGW1481" s="4"/>
      <c r="UGX1481" s="4"/>
      <c r="UGY1481" s="4"/>
      <c r="UGZ1481" s="4"/>
      <c r="UHA1481" s="4"/>
      <c r="UHB1481" s="4"/>
      <c r="UHC1481" s="4"/>
      <c r="UHD1481" s="4"/>
      <c r="UHE1481" s="4"/>
      <c r="UHF1481" s="4"/>
      <c r="UHG1481" s="4"/>
      <c r="UHH1481" s="4"/>
      <c r="UHI1481" s="4"/>
      <c r="UHJ1481" s="4"/>
      <c r="UHK1481" s="4"/>
      <c r="UHL1481" s="4"/>
      <c r="UHM1481" s="4"/>
      <c r="UHN1481" s="4"/>
      <c r="UHO1481" s="4"/>
      <c r="UHP1481" s="4"/>
      <c r="UHQ1481" s="4"/>
      <c r="UHR1481" s="4"/>
      <c r="UHS1481" s="4"/>
      <c r="UHT1481" s="4"/>
      <c r="UHU1481" s="4"/>
      <c r="UHV1481" s="4"/>
      <c r="UHW1481" s="4"/>
      <c r="UHX1481" s="4"/>
      <c r="UHY1481" s="4"/>
      <c r="UHZ1481" s="4"/>
      <c r="UIA1481" s="4"/>
      <c r="UIB1481" s="4"/>
      <c r="UIC1481" s="4"/>
      <c r="UID1481" s="4"/>
      <c r="UIE1481" s="4"/>
      <c r="UIF1481" s="4"/>
      <c r="UIG1481" s="4"/>
      <c r="UIH1481" s="4"/>
      <c r="UII1481" s="4"/>
      <c r="UIJ1481" s="4"/>
      <c r="UIK1481" s="4"/>
      <c r="UIL1481" s="4"/>
      <c r="UIM1481" s="4"/>
      <c r="UIN1481" s="4"/>
      <c r="UIO1481" s="4"/>
      <c r="UIP1481" s="4"/>
      <c r="UIQ1481" s="4"/>
      <c r="UIR1481" s="4"/>
      <c r="UIS1481" s="4"/>
      <c r="UIT1481" s="4"/>
      <c r="UIU1481" s="4"/>
      <c r="UIV1481" s="4"/>
      <c r="UIW1481" s="4"/>
      <c r="UIX1481" s="4"/>
      <c r="UIY1481" s="4"/>
      <c r="UIZ1481" s="4"/>
      <c r="UJA1481" s="4"/>
      <c r="UJB1481" s="4"/>
      <c r="UJC1481" s="4"/>
      <c r="UJD1481" s="4"/>
      <c r="UJE1481" s="4"/>
      <c r="UJF1481" s="4"/>
      <c r="UJG1481" s="4"/>
      <c r="UJH1481" s="4"/>
      <c r="UJI1481" s="4"/>
      <c r="UJJ1481" s="4"/>
      <c r="UJK1481" s="4"/>
      <c r="UJL1481" s="4"/>
      <c r="UJM1481" s="4"/>
      <c r="UJN1481" s="4"/>
      <c r="UJO1481" s="4"/>
      <c r="UJP1481" s="4"/>
      <c r="UJQ1481" s="4"/>
      <c r="UJR1481" s="4"/>
      <c r="UJS1481" s="4"/>
      <c r="UJT1481" s="4"/>
      <c r="UJU1481" s="4"/>
      <c r="UJV1481" s="4"/>
      <c r="UJW1481" s="4"/>
      <c r="UJX1481" s="4"/>
      <c r="UJY1481" s="4"/>
      <c r="UJZ1481" s="4"/>
      <c r="UKA1481" s="4"/>
      <c r="UKB1481" s="4"/>
      <c r="UKC1481" s="4"/>
      <c r="UKD1481" s="4"/>
      <c r="UKE1481" s="4"/>
      <c r="UKF1481" s="4"/>
      <c r="UKG1481" s="4"/>
      <c r="UKH1481" s="4"/>
      <c r="UKI1481" s="4"/>
      <c r="UKJ1481" s="4"/>
      <c r="UKK1481" s="4"/>
      <c r="UKL1481" s="4"/>
      <c r="UKM1481" s="4"/>
      <c r="UKN1481" s="4"/>
      <c r="UKO1481" s="4"/>
      <c r="UKP1481" s="4"/>
      <c r="UKQ1481" s="4"/>
      <c r="UKR1481" s="4"/>
      <c r="UKS1481" s="4"/>
      <c r="UKT1481" s="4"/>
      <c r="UKU1481" s="4"/>
      <c r="UKV1481" s="4"/>
      <c r="UKW1481" s="4"/>
      <c r="UKX1481" s="4"/>
      <c r="UKY1481" s="4"/>
      <c r="UKZ1481" s="4"/>
      <c r="ULA1481" s="4"/>
      <c r="ULB1481" s="4"/>
      <c r="ULC1481" s="4"/>
      <c r="ULD1481" s="4"/>
      <c r="ULE1481" s="4"/>
      <c r="ULF1481" s="4"/>
      <c r="ULG1481" s="4"/>
      <c r="ULH1481" s="4"/>
      <c r="ULI1481" s="4"/>
      <c r="ULJ1481" s="4"/>
      <c r="ULK1481" s="4"/>
      <c r="ULL1481" s="4"/>
      <c r="ULM1481" s="4"/>
      <c r="ULN1481" s="4"/>
      <c r="ULO1481" s="4"/>
      <c r="ULP1481" s="4"/>
      <c r="ULQ1481" s="4"/>
      <c r="ULR1481" s="4"/>
      <c r="ULS1481" s="4"/>
      <c r="ULT1481" s="4"/>
      <c r="ULU1481" s="4"/>
      <c r="ULV1481" s="4"/>
      <c r="ULW1481" s="4"/>
      <c r="ULX1481" s="4"/>
      <c r="ULY1481" s="4"/>
      <c r="ULZ1481" s="4"/>
      <c r="UMA1481" s="4"/>
      <c r="UMB1481" s="4"/>
      <c r="UMC1481" s="4"/>
      <c r="UMD1481" s="4"/>
      <c r="UME1481" s="4"/>
      <c r="UMF1481" s="4"/>
      <c r="UMG1481" s="4"/>
      <c r="UMH1481" s="4"/>
      <c r="UMI1481" s="4"/>
      <c r="UMJ1481" s="4"/>
      <c r="UMK1481" s="4"/>
      <c r="UML1481" s="4"/>
      <c r="UMM1481" s="4"/>
      <c r="UMN1481" s="4"/>
      <c r="UMO1481" s="4"/>
      <c r="UMP1481" s="4"/>
      <c r="UMQ1481" s="4"/>
      <c r="UMR1481" s="4"/>
      <c r="UMS1481" s="4"/>
      <c r="UMT1481" s="4"/>
      <c r="UMU1481" s="4"/>
      <c r="UMV1481" s="4"/>
      <c r="UMW1481" s="4"/>
      <c r="UMX1481" s="4"/>
      <c r="UMY1481" s="4"/>
      <c r="UMZ1481" s="4"/>
      <c r="UNA1481" s="4"/>
      <c r="UNB1481" s="4"/>
      <c r="UNC1481" s="4"/>
      <c r="UND1481" s="4"/>
      <c r="UNE1481" s="4"/>
      <c r="UNF1481" s="4"/>
      <c r="UNG1481" s="4"/>
      <c r="UNH1481" s="4"/>
      <c r="UNI1481" s="4"/>
      <c r="UNJ1481" s="4"/>
      <c r="UNK1481" s="4"/>
      <c r="UNL1481" s="4"/>
      <c r="UNM1481" s="4"/>
      <c r="UNN1481" s="4"/>
      <c r="UNO1481" s="4"/>
      <c r="UNP1481" s="4"/>
      <c r="UNQ1481" s="4"/>
      <c r="UNR1481" s="4"/>
      <c r="UNS1481" s="4"/>
      <c r="UNT1481" s="4"/>
      <c r="UNU1481" s="4"/>
      <c r="UNV1481" s="4"/>
      <c r="UNW1481" s="4"/>
      <c r="UNX1481" s="4"/>
      <c r="UNY1481" s="4"/>
      <c r="UNZ1481" s="4"/>
      <c r="UOA1481" s="4"/>
      <c r="UOB1481" s="4"/>
      <c r="UOC1481" s="4"/>
      <c r="UOD1481" s="4"/>
      <c r="UOE1481" s="4"/>
      <c r="UOF1481" s="4"/>
      <c r="UOG1481" s="4"/>
      <c r="UOH1481" s="4"/>
      <c r="UOI1481" s="4"/>
      <c r="UOJ1481" s="4"/>
      <c r="UOK1481" s="4"/>
      <c r="UOL1481" s="4"/>
      <c r="UOM1481" s="4"/>
      <c r="UON1481" s="4"/>
      <c r="UOO1481" s="4"/>
      <c r="UOP1481" s="4"/>
      <c r="UOQ1481" s="4"/>
      <c r="UOR1481" s="4"/>
      <c r="UOS1481" s="4"/>
      <c r="UOT1481" s="4"/>
      <c r="UOU1481" s="4"/>
      <c r="UOV1481" s="4"/>
      <c r="UOW1481" s="4"/>
      <c r="UOX1481" s="4"/>
      <c r="UOY1481" s="4"/>
      <c r="UOZ1481" s="4"/>
      <c r="UPA1481" s="4"/>
      <c r="UPB1481" s="4"/>
      <c r="UPC1481" s="4"/>
      <c r="UPD1481" s="4"/>
      <c r="UPE1481" s="4"/>
      <c r="UPF1481" s="4"/>
      <c r="UPG1481" s="4"/>
      <c r="UPH1481" s="4"/>
      <c r="UPI1481" s="4"/>
      <c r="UPJ1481" s="4"/>
      <c r="UPK1481" s="4"/>
      <c r="UPL1481" s="4"/>
      <c r="UPM1481" s="4"/>
      <c r="UPN1481" s="4"/>
      <c r="UPO1481" s="4"/>
      <c r="UPP1481" s="4"/>
      <c r="UPQ1481" s="4"/>
      <c r="UPR1481" s="4"/>
      <c r="UPS1481" s="4"/>
      <c r="UPT1481" s="4"/>
      <c r="UPU1481" s="4"/>
      <c r="UPV1481" s="4"/>
      <c r="UPW1481" s="4"/>
      <c r="UPX1481" s="4"/>
      <c r="UPY1481" s="4"/>
      <c r="UPZ1481" s="4"/>
      <c r="UQA1481" s="4"/>
      <c r="UQB1481" s="4"/>
      <c r="UQC1481" s="4"/>
      <c r="UQD1481" s="4"/>
      <c r="UQE1481" s="4"/>
      <c r="UQF1481" s="4"/>
      <c r="UQG1481" s="4"/>
      <c r="UQH1481" s="4"/>
      <c r="UQI1481" s="4"/>
      <c r="UQJ1481" s="4"/>
      <c r="UQK1481" s="4"/>
      <c r="UQL1481" s="4"/>
      <c r="UQM1481" s="4"/>
      <c r="UQN1481" s="4"/>
      <c r="UQO1481" s="4"/>
      <c r="UQP1481" s="4"/>
      <c r="UQQ1481" s="4"/>
      <c r="UQR1481" s="4"/>
      <c r="UQS1481" s="4"/>
      <c r="UQT1481" s="4"/>
      <c r="UQU1481" s="4"/>
      <c r="UQV1481" s="4"/>
      <c r="UQW1481" s="4"/>
      <c r="UQX1481" s="4"/>
      <c r="UQY1481" s="4"/>
      <c r="UQZ1481" s="4"/>
      <c r="URA1481" s="4"/>
      <c r="URB1481" s="4"/>
      <c r="URC1481" s="4"/>
      <c r="URD1481" s="4"/>
      <c r="URE1481" s="4"/>
      <c r="URF1481" s="4"/>
      <c r="URG1481" s="4"/>
      <c r="URH1481" s="4"/>
      <c r="URI1481" s="4"/>
      <c r="URJ1481" s="4"/>
      <c r="URK1481" s="4"/>
      <c r="URL1481" s="4"/>
      <c r="URM1481" s="4"/>
      <c r="URN1481" s="4"/>
      <c r="URO1481" s="4"/>
      <c r="URP1481" s="4"/>
      <c r="URQ1481" s="4"/>
      <c r="URR1481" s="4"/>
      <c r="URS1481" s="4"/>
      <c r="URT1481" s="4"/>
      <c r="URU1481" s="4"/>
      <c r="URV1481" s="4"/>
      <c r="URW1481" s="4"/>
      <c r="URX1481" s="4"/>
      <c r="URY1481" s="4"/>
      <c r="URZ1481" s="4"/>
      <c r="USA1481" s="4"/>
      <c r="USB1481" s="4"/>
      <c r="USC1481" s="4"/>
      <c r="USD1481" s="4"/>
      <c r="USE1481" s="4"/>
      <c r="USF1481" s="4"/>
      <c r="USG1481" s="4"/>
      <c r="USH1481" s="4"/>
      <c r="USI1481" s="4"/>
      <c r="USJ1481" s="4"/>
      <c r="USK1481" s="4"/>
      <c r="USL1481" s="4"/>
      <c r="USM1481" s="4"/>
      <c r="USN1481" s="4"/>
      <c r="USO1481" s="4"/>
      <c r="USP1481" s="4"/>
      <c r="USQ1481" s="4"/>
      <c r="USR1481" s="4"/>
      <c r="USS1481" s="4"/>
      <c r="UST1481" s="4"/>
      <c r="USU1481" s="4"/>
      <c r="USV1481" s="4"/>
      <c r="USW1481" s="4"/>
      <c r="USX1481" s="4"/>
      <c r="USY1481" s="4"/>
      <c r="USZ1481" s="4"/>
      <c r="UTA1481" s="4"/>
      <c r="UTB1481" s="4"/>
      <c r="UTC1481" s="4"/>
      <c r="UTD1481" s="4"/>
      <c r="UTE1481" s="4"/>
      <c r="UTF1481" s="4"/>
      <c r="UTG1481" s="4"/>
      <c r="UTH1481" s="4"/>
      <c r="UTI1481" s="4"/>
      <c r="UTJ1481" s="4"/>
      <c r="UTK1481" s="4"/>
      <c r="UTL1481" s="4"/>
      <c r="UTM1481" s="4"/>
      <c r="UTN1481" s="4"/>
      <c r="UTO1481" s="4"/>
      <c r="UTP1481" s="4"/>
      <c r="UTQ1481" s="4"/>
      <c r="UTR1481" s="4"/>
      <c r="UTS1481" s="4"/>
      <c r="UTT1481" s="4"/>
      <c r="UTU1481" s="4"/>
      <c r="UTV1481" s="4"/>
      <c r="UTW1481" s="4"/>
      <c r="UTX1481" s="4"/>
      <c r="UTY1481" s="4"/>
      <c r="UTZ1481" s="4"/>
      <c r="UUA1481" s="4"/>
      <c r="UUB1481" s="4"/>
      <c r="UUC1481" s="4"/>
      <c r="UUD1481" s="4"/>
      <c r="UUE1481" s="4"/>
      <c r="UUF1481" s="4"/>
      <c r="UUG1481" s="4"/>
      <c r="UUH1481" s="4"/>
      <c r="UUI1481" s="4"/>
      <c r="UUJ1481" s="4"/>
      <c r="UUK1481" s="4"/>
      <c r="UUL1481" s="4"/>
      <c r="UUM1481" s="4"/>
      <c r="UUN1481" s="4"/>
      <c r="UUO1481" s="4"/>
      <c r="UUP1481" s="4"/>
      <c r="UUQ1481" s="4"/>
      <c r="UUR1481" s="4"/>
      <c r="UUS1481" s="4"/>
      <c r="UUT1481" s="4"/>
      <c r="UUU1481" s="4"/>
      <c r="UUV1481" s="4"/>
      <c r="UUW1481" s="4"/>
      <c r="UUX1481" s="4"/>
      <c r="UUY1481" s="4"/>
      <c r="UUZ1481" s="4"/>
      <c r="UVA1481" s="4"/>
      <c r="UVB1481" s="4"/>
      <c r="UVC1481" s="4"/>
      <c r="UVD1481" s="4"/>
      <c r="UVE1481" s="4"/>
      <c r="UVF1481" s="4"/>
      <c r="UVG1481" s="4"/>
      <c r="UVH1481" s="4"/>
      <c r="UVI1481" s="4"/>
      <c r="UVJ1481" s="4"/>
      <c r="UVK1481" s="4"/>
      <c r="UVL1481" s="4"/>
      <c r="UVM1481" s="4"/>
      <c r="UVN1481" s="4"/>
      <c r="UVO1481" s="4"/>
      <c r="UVP1481" s="4"/>
      <c r="UVQ1481" s="4"/>
      <c r="UVR1481" s="4"/>
      <c r="UVS1481" s="4"/>
      <c r="UVT1481" s="4"/>
      <c r="UVU1481" s="4"/>
      <c r="UVV1481" s="4"/>
      <c r="UVW1481" s="4"/>
      <c r="UVX1481" s="4"/>
      <c r="UVY1481" s="4"/>
      <c r="UVZ1481" s="4"/>
      <c r="UWA1481" s="4"/>
      <c r="UWB1481" s="4"/>
      <c r="UWC1481" s="4"/>
      <c r="UWD1481" s="4"/>
      <c r="UWE1481" s="4"/>
      <c r="UWF1481" s="4"/>
      <c r="UWG1481" s="4"/>
      <c r="UWH1481" s="4"/>
      <c r="UWI1481" s="4"/>
      <c r="UWJ1481" s="4"/>
      <c r="UWK1481" s="4"/>
      <c r="UWL1481" s="4"/>
      <c r="UWM1481" s="4"/>
      <c r="UWN1481" s="4"/>
      <c r="UWO1481" s="4"/>
      <c r="UWP1481" s="4"/>
      <c r="UWQ1481" s="4"/>
      <c r="UWR1481" s="4"/>
      <c r="UWS1481" s="4"/>
      <c r="UWT1481" s="4"/>
      <c r="UWU1481" s="4"/>
      <c r="UWV1481" s="4"/>
      <c r="UWW1481" s="4"/>
      <c r="UWX1481" s="4"/>
      <c r="UWY1481" s="4"/>
      <c r="UWZ1481" s="4"/>
      <c r="UXA1481" s="4"/>
      <c r="UXB1481" s="4"/>
      <c r="UXC1481" s="4"/>
      <c r="UXD1481" s="4"/>
      <c r="UXE1481" s="4"/>
      <c r="UXF1481" s="4"/>
      <c r="UXG1481" s="4"/>
      <c r="UXH1481" s="4"/>
      <c r="UXI1481" s="4"/>
      <c r="UXJ1481" s="4"/>
      <c r="UXK1481" s="4"/>
      <c r="UXL1481" s="4"/>
      <c r="UXM1481" s="4"/>
      <c r="UXN1481" s="4"/>
      <c r="UXO1481" s="4"/>
      <c r="UXP1481" s="4"/>
      <c r="UXQ1481" s="4"/>
      <c r="UXR1481" s="4"/>
      <c r="UXS1481" s="4"/>
      <c r="UXT1481" s="4"/>
      <c r="UXU1481" s="4"/>
      <c r="UXV1481" s="4"/>
      <c r="UXW1481" s="4"/>
      <c r="UXX1481" s="4"/>
      <c r="UXY1481" s="4"/>
      <c r="UXZ1481" s="4"/>
      <c r="UYA1481" s="4"/>
      <c r="UYB1481" s="4"/>
      <c r="UYC1481" s="4"/>
      <c r="UYD1481" s="4"/>
      <c r="UYE1481" s="4"/>
      <c r="UYF1481" s="4"/>
      <c r="UYG1481" s="4"/>
      <c r="UYH1481" s="4"/>
      <c r="UYI1481" s="4"/>
      <c r="UYJ1481" s="4"/>
      <c r="UYK1481" s="4"/>
      <c r="UYL1481" s="4"/>
      <c r="UYM1481" s="4"/>
      <c r="UYN1481" s="4"/>
      <c r="UYO1481" s="4"/>
      <c r="UYP1481" s="4"/>
      <c r="UYQ1481" s="4"/>
      <c r="UYR1481" s="4"/>
      <c r="UYS1481" s="4"/>
      <c r="UYT1481" s="4"/>
      <c r="UYU1481" s="4"/>
      <c r="UYV1481" s="4"/>
      <c r="UYW1481" s="4"/>
      <c r="UYX1481" s="4"/>
      <c r="UYY1481" s="4"/>
      <c r="UYZ1481" s="4"/>
      <c r="UZA1481" s="4"/>
      <c r="UZB1481" s="4"/>
      <c r="UZC1481" s="4"/>
      <c r="UZD1481" s="4"/>
      <c r="UZE1481" s="4"/>
      <c r="UZF1481" s="4"/>
      <c r="UZG1481" s="4"/>
      <c r="UZH1481" s="4"/>
      <c r="UZI1481" s="4"/>
      <c r="UZJ1481" s="4"/>
      <c r="UZK1481" s="4"/>
      <c r="UZL1481" s="4"/>
      <c r="UZM1481" s="4"/>
      <c r="UZN1481" s="4"/>
      <c r="UZO1481" s="4"/>
      <c r="UZP1481" s="4"/>
      <c r="UZQ1481" s="4"/>
      <c r="UZR1481" s="4"/>
      <c r="UZS1481" s="4"/>
      <c r="UZT1481" s="4"/>
      <c r="UZU1481" s="4"/>
      <c r="UZV1481" s="4"/>
      <c r="UZW1481" s="4"/>
      <c r="UZX1481" s="4"/>
      <c r="UZY1481" s="4"/>
      <c r="UZZ1481" s="4"/>
      <c r="VAA1481" s="4"/>
      <c r="VAB1481" s="4"/>
      <c r="VAC1481" s="4"/>
      <c r="VAD1481" s="4"/>
      <c r="VAE1481" s="4"/>
      <c r="VAF1481" s="4"/>
      <c r="VAG1481" s="4"/>
      <c r="VAH1481" s="4"/>
      <c r="VAI1481" s="4"/>
      <c r="VAJ1481" s="4"/>
      <c r="VAK1481" s="4"/>
      <c r="VAL1481" s="4"/>
      <c r="VAM1481" s="4"/>
      <c r="VAN1481" s="4"/>
      <c r="VAO1481" s="4"/>
      <c r="VAP1481" s="4"/>
      <c r="VAQ1481" s="4"/>
      <c r="VAR1481" s="4"/>
      <c r="VAS1481" s="4"/>
      <c r="VAT1481" s="4"/>
      <c r="VAU1481" s="4"/>
      <c r="VAV1481" s="4"/>
      <c r="VAW1481" s="4"/>
      <c r="VAX1481" s="4"/>
      <c r="VAY1481" s="4"/>
      <c r="VAZ1481" s="4"/>
      <c r="VBA1481" s="4"/>
      <c r="VBB1481" s="4"/>
      <c r="VBC1481" s="4"/>
      <c r="VBD1481" s="4"/>
      <c r="VBE1481" s="4"/>
      <c r="VBF1481" s="4"/>
      <c r="VBG1481" s="4"/>
      <c r="VBH1481" s="4"/>
      <c r="VBI1481" s="4"/>
      <c r="VBJ1481" s="4"/>
      <c r="VBK1481" s="4"/>
      <c r="VBL1481" s="4"/>
      <c r="VBM1481" s="4"/>
      <c r="VBN1481" s="4"/>
      <c r="VBO1481" s="4"/>
      <c r="VBP1481" s="4"/>
      <c r="VBQ1481" s="4"/>
      <c r="VBR1481" s="4"/>
      <c r="VBS1481" s="4"/>
      <c r="VBT1481" s="4"/>
      <c r="VBU1481" s="4"/>
      <c r="VBV1481" s="4"/>
      <c r="VBW1481" s="4"/>
      <c r="VBX1481" s="4"/>
      <c r="VBY1481" s="4"/>
      <c r="VBZ1481" s="4"/>
      <c r="VCA1481" s="4"/>
      <c r="VCB1481" s="4"/>
      <c r="VCC1481" s="4"/>
      <c r="VCD1481" s="4"/>
      <c r="VCE1481" s="4"/>
      <c r="VCF1481" s="4"/>
      <c r="VCG1481" s="4"/>
      <c r="VCH1481" s="4"/>
      <c r="VCI1481" s="4"/>
      <c r="VCJ1481" s="4"/>
      <c r="VCK1481" s="4"/>
      <c r="VCL1481" s="4"/>
      <c r="VCM1481" s="4"/>
      <c r="VCN1481" s="4"/>
      <c r="VCO1481" s="4"/>
      <c r="VCP1481" s="4"/>
      <c r="VCQ1481" s="4"/>
      <c r="VCR1481" s="4"/>
      <c r="VCS1481" s="4"/>
      <c r="VCT1481" s="4"/>
      <c r="VCU1481" s="4"/>
      <c r="VCV1481" s="4"/>
      <c r="VCW1481" s="4"/>
      <c r="VCX1481" s="4"/>
      <c r="VCY1481" s="4"/>
      <c r="VCZ1481" s="4"/>
      <c r="VDA1481" s="4"/>
      <c r="VDB1481" s="4"/>
      <c r="VDC1481" s="4"/>
      <c r="VDD1481" s="4"/>
      <c r="VDE1481" s="4"/>
      <c r="VDF1481" s="4"/>
      <c r="VDG1481" s="4"/>
      <c r="VDH1481" s="4"/>
      <c r="VDI1481" s="4"/>
      <c r="VDJ1481" s="4"/>
      <c r="VDK1481" s="4"/>
      <c r="VDL1481" s="4"/>
      <c r="VDM1481" s="4"/>
      <c r="VDN1481" s="4"/>
      <c r="VDO1481" s="4"/>
      <c r="VDP1481" s="4"/>
      <c r="VDQ1481" s="4"/>
      <c r="VDR1481" s="4"/>
      <c r="VDS1481" s="4"/>
      <c r="VDT1481" s="4"/>
      <c r="VDU1481" s="4"/>
      <c r="VDV1481" s="4"/>
      <c r="VDW1481" s="4"/>
      <c r="VDX1481" s="4"/>
      <c r="VDY1481" s="4"/>
      <c r="VDZ1481" s="4"/>
      <c r="VEA1481" s="4"/>
      <c r="VEB1481" s="4"/>
      <c r="VEC1481" s="4"/>
      <c r="VED1481" s="4"/>
      <c r="VEE1481" s="4"/>
      <c r="VEF1481" s="4"/>
      <c r="VEG1481" s="4"/>
      <c r="VEH1481" s="4"/>
      <c r="VEI1481" s="4"/>
      <c r="VEJ1481" s="4"/>
      <c r="VEK1481" s="4"/>
      <c r="VEL1481" s="4"/>
      <c r="VEM1481" s="4"/>
      <c r="VEN1481" s="4"/>
      <c r="VEO1481" s="4"/>
      <c r="VEP1481" s="4"/>
      <c r="VEQ1481" s="4"/>
      <c r="VER1481" s="4"/>
      <c r="VES1481" s="4"/>
      <c r="VET1481" s="4"/>
      <c r="VEU1481" s="4"/>
      <c r="VEV1481" s="4"/>
      <c r="VEW1481" s="4"/>
      <c r="VEX1481" s="4"/>
      <c r="VEY1481" s="4"/>
      <c r="VEZ1481" s="4"/>
      <c r="VFA1481" s="4"/>
      <c r="VFB1481" s="4"/>
      <c r="VFC1481" s="4"/>
      <c r="VFD1481" s="4"/>
      <c r="VFE1481" s="4"/>
      <c r="VFF1481" s="4"/>
      <c r="VFG1481" s="4"/>
      <c r="VFH1481" s="4"/>
      <c r="VFI1481" s="4"/>
      <c r="VFJ1481" s="4"/>
      <c r="VFK1481" s="4"/>
      <c r="VFL1481" s="4"/>
      <c r="VFM1481" s="4"/>
      <c r="VFN1481" s="4"/>
      <c r="VFO1481" s="4"/>
      <c r="VFP1481" s="4"/>
      <c r="VFQ1481" s="4"/>
      <c r="VFR1481" s="4"/>
      <c r="VFS1481" s="4"/>
      <c r="VFT1481" s="4"/>
      <c r="VFU1481" s="4"/>
      <c r="VFV1481" s="4"/>
      <c r="VFW1481" s="4"/>
      <c r="VFX1481" s="4"/>
      <c r="VFY1481" s="4"/>
      <c r="VFZ1481" s="4"/>
      <c r="VGA1481" s="4"/>
      <c r="VGB1481" s="4"/>
      <c r="VGC1481" s="4"/>
      <c r="VGD1481" s="4"/>
      <c r="VGE1481" s="4"/>
      <c r="VGF1481" s="4"/>
      <c r="VGG1481" s="4"/>
      <c r="VGH1481" s="4"/>
      <c r="VGI1481" s="4"/>
      <c r="VGJ1481" s="4"/>
      <c r="VGK1481" s="4"/>
      <c r="VGL1481" s="4"/>
      <c r="VGM1481" s="4"/>
      <c r="VGN1481" s="4"/>
      <c r="VGO1481" s="4"/>
      <c r="VGP1481" s="4"/>
      <c r="VGQ1481" s="4"/>
      <c r="VGR1481" s="4"/>
      <c r="VGS1481" s="4"/>
      <c r="VGT1481" s="4"/>
      <c r="VGU1481" s="4"/>
      <c r="VGV1481" s="4"/>
      <c r="VGW1481" s="4"/>
      <c r="VGX1481" s="4"/>
      <c r="VGY1481" s="4"/>
      <c r="VGZ1481" s="4"/>
      <c r="VHA1481" s="4"/>
      <c r="VHB1481" s="4"/>
      <c r="VHC1481" s="4"/>
      <c r="VHD1481" s="4"/>
      <c r="VHE1481" s="4"/>
      <c r="VHF1481" s="4"/>
      <c r="VHG1481" s="4"/>
      <c r="VHH1481" s="4"/>
      <c r="VHI1481" s="4"/>
      <c r="VHJ1481" s="4"/>
      <c r="VHK1481" s="4"/>
      <c r="VHL1481" s="4"/>
      <c r="VHM1481" s="4"/>
      <c r="VHN1481" s="4"/>
      <c r="VHO1481" s="4"/>
      <c r="VHP1481" s="4"/>
      <c r="VHQ1481" s="4"/>
      <c r="VHR1481" s="4"/>
      <c r="VHS1481" s="4"/>
      <c r="VHT1481" s="4"/>
      <c r="VHU1481" s="4"/>
      <c r="VHV1481" s="4"/>
      <c r="VHW1481" s="4"/>
      <c r="VHX1481" s="4"/>
      <c r="VHY1481" s="4"/>
      <c r="VHZ1481" s="4"/>
      <c r="VIA1481" s="4"/>
      <c r="VIB1481" s="4"/>
      <c r="VIC1481" s="4"/>
      <c r="VID1481" s="4"/>
      <c r="VIE1481" s="4"/>
      <c r="VIF1481" s="4"/>
      <c r="VIG1481" s="4"/>
      <c r="VIH1481" s="4"/>
      <c r="VII1481" s="4"/>
      <c r="VIJ1481" s="4"/>
      <c r="VIK1481" s="4"/>
      <c r="VIL1481" s="4"/>
      <c r="VIM1481" s="4"/>
      <c r="VIN1481" s="4"/>
      <c r="VIO1481" s="4"/>
      <c r="VIP1481" s="4"/>
      <c r="VIQ1481" s="4"/>
      <c r="VIR1481" s="4"/>
      <c r="VIS1481" s="4"/>
      <c r="VIT1481" s="4"/>
      <c r="VIU1481" s="4"/>
      <c r="VIV1481" s="4"/>
      <c r="VIW1481" s="4"/>
      <c r="VIX1481" s="4"/>
      <c r="VIY1481" s="4"/>
      <c r="VIZ1481" s="4"/>
      <c r="VJA1481" s="4"/>
      <c r="VJB1481" s="4"/>
      <c r="VJC1481" s="4"/>
      <c r="VJD1481" s="4"/>
      <c r="VJE1481" s="4"/>
      <c r="VJF1481" s="4"/>
      <c r="VJG1481" s="4"/>
      <c r="VJH1481" s="4"/>
      <c r="VJI1481" s="4"/>
      <c r="VJJ1481" s="4"/>
      <c r="VJK1481" s="4"/>
      <c r="VJL1481" s="4"/>
      <c r="VJM1481" s="4"/>
      <c r="VJN1481" s="4"/>
      <c r="VJO1481" s="4"/>
      <c r="VJP1481" s="4"/>
      <c r="VJQ1481" s="4"/>
      <c r="VJR1481" s="4"/>
      <c r="VJS1481" s="4"/>
      <c r="VJT1481" s="4"/>
      <c r="VJU1481" s="4"/>
      <c r="VJV1481" s="4"/>
      <c r="VJW1481" s="4"/>
      <c r="VJX1481" s="4"/>
      <c r="VJY1481" s="4"/>
      <c r="VJZ1481" s="4"/>
      <c r="VKA1481" s="4"/>
      <c r="VKB1481" s="4"/>
      <c r="VKC1481" s="4"/>
      <c r="VKD1481" s="4"/>
      <c r="VKE1481" s="4"/>
      <c r="VKF1481" s="4"/>
      <c r="VKG1481" s="4"/>
      <c r="VKH1481" s="4"/>
      <c r="VKI1481" s="4"/>
      <c r="VKJ1481" s="4"/>
      <c r="VKK1481" s="4"/>
      <c r="VKL1481" s="4"/>
      <c r="VKM1481" s="4"/>
      <c r="VKN1481" s="4"/>
      <c r="VKO1481" s="4"/>
      <c r="VKP1481" s="4"/>
      <c r="VKQ1481" s="4"/>
      <c r="VKR1481" s="4"/>
      <c r="VKS1481" s="4"/>
      <c r="VKT1481" s="4"/>
      <c r="VKU1481" s="4"/>
      <c r="VKV1481" s="4"/>
      <c r="VKW1481" s="4"/>
      <c r="VKX1481" s="4"/>
      <c r="VKY1481" s="4"/>
      <c r="VKZ1481" s="4"/>
      <c r="VLA1481" s="4"/>
      <c r="VLB1481" s="4"/>
      <c r="VLC1481" s="4"/>
      <c r="VLD1481" s="4"/>
      <c r="VLE1481" s="4"/>
      <c r="VLF1481" s="4"/>
      <c r="VLG1481" s="4"/>
      <c r="VLH1481" s="4"/>
      <c r="VLI1481" s="4"/>
      <c r="VLJ1481" s="4"/>
      <c r="VLK1481" s="4"/>
      <c r="VLL1481" s="4"/>
      <c r="VLM1481" s="4"/>
      <c r="VLN1481" s="4"/>
      <c r="VLO1481" s="4"/>
      <c r="VLP1481" s="4"/>
      <c r="VLQ1481" s="4"/>
      <c r="VLR1481" s="4"/>
      <c r="VLS1481" s="4"/>
      <c r="VLT1481" s="4"/>
      <c r="VLU1481" s="4"/>
      <c r="VLV1481" s="4"/>
      <c r="VLW1481" s="4"/>
      <c r="VLX1481" s="4"/>
      <c r="VLY1481" s="4"/>
      <c r="VLZ1481" s="4"/>
      <c r="VMA1481" s="4"/>
      <c r="VMB1481" s="4"/>
      <c r="VMC1481" s="4"/>
      <c r="VMD1481" s="4"/>
      <c r="VME1481" s="4"/>
      <c r="VMF1481" s="4"/>
      <c r="VMG1481" s="4"/>
      <c r="VMH1481" s="4"/>
      <c r="VMI1481" s="4"/>
      <c r="VMJ1481" s="4"/>
      <c r="VMK1481" s="4"/>
      <c r="VML1481" s="4"/>
      <c r="VMM1481" s="4"/>
      <c r="VMN1481" s="4"/>
      <c r="VMO1481" s="4"/>
      <c r="VMP1481" s="4"/>
      <c r="VMQ1481" s="4"/>
      <c r="VMR1481" s="4"/>
      <c r="VMS1481" s="4"/>
      <c r="VMT1481" s="4"/>
      <c r="VMU1481" s="4"/>
      <c r="VMV1481" s="4"/>
      <c r="VMW1481" s="4"/>
      <c r="VMX1481" s="4"/>
      <c r="VMY1481" s="4"/>
      <c r="VMZ1481" s="4"/>
      <c r="VNA1481" s="4"/>
      <c r="VNB1481" s="4"/>
      <c r="VNC1481" s="4"/>
      <c r="VND1481" s="4"/>
      <c r="VNE1481" s="4"/>
      <c r="VNF1481" s="4"/>
      <c r="VNG1481" s="4"/>
      <c r="VNH1481" s="4"/>
      <c r="VNI1481" s="4"/>
      <c r="VNJ1481" s="4"/>
      <c r="VNK1481" s="4"/>
      <c r="VNL1481" s="4"/>
      <c r="VNM1481" s="4"/>
      <c r="VNN1481" s="4"/>
      <c r="VNO1481" s="4"/>
      <c r="VNP1481" s="4"/>
      <c r="VNQ1481" s="4"/>
      <c r="VNR1481" s="4"/>
      <c r="VNS1481" s="4"/>
      <c r="VNT1481" s="4"/>
      <c r="VNU1481" s="4"/>
      <c r="VNV1481" s="4"/>
      <c r="VNW1481" s="4"/>
      <c r="VNX1481" s="4"/>
      <c r="VNY1481" s="4"/>
      <c r="VNZ1481" s="4"/>
      <c r="VOA1481" s="4"/>
      <c r="VOB1481" s="4"/>
      <c r="VOC1481" s="4"/>
      <c r="VOD1481" s="4"/>
      <c r="VOE1481" s="4"/>
      <c r="VOF1481" s="4"/>
      <c r="VOG1481" s="4"/>
      <c r="VOH1481" s="4"/>
      <c r="VOI1481" s="4"/>
      <c r="VOJ1481" s="4"/>
      <c r="VOK1481" s="4"/>
      <c r="VOL1481" s="4"/>
      <c r="VOM1481" s="4"/>
      <c r="VON1481" s="4"/>
      <c r="VOO1481" s="4"/>
      <c r="VOP1481" s="4"/>
      <c r="VOQ1481" s="4"/>
      <c r="VOR1481" s="4"/>
      <c r="VOS1481" s="4"/>
      <c r="VOT1481" s="4"/>
      <c r="VOU1481" s="4"/>
      <c r="VOV1481" s="4"/>
      <c r="VOW1481" s="4"/>
      <c r="VOX1481" s="4"/>
      <c r="VOY1481" s="4"/>
      <c r="VOZ1481" s="4"/>
      <c r="VPA1481" s="4"/>
      <c r="VPB1481" s="4"/>
      <c r="VPC1481" s="4"/>
      <c r="VPD1481" s="4"/>
      <c r="VPE1481" s="4"/>
      <c r="VPF1481" s="4"/>
      <c r="VPG1481" s="4"/>
      <c r="VPH1481" s="4"/>
      <c r="VPI1481" s="4"/>
      <c r="VPJ1481" s="4"/>
      <c r="VPK1481" s="4"/>
      <c r="VPL1481" s="4"/>
      <c r="VPM1481" s="4"/>
      <c r="VPN1481" s="4"/>
      <c r="VPO1481" s="4"/>
      <c r="VPP1481" s="4"/>
      <c r="VPQ1481" s="4"/>
      <c r="VPR1481" s="4"/>
      <c r="VPS1481" s="4"/>
      <c r="VPT1481" s="4"/>
      <c r="VPU1481" s="4"/>
      <c r="VPV1481" s="4"/>
      <c r="VPW1481" s="4"/>
      <c r="VPX1481" s="4"/>
      <c r="VPY1481" s="4"/>
      <c r="VPZ1481" s="4"/>
      <c r="VQA1481" s="4"/>
      <c r="VQB1481" s="4"/>
      <c r="VQC1481" s="4"/>
      <c r="VQD1481" s="4"/>
      <c r="VQE1481" s="4"/>
      <c r="VQF1481" s="4"/>
      <c r="VQG1481" s="4"/>
      <c r="VQH1481" s="4"/>
      <c r="VQI1481" s="4"/>
      <c r="VQJ1481" s="4"/>
      <c r="VQK1481" s="4"/>
      <c r="VQL1481" s="4"/>
      <c r="VQM1481" s="4"/>
      <c r="VQN1481" s="4"/>
      <c r="VQO1481" s="4"/>
      <c r="VQP1481" s="4"/>
      <c r="VQQ1481" s="4"/>
      <c r="VQR1481" s="4"/>
      <c r="VQS1481" s="4"/>
      <c r="VQT1481" s="4"/>
      <c r="VQU1481" s="4"/>
      <c r="VQV1481" s="4"/>
      <c r="VQW1481" s="4"/>
      <c r="VQX1481" s="4"/>
      <c r="VQY1481" s="4"/>
      <c r="VQZ1481" s="4"/>
      <c r="VRA1481" s="4"/>
      <c r="VRB1481" s="4"/>
      <c r="VRC1481" s="4"/>
      <c r="VRD1481" s="4"/>
      <c r="VRE1481" s="4"/>
      <c r="VRF1481" s="4"/>
      <c r="VRG1481" s="4"/>
      <c r="VRH1481" s="4"/>
      <c r="VRI1481" s="4"/>
      <c r="VRJ1481" s="4"/>
      <c r="VRK1481" s="4"/>
      <c r="VRL1481" s="4"/>
      <c r="VRM1481" s="4"/>
      <c r="VRN1481" s="4"/>
      <c r="VRO1481" s="4"/>
      <c r="VRP1481" s="4"/>
      <c r="VRQ1481" s="4"/>
      <c r="VRR1481" s="4"/>
      <c r="VRS1481" s="4"/>
      <c r="VRT1481" s="4"/>
      <c r="VRU1481" s="4"/>
      <c r="VRV1481" s="4"/>
      <c r="VRW1481" s="4"/>
      <c r="VRX1481" s="4"/>
      <c r="VRY1481" s="4"/>
      <c r="VRZ1481" s="4"/>
      <c r="VSA1481" s="4"/>
      <c r="VSB1481" s="4"/>
      <c r="VSC1481" s="4"/>
      <c r="VSD1481" s="4"/>
      <c r="VSE1481" s="4"/>
      <c r="VSF1481" s="4"/>
      <c r="VSG1481" s="4"/>
      <c r="VSH1481" s="4"/>
      <c r="VSI1481" s="4"/>
      <c r="VSJ1481" s="4"/>
      <c r="VSK1481" s="4"/>
      <c r="VSL1481" s="4"/>
      <c r="VSM1481" s="4"/>
      <c r="VSN1481" s="4"/>
      <c r="VSO1481" s="4"/>
      <c r="VSP1481" s="4"/>
      <c r="VSQ1481" s="4"/>
      <c r="VSR1481" s="4"/>
      <c r="VSS1481" s="4"/>
      <c r="VST1481" s="4"/>
      <c r="VSU1481" s="4"/>
      <c r="VSV1481" s="4"/>
      <c r="VSW1481" s="4"/>
      <c r="VSX1481" s="4"/>
      <c r="VSY1481" s="4"/>
      <c r="VSZ1481" s="4"/>
      <c r="VTA1481" s="4"/>
      <c r="VTB1481" s="4"/>
      <c r="VTC1481" s="4"/>
      <c r="VTD1481" s="4"/>
      <c r="VTE1481" s="4"/>
      <c r="VTF1481" s="4"/>
      <c r="VTG1481" s="4"/>
      <c r="VTH1481" s="4"/>
      <c r="VTI1481" s="4"/>
      <c r="VTJ1481" s="4"/>
      <c r="VTK1481" s="4"/>
      <c r="VTL1481" s="4"/>
      <c r="VTM1481" s="4"/>
      <c r="VTN1481" s="4"/>
      <c r="VTO1481" s="4"/>
      <c r="VTP1481" s="4"/>
      <c r="VTQ1481" s="4"/>
      <c r="VTR1481" s="4"/>
      <c r="VTS1481" s="4"/>
      <c r="VTT1481" s="4"/>
      <c r="VTU1481" s="4"/>
      <c r="VTV1481" s="4"/>
      <c r="VTW1481" s="4"/>
      <c r="VTX1481" s="4"/>
      <c r="VTY1481" s="4"/>
      <c r="VTZ1481" s="4"/>
      <c r="VUA1481" s="4"/>
      <c r="VUB1481" s="4"/>
      <c r="VUC1481" s="4"/>
      <c r="VUD1481" s="4"/>
      <c r="VUE1481" s="4"/>
      <c r="VUF1481" s="4"/>
      <c r="VUG1481" s="4"/>
      <c r="VUH1481" s="4"/>
      <c r="VUI1481" s="4"/>
      <c r="VUJ1481" s="4"/>
      <c r="VUK1481" s="4"/>
      <c r="VUL1481" s="4"/>
      <c r="VUM1481" s="4"/>
      <c r="VUN1481" s="4"/>
      <c r="VUO1481" s="4"/>
      <c r="VUP1481" s="4"/>
      <c r="VUQ1481" s="4"/>
      <c r="VUR1481" s="4"/>
      <c r="VUS1481" s="4"/>
      <c r="VUT1481" s="4"/>
      <c r="VUU1481" s="4"/>
      <c r="VUV1481" s="4"/>
      <c r="VUW1481" s="4"/>
      <c r="VUX1481" s="4"/>
      <c r="VUY1481" s="4"/>
      <c r="VUZ1481" s="4"/>
      <c r="VVA1481" s="4"/>
      <c r="VVB1481" s="4"/>
      <c r="VVC1481" s="4"/>
      <c r="VVD1481" s="4"/>
      <c r="VVE1481" s="4"/>
      <c r="VVF1481" s="4"/>
      <c r="VVG1481" s="4"/>
      <c r="VVH1481" s="4"/>
      <c r="VVI1481" s="4"/>
      <c r="VVJ1481" s="4"/>
      <c r="VVK1481" s="4"/>
      <c r="VVL1481" s="4"/>
      <c r="VVM1481" s="4"/>
      <c r="VVN1481" s="4"/>
      <c r="VVO1481" s="4"/>
      <c r="VVP1481" s="4"/>
      <c r="VVQ1481" s="4"/>
      <c r="VVR1481" s="4"/>
      <c r="VVS1481" s="4"/>
      <c r="VVT1481" s="4"/>
      <c r="VVU1481" s="4"/>
      <c r="VVV1481" s="4"/>
      <c r="VVW1481" s="4"/>
      <c r="VVX1481" s="4"/>
      <c r="VVY1481" s="4"/>
      <c r="VVZ1481" s="4"/>
      <c r="VWA1481" s="4"/>
      <c r="VWB1481" s="4"/>
      <c r="VWC1481" s="4"/>
      <c r="VWD1481" s="4"/>
      <c r="VWE1481" s="4"/>
      <c r="VWF1481" s="4"/>
      <c r="VWG1481" s="4"/>
      <c r="VWH1481" s="4"/>
      <c r="VWI1481" s="4"/>
      <c r="VWJ1481" s="4"/>
      <c r="VWK1481" s="4"/>
      <c r="VWL1481" s="4"/>
      <c r="VWM1481" s="4"/>
      <c r="VWN1481" s="4"/>
      <c r="VWO1481" s="4"/>
      <c r="VWP1481" s="4"/>
      <c r="VWQ1481" s="4"/>
      <c r="VWR1481" s="4"/>
      <c r="VWS1481" s="4"/>
      <c r="VWT1481" s="4"/>
      <c r="VWU1481" s="4"/>
      <c r="VWV1481" s="4"/>
      <c r="VWW1481" s="4"/>
      <c r="VWX1481" s="4"/>
      <c r="VWY1481" s="4"/>
      <c r="VWZ1481" s="4"/>
      <c r="VXA1481" s="4"/>
      <c r="VXB1481" s="4"/>
      <c r="VXC1481" s="4"/>
      <c r="VXD1481" s="4"/>
      <c r="VXE1481" s="4"/>
      <c r="VXF1481" s="4"/>
      <c r="VXG1481" s="4"/>
      <c r="VXH1481" s="4"/>
      <c r="VXI1481" s="4"/>
      <c r="VXJ1481" s="4"/>
      <c r="VXK1481" s="4"/>
      <c r="VXL1481" s="4"/>
      <c r="VXM1481" s="4"/>
      <c r="VXN1481" s="4"/>
      <c r="VXO1481" s="4"/>
      <c r="VXP1481" s="4"/>
      <c r="VXQ1481" s="4"/>
      <c r="VXR1481" s="4"/>
      <c r="VXS1481" s="4"/>
      <c r="VXT1481" s="4"/>
      <c r="VXU1481" s="4"/>
      <c r="VXV1481" s="4"/>
      <c r="VXW1481" s="4"/>
      <c r="VXX1481" s="4"/>
      <c r="VXY1481" s="4"/>
      <c r="VXZ1481" s="4"/>
      <c r="VYA1481" s="4"/>
      <c r="VYB1481" s="4"/>
      <c r="VYC1481" s="4"/>
      <c r="VYD1481" s="4"/>
      <c r="VYE1481" s="4"/>
      <c r="VYF1481" s="4"/>
      <c r="VYG1481" s="4"/>
      <c r="VYH1481" s="4"/>
      <c r="VYI1481" s="4"/>
      <c r="VYJ1481" s="4"/>
      <c r="VYK1481" s="4"/>
      <c r="VYL1481" s="4"/>
      <c r="VYM1481" s="4"/>
      <c r="VYN1481" s="4"/>
      <c r="VYO1481" s="4"/>
      <c r="VYP1481" s="4"/>
      <c r="VYQ1481" s="4"/>
      <c r="VYR1481" s="4"/>
      <c r="VYS1481" s="4"/>
      <c r="VYT1481" s="4"/>
      <c r="VYU1481" s="4"/>
      <c r="VYV1481" s="4"/>
      <c r="VYW1481" s="4"/>
      <c r="VYX1481" s="4"/>
      <c r="VYY1481" s="4"/>
      <c r="VYZ1481" s="4"/>
      <c r="VZA1481" s="4"/>
      <c r="VZB1481" s="4"/>
      <c r="VZC1481" s="4"/>
      <c r="VZD1481" s="4"/>
      <c r="VZE1481" s="4"/>
      <c r="VZF1481" s="4"/>
      <c r="VZG1481" s="4"/>
      <c r="VZH1481" s="4"/>
      <c r="VZI1481" s="4"/>
      <c r="VZJ1481" s="4"/>
      <c r="VZK1481" s="4"/>
      <c r="VZL1481" s="4"/>
      <c r="VZM1481" s="4"/>
      <c r="VZN1481" s="4"/>
      <c r="VZO1481" s="4"/>
      <c r="VZP1481" s="4"/>
      <c r="VZQ1481" s="4"/>
      <c r="VZR1481" s="4"/>
      <c r="VZS1481" s="4"/>
      <c r="VZT1481" s="4"/>
      <c r="VZU1481" s="4"/>
      <c r="VZV1481" s="4"/>
      <c r="VZW1481" s="4"/>
      <c r="VZX1481" s="4"/>
      <c r="VZY1481" s="4"/>
      <c r="VZZ1481" s="4"/>
      <c r="WAA1481" s="4"/>
      <c r="WAB1481" s="4"/>
      <c r="WAC1481" s="4"/>
      <c r="WAD1481" s="4"/>
      <c r="WAE1481" s="4"/>
      <c r="WAF1481" s="4"/>
      <c r="WAG1481" s="4"/>
      <c r="WAH1481" s="4"/>
      <c r="WAI1481" s="4"/>
      <c r="WAJ1481" s="4"/>
      <c r="WAK1481" s="4"/>
      <c r="WAL1481" s="4"/>
      <c r="WAM1481" s="4"/>
      <c r="WAN1481" s="4"/>
      <c r="WAO1481" s="4"/>
      <c r="WAP1481" s="4"/>
      <c r="WAQ1481" s="4"/>
      <c r="WAR1481" s="4"/>
      <c r="WAS1481" s="4"/>
      <c r="WAT1481" s="4"/>
      <c r="WAU1481" s="4"/>
      <c r="WAV1481" s="4"/>
      <c r="WAW1481" s="4"/>
      <c r="WAX1481" s="4"/>
      <c r="WAY1481" s="4"/>
      <c r="WAZ1481" s="4"/>
      <c r="WBA1481" s="4"/>
      <c r="WBB1481" s="4"/>
      <c r="WBC1481" s="4"/>
      <c r="WBD1481" s="4"/>
      <c r="WBE1481" s="4"/>
      <c r="WBF1481" s="4"/>
      <c r="WBG1481" s="4"/>
      <c r="WBH1481" s="4"/>
      <c r="WBI1481" s="4"/>
      <c r="WBJ1481" s="4"/>
      <c r="WBK1481" s="4"/>
      <c r="WBL1481" s="4"/>
      <c r="WBM1481" s="4"/>
      <c r="WBN1481" s="4"/>
      <c r="WBO1481" s="4"/>
      <c r="WBP1481" s="4"/>
      <c r="WBQ1481" s="4"/>
      <c r="WBR1481" s="4"/>
      <c r="WBS1481" s="4"/>
      <c r="WBT1481" s="4"/>
      <c r="WBU1481" s="4"/>
      <c r="WBV1481" s="4"/>
      <c r="WBW1481" s="4"/>
      <c r="WBX1481" s="4"/>
      <c r="WBY1481" s="4"/>
      <c r="WBZ1481" s="4"/>
      <c r="WCA1481" s="4"/>
      <c r="WCB1481" s="4"/>
      <c r="WCC1481" s="4"/>
      <c r="WCD1481" s="4"/>
      <c r="WCE1481" s="4"/>
      <c r="WCF1481" s="4"/>
      <c r="WCG1481" s="4"/>
      <c r="WCH1481" s="4"/>
      <c r="WCI1481" s="4"/>
      <c r="WCJ1481" s="4"/>
      <c r="WCK1481" s="4"/>
      <c r="WCL1481" s="4"/>
      <c r="WCM1481" s="4"/>
      <c r="WCN1481" s="4"/>
      <c r="WCO1481" s="4"/>
      <c r="WCP1481" s="4"/>
      <c r="WCQ1481" s="4"/>
      <c r="WCR1481" s="4"/>
      <c r="WCS1481" s="4"/>
      <c r="WCT1481" s="4"/>
      <c r="WCU1481" s="4"/>
      <c r="WCV1481" s="4"/>
      <c r="WCW1481" s="4"/>
      <c r="WCX1481" s="4"/>
      <c r="WCY1481" s="4"/>
      <c r="WCZ1481" s="4"/>
      <c r="WDA1481" s="4"/>
      <c r="WDB1481" s="4"/>
      <c r="WDC1481" s="4"/>
      <c r="WDD1481" s="4"/>
      <c r="WDE1481" s="4"/>
      <c r="WDF1481" s="4"/>
      <c r="WDG1481" s="4"/>
      <c r="WDH1481" s="4"/>
      <c r="WDI1481" s="4"/>
      <c r="WDJ1481" s="4"/>
      <c r="WDK1481" s="4"/>
      <c r="WDL1481" s="4"/>
      <c r="WDM1481" s="4"/>
      <c r="WDN1481" s="4"/>
      <c r="WDO1481" s="4"/>
      <c r="WDP1481" s="4"/>
      <c r="WDQ1481" s="4"/>
      <c r="WDR1481" s="4"/>
      <c r="WDS1481" s="4"/>
      <c r="WDT1481" s="4"/>
      <c r="WDU1481" s="4"/>
      <c r="WDV1481" s="4"/>
      <c r="WDW1481" s="4"/>
      <c r="WDX1481" s="4"/>
      <c r="WDY1481" s="4"/>
      <c r="WDZ1481" s="4"/>
      <c r="WEA1481" s="4"/>
      <c r="WEB1481" s="4"/>
      <c r="WEC1481" s="4"/>
      <c r="WED1481" s="4"/>
      <c r="WEE1481" s="4"/>
      <c r="WEF1481" s="4"/>
      <c r="WEG1481" s="4"/>
      <c r="WEH1481" s="4"/>
      <c r="WEI1481" s="4"/>
      <c r="WEJ1481" s="4"/>
      <c r="WEK1481" s="4"/>
      <c r="WEL1481" s="4"/>
      <c r="WEM1481" s="4"/>
      <c r="WEN1481" s="4"/>
      <c r="WEO1481" s="4"/>
      <c r="WEP1481" s="4"/>
      <c r="WEQ1481" s="4"/>
      <c r="WER1481" s="4"/>
      <c r="WES1481" s="4"/>
      <c r="WET1481" s="4"/>
      <c r="WEU1481" s="4"/>
      <c r="WEV1481" s="4"/>
      <c r="WEW1481" s="4"/>
      <c r="WEX1481" s="4"/>
      <c r="WEY1481" s="4"/>
      <c r="WEZ1481" s="4"/>
      <c r="WFA1481" s="4"/>
      <c r="WFB1481" s="4"/>
      <c r="WFC1481" s="4"/>
      <c r="WFD1481" s="4"/>
      <c r="WFE1481" s="4"/>
      <c r="WFF1481" s="4"/>
      <c r="WFG1481" s="4"/>
      <c r="WFH1481" s="4"/>
      <c r="WFI1481" s="4"/>
      <c r="WFJ1481" s="4"/>
      <c r="WFK1481" s="4"/>
      <c r="WFL1481" s="4"/>
      <c r="WFM1481" s="4"/>
      <c r="WFN1481" s="4"/>
      <c r="WFO1481" s="4"/>
      <c r="WFP1481" s="4"/>
      <c r="WFQ1481" s="4"/>
      <c r="WFR1481" s="4"/>
      <c r="WFS1481" s="4"/>
      <c r="WFT1481" s="4"/>
      <c r="WFU1481" s="4"/>
      <c r="WFV1481" s="4"/>
      <c r="WFW1481" s="4"/>
      <c r="WFX1481" s="4"/>
      <c r="WFY1481" s="4"/>
      <c r="WFZ1481" s="4"/>
      <c r="WGA1481" s="4"/>
      <c r="WGB1481" s="4"/>
      <c r="WGC1481" s="4"/>
      <c r="WGD1481" s="4"/>
      <c r="WGE1481" s="4"/>
      <c r="WGF1481" s="4"/>
      <c r="WGG1481" s="4"/>
      <c r="WGH1481" s="4"/>
      <c r="WGI1481" s="4"/>
      <c r="WGJ1481" s="4"/>
      <c r="WGK1481" s="4"/>
      <c r="WGL1481" s="4"/>
      <c r="WGM1481" s="4"/>
      <c r="WGN1481" s="4"/>
      <c r="WGO1481" s="4"/>
      <c r="WGP1481" s="4"/>
      <c r="WGQ1481" s="4"/>
      <c r="WGR1481" s="4"/>
      <c r="WGS1481" s="4"/>
      <c r="WGT1481" s="4"/>
      <c r="WGU1481" s="4"/>
      <c r="WGV1481" s="4"/>
      <c r="WGW1481" s="4"/>
      <c r="WGX1481" s="4"/>
      <c r="WGY1481" s="4"/>
      <c r="WGZ1481" s="4"/>
      <c r="WHA1481" s="4"/>
      <c r="WHB1481" s="4"/>
      <c r="WHC1481" s="4"/>
      <c r="WHD1481" s="4"/>
      <c r="WHE1481" s="4"/>
      <c r="WHF1481" s="4"/>
      <c r="WHG1481" s="4"/>
      <c r="WHH1481" s="4"/>
      <c r="WHI1481" s="4"/>
      <c r="WHJ1481" s="4"/>
      <c r="WHK1481" s="4"/>
      <c r="WHL1481" s="4"/>
      <c r="WHM1481" s="4"/>
      <c r="WHN1481" s="4"/>
      <c r="WHO1481" s="4"/>
      <c r="WHP1481" s="4"/>
      <c r="WHQ1481" s="4"/>
      <c r="WHR1481" s="4"/>
      <c r="WHS1481" s="4"/>
      <c r="WHT1481" s="4"/>
      <c r="WHU1481" s="4"/>
      <c r="WHV1481" s="4"/>
      <c r="WHW1481" s="4"/>
      <c r="WHX1481" s="4"/>
      <c r="WHY1481" s="4"/>
      <c r="WHZ1481" s="4"/>
      <c r="WIA1481" s="4"/>
      <c r="WIB1481" s="4"/>
      <c r="WIC1481" s="4"/>
      <c r="WID1481" s="4"/>
      <c r="WIE1481" s="4"/>
      <c r="WIF1481" s="4"/>
      <c r="WIG1481" s="4"/>
      <c r="WIH1481" s="4"/>
      <c r="WII1481" s="4"/>
      <c r="WIJ1481" s="4"/>
      <c r="WIK1481" s="4"/>
      <c r="WIL1481" s="4"/>
      <c r="WIM1481" s="4"/>
      <c r="WIN1481" s="4"/>
      <c r="WIO1481" s="4"/>
      <c r="WIP1481" s="4"/>
      <c r="WIQ1481" s="4"/>
      <c r="WIR1481" s="4"/>
      <c r="WIS1481" s="4"/>
      <c r="WIT1481" s="4"/>
      <c r="WIU1481" s="4"/>
      <c r="WIV1481" s="4"/>
      <c r="WIW1481" s="4"/>
      <c r="WIX1481" s="4"/>
      <c r="WIY1481" s="4"/>
      <c r="WIZ1481" s="4"/>
      <c r="WJA1481" s="4"/>
      <c r="WJB1481" s="4"/>
      <c r="WJC1481" s="4"/>
      <c r="WJD1481" s="4"/>
      <c r="WJE1481" s="4"/>
      <c r="WJF1481" s="4"/>
      <c r="WJG1481" s="4"/>
      <c r="WJH1481" s="4"/>
      <c r="WJI1481" s="4"/>
      <c r="WJJ1481" s="4"/>
      <c r="WJK1481" s="4"/>
      <c r="WJL1481" s="4"/>
      <c r="WJM1481" s="4"/>
      <c r="WJN1481" s="4"/>
      <c r="WJO1481" s="4"/>
      <c r="WJP1481" s="4"/>
      <c r="WJQ1481" s="4"/>
      <c r="WJR1481" s="4"/>
      <c r="WJS1481" s="4"/>
      <c r="WJT1481" s="4"/>
      <c r="WJU1481" s="4"/>
      <c r="WJV1481" s="4"/>
      <c r="WJW1481" s="4"/>
      <c r="WJX1481" s="4"/>
      <c r="WJY1481" s="4"/>
      <c r="WJZ1481" s="4"/>
      <c r="WKA1481" s="4"/>
      <c r="WKB1481" s="4"/>
      <c r="WKC1481" s="4"/>
      <c r="WKD1481" s="4"/>
      <c r="WKE1481" s="4"/>
      <c r="WKF1481" s="4"/>
      <c r="WKG1481" s="4"/>
      <c r="WKH1481" s="4"/>
      <c r="WKI1481" s="4"/>
      <c r="WKJ1481" s="4"/>
      <c r="WKK1481" s="4"/>
      <c r="WKL1481" s="4"/>
      <c r="WKM1481" s="4"/>
      <c r="WKN1481" s="4"/>
      <c r="WKO1481" s="4"/>
      <c r="WKP1481" s="4"/>
      <c r="WKQ1481" s="4"/>
      <c r="WKR1481" s="4"/>
      <c r="WKS1481" s="4"/>
      <c r="WKT1481" s="4"/>
      <c r="WKU1481" s="4"/>
      <c r="WKV1481" s="4"/>
      <c r="WKW1481" s="4"/>
      <c r="WKX1481" s="4"/>
      <c r="WKY1481" s="4"/>
      <c r="WKZ1481" s="4"/>
      <c r="WLA1481" s="4"/>
      <c r="WLB1481" s="4"/>
      <c r="WLC1481" s="4"/>
      <c r="WLD1481" s="4"/>
      <c r="WLE1481" s="4"/>
      <c r="WLF1481" s="4"/>
      <c r="WLG1481" s="4"/>
      <c r="WLH1481" s="4"/>
      <c r="WLI1481" s="4"/>
      <c r="WLJ1481" s="4"/>
      <c r="WLK1481" s="4"/>
      <c r="WLL1481" s="4"/>
      <c r="WLM1481" s="4"/>
      <c r="WLN1481" s="4"/>
      <c r="WLO1481" s="4"/>
      <c r="WLP1481" s="4"/>
      <c r="WLQ1481" s="4"/>
      <c r="WLR1481" s="4"/>
      <c r="WLS1481" s="4"/>
      <c r="WLT1481" s="4"/>
      <c r="WLU1481" s="4"/>
      <c r="WLV1481" s="4"/>
      <c r="WLW1481" s="4"/>
      <c r="WLX1481" s="4"/>
      <c r="WLY1481" s="4"/>
      <c r="WLZ1481" s="4"/>
      <c r="WMA1481" s="4"/>
      <c r="WMB1481" s="4"/>
      <c r="WMC1481" s="4"/>
      <c r="WMD1481" s="4"/>
      <c r="WME1481" s="4"/>
      <c r="WMF1481" s="4"/>
      <c r="WMG1481" s="4"/>
      <c r="WMH1481" s="4"/>
      <c r="WMI1481" s="4"/>
      <c r="WMJ1481" s="4"/>
      <c r="WMK1481" s="4"/>
      <c r="WML1481" s="4"/>
      <c r="WMM1481" s="4"/>
      <c r="WMN1481" s="4"/>
      <c r="WMO1481" s="4"/>
      <c r="WMP1481" s="4"/>
      <c r="WMQ1481" s="4"/>
      <c r="WMR1481" s="4"/>
      <c r="WMS1481" s="4"/>
      <c r="WMT1481" s="4"/>
      <c r="WMU1481" s="4"/>
      <c r="WMV1481" s="4"/>
      <c r="WMW1481" s="4"/>
      <c r="WMX1481" s="4"/>
      <c r="WMY1481" s="4"/>
      <c r="WMZ1481" s="4"/>
      <c r="WNA1481" s="4"/>
      <c r="WNB1481" s="4"/>
      <c r="WNC1481" s="4"/>
      <c r="WND1481" s="4"/>
      <c r="WNE1481" s="4"/>
      <c r="WNF1481" s="4"/>
      <c r="WNG1481" s="4"/>
      <c r="WNH1481" s="4"/>
      <c r="WNI1481" s="4"/>
      <c r="WNJ1481" s="4"/>
      <c r="WNK1481" s="4"/>
      <c r="WNL1481" s="4"/>
      <c r="WNM1481" s="4"/>
      <c r="WNN1481" s="4"/>
      <c r="WNO1481" s="4"/>
      <c r="WNP1481" s="4"/>
      <c r="WNQ1481" s="4"/>
      <c r="WNR1481" s="4"/>
      <c r="WNS1481" s="4"/>
      <c r="WNT1481" s="4"/>
      <c r="WNU1481" s="4"/>
      <c r="WNV1481" s="4"/>
      <c r="WNW1481" s="4"/>
      <c r="WNX1481" s="4"/>
      <c r="WNY1481" s="4"/>
      <c r="WNZ1481" s="4"/>
      <c r="WOA1481" s="4"/>
      <c r="WOB1481" s="4"/>
      <c r="WOC1481" s="4"/>
      <c r="WOD1481" s="4"/>
      <c r="WOE1481" s="4"/>
      <c r="WOF1481" s="4"/>
      <c r="WOG1481" s="4"/>
      <c r="WOH1481" s="4"/>
      <c r="WOI1481" s="4"/>
      <c r="WOJ1481" s="4"/>
      <c r="WOK1481" s="4"/>
      <c r="WOL1481" s="4"/>
      <c r="WOM1481" s="4"/>
      <c r="WON1481" s="4"/>
      <c r="WOO1481" s="4"/>
      <c r="WOP1481" s="4"/>
      <c r="WOQ1481" s="4"/>
      <c r="WOR1481" s="4"/>
      <c r="WOS1481" s="4"/>
      <c r="WOT1481" s="4"/>
      <c r="WOU1481" s="4"/>
      <c r="WOV1481" s="4"/>
      <c r="WOW1481" s="4"/>
      <c r="WOX1481" s="4"/>
      <c r="WOY1481" s="4"/>
      <c r="WOZ1481" s="4"/>
      <c r="WPA1481" s="4"/>
      <c r="WPB1481" s="4"/>
      <c r="WPC1481" s="4"/>
      <c r="WPD1481" s="4"/>
      <c r="WPE1481" s="4"/>
      <c r="WPF1481" s="4"/>
      <c r="WPG1481" s="4"/>
      <c r="WPH1481" s="4"/>
      <c r="WPI1481" s="4"/>
      <c r="WPJ1481" s="4"/>
      <c r="WPK1481" s="4"/>
      <c r="WPL1481" s="4"/>
      <c r="WPM1481" s="4"/>
      <c r="WPN1481" s="4"/>
      <c r="WPO1481" s="4"/>
      <c r="WPP1481" s="4"/>
      <c r="WPQ1481" s="4"/>
      <c r="WPR1481" s="4"/>
      <c r="WPS1481" s="4"/>
      <c r="WPT1481" s="4"/>
      <c r="WPU1481" s="4"/>
      <c r="WPV1481" s="4"/>
      <c r="WPW1481" s="4"/>
      <c r="WPX1481" s="4"/>
      <c r="WPY1481" s="4"/>
      <c r="WPZ1481" s="4"/>
      <c r="WQA1481" s="4"/>
      <c r="WQB1481" s="4"/>
      <c r="WQC1481" s="4"/>
      <c r="WQD1481" s="4"/>
      <c r="WQE1481" s="4"/>
      <c r="WQF1481" s="4"/>
      <c r="WQG1481" s="4"/>
      <c r="WQH1481" s="4"/>
      <c r="WQI1481" s="4"/>
      <c r="WQJ1481" s="4"/>
      <c r="WQK1481" s="4"/>
      <c r="WQL1481" s="4"/>
      <c r="WQM1481" s="4"/>
      <c r="WQN1481" s="4"/>
      <c r="WQO1481" s="4"/>
      <c r="WQP1481" s="4"/>
      <c r="WQQ1481" s="4"/>
      <c r="WQR1481" s="4"/>
      <c r="WQS1481" s="4"/>
      <c r="WQT1481" s="4"/>
      <c r="WQU1481" s="4"/>
      <c r="WQV1481" s="4"/>
      <c r="WQW1481" s="4"/>
      <c r="WQX1481" s="4"/>
      <c r="WQY1481" s="4"/>
      <c r="WQZ1481" s="4"/>
      <c r="WRA1481" s="4"/>
      <c r="WRB1481" s="4"/>
      <c r="WRC1481" s="4"/>
      <c r="WRD1481" s="4"/>
      <c r="WRE1481" s="4"/>
      <c r="WRF1481" s="4"/>
      <c r="WRG1481" s="4"/>
      <c r="WRH1481" s="4"/>
      <c r="WRI1481" s="4"/>
      <c r="WRJ1481" s="4"/>
      <c r="WRK1481" s="4"/>
      <c r="WRL1481" s="4"/>
      <c r="WRM1481" s="4"/>
      <c r="WRN1481" s="4"/>
      <c r="WRO1481" s="4"/>
      <c r="WRP1481" s="4"/>
      <c r="WRQ1481" s="4"/>
      <c r="WRR1481" s="4"/>
      <c r="WRS1481" s="4"/>
      <c r="WRT1481" s="4"/>
      <c r="WRU1481" s="4"/>
      <c r="WRV1481" s="4"/>
      <c r="WRW1481" s="4"/>
      <c r="WRX1481" s="4"/>
      <c r="WRY1481" s="4"/>
      <c r="WRZ1481" s="4"/>
      <c r="WSA1481" s="4"/>
      <c r="WSB1481" s="4"/>
      <c r="WSC1481" s="4"/>
      <c r="WSD1481" s="4"/>
      <c r="WSE1481" s="4"/>
      <c r="WSF1481" s="4"/>
      <c r="WSG1481" s="4"/>
      <c r="WSH1481" s="4"/>
      <c r="WSI1481" s="4"/>
      <c r="WSJ1481" s="4"/>
      <c r="WSK1481" s="4"/>
      <c r="WSL1481" s="4"/>
      <c r="WSM1481" s="4"/>
      <c r="WSN1481" s="4"/>
      <c r="WSO1481" s="4"/>
      <c r="WSP1481" s="4"/>
      <c r="WSQ1481" s="4"/>
      <c r="WSR1481" s="4"/>
      <c r="WSS1481" s="4"/>
      <c r="WST1481" s="4"/>
      <c r="WSU1481" s="4"/>
      <c r="WSV1481" s="4"/>
      <c r="WSW1481" s="4"/>
      <c r="WSX1481" s="4"/>
      <c r="WSY1481" s="4"/>
      <c r="WSZ1481" s="4"/>
      <c r="WTA1481" s="4"/>
      <c r="WTB1481" s="4"/>
      <c r="WTC1481" s="4"/>
      <c r="WTD1481" s="4"/>
      <c r="WTE1481" s="4"/>
      <c r="WTF1481" s="4"/>
      <c r="WTG1481" s="4"/>
      <c r="WTH1481" s="4"/>
      <c r="WTI1481" s="4"/>
      <c r="WTJ1481" s="4"/>
      <c r="WTK1481" s="4"/>
      <c r="WTL1481" s="4"/>
      <c r="WTM1481" s="4"/>
      <c r="WTN1481" s="4"/>
      <c r="WTO1481" s="4"/>
      <c r="WTP1481" s="4"/>
      <c r="WTQ1481" s="4"/>
      <c r="WTR1481" s="4"/>
      <c r="WTS1481" s="4"/>
      <c r="WTT1481" s="4"/>
      <c r="WTU1481" s="4"/>
      <c r="WTV1481" s="4"/>
      <c r="WTW1481" s="4"/>
      <c r="WTX1481" s="4"/>
      <c r="WTY1481" s="4"/>
      <c r="WTZ1481" s="4"/>
      <c r="WUA1481" s="4"/>
      <c r="WUB1481" s="4"/>
      <c r="WUC1481" s="4"/>
      <c r="WUD1481" s="4"/>
      <c r="WUE1481" s="4"/>
      <c r="WUF1481" s="4"/>
      <c r="WUG1481" s="4"/>
      <c r="WUH1481" s="4"/>
      <c r="WUI1481" s="4"/>
      <c r="WUJ1481" s="4"/>
      <c r="WUK1481" s="4"/>
      <c r="WUL1481" s="4"/>
      <c r="WUM1481" s="4"/>
      <c r="WUN1481" s="4"/>
      <c r="WUO1481" s="4"/>
      <c r="WUP1481" s="4"/>
      <c r="WUQ1481" s="4"/>
      <c r="WUR1481" s="4"/>
      <c r="WUS1481" s="4"/>
      <c r="WUT1481" s="4"/>
      <c r="WUU1481" s="4"/>
      <c r="WUV1481" s="4"/>
      <c r="WUW1481" s="4"/>
      <c r="WUX1481" s="4"/>
      <c r="WUY1481" s="4"/>
      <c r="WUZ1481" s="4"/>
      <c r="WVA1481" s="4"/>
      <c r="WVB1481" s="4"/>
      <c r="WVC1481" s="4"/>
      <c r="WVD1481" s="4"/>
      <c r="WVE1481" s="4"/>
      <c r="WVF1481" s="4"/>
      <c r="WVG1481" s="4"/>
      <c r="WVH1481" s="4"/>
      <c r="WVI1481" s="4"/>
      <c r="WVJ1481" s="4"/>
      <c r="WVK1481" s="4"/>
      <c r="WVL1481" s="4"/>
      <c r="WVM1481" s="4"/>
      <c r="WVN1481" s="4"/>
      <c r="WVO1481" s="4"/>
      <c r="WVP1481" s="4"/>
      <c r="WVQ1481" s="4"/>
      <c r="WVR1481" s="4"/>
      <c r="WVS1481" s="4"/>
      <c r="WVT1481" s="4"/>
      <c r="WVU1481" s="4"/>
      <c r="WVV1481" s="4"/>
      <c r="WVW1481" s="4"/>
      <c r="WVX1481" s="4"/>
      <c r="WVY1481" s="4"/>
      <c r="WVZ1481" s="4"/>
      <c r="WWA1481" s="4"/>
      <c r="WWB1481" s="4"/>
      <c r="WWC1481" s="4"/>
      <c r="WWD1481" s="4"/>
      <c r="WWE1481" s="4"/>
      <c r="WWF1481" s="4"/>
      <c r="WWG1481" s="4"/>
      <c r="WWH1481" s="4"/>
      <c r="WWI1481" s="4"/>
      <c r="WWJ1481" s="4"/>
      <c r="WWK1481" s="4"/>
      <c r="WWL1481" s="4"/>
      <c r="WWM1481" s="4"/>
      <c r="WWN1481" s="4"/>
      <c r="WWO1481" s="4"/>
      <c r="WWP1481" s="4"/>
      <c r="WWQ1481" s="4"/>
      <c r="WWR1481" s="4"/>
      <c r="WWS1481" s="4"/>
      <c r="WWT1481" s="4"/>
      <c r="WWU1481" s="4"/>
      <c r="WWV1481" s="4"/>
      <c r="WWW1481" s="4"/>
      <c r="WWX1481" s="4"/>
      <c r="WWY1481" s="4"/>
      <c r="WWZ1481" s="4"/>
      <c r="WXA1481" s="4"/>
      <c r="WXB1481" s="4"/>
      <c r="WXC1481" s="4"/>
      <c r="WXD1481" s="4"/>
      <c r="WXE1481" s="4"/>
      <c r="WXF1481" s="4"/>
      <c r="WXG1481" s="4"/>
      <c r="WXH1481" s="4"/>
      <c r="WXI1481" s="4"/>
      <c r="WXJ1481" s="4"/>
      <c r="WXK1481" s="4"/>
      <c r="WXL1481" s="4"/>
      <c r="WXM1481" s="4"/>
      <c r="WXN1481" s="4"/>
      <c r="WXO1481" s="4"/>
      <c r="WXP1481" s="4"/>
      <c r="WXQ1481" s="4"/>
      <c r="WXR1481" s="4"/>
      <c r="WXS1481" s="4"/>
      <c r="WXT1481" s="4"/>
      <c r="WXU1481" s="4"/>
      <c r="WXV1481" s="4"/>
      <c r="WXW1481" s="4"/>
      <c r="WXX1481" s="4"/>
      <c r="WXY1481" s="4"/>
      <c r="WXZ1481" s="4"/>
      <c r="WYA1481" s="4"/>
      <c r="WYB1481" s="4"/>
      <c r="WYC1481" s="4"/>
      <c r="WYD1481" s="4"/>
      <c r="WYE1481" s="4"/>
      <c r="WYF1481" s="4"/>
      <c r="WYG1481" s="4"/>
      <c r="WYH1481" s="4"/>
      <c r="WYI1481" s="4"/>
      <c r="WYJ1481" s="4"/>
      <c r="WYK1481" s="4"/>
      <c r="WYL1481" s="4"/>
      <c r="WYM1481" s="4"/>
      <c r="WYN1481" s="4"/>
      <c r="WYO1481" s="4"/>
      <c r="WYP1481" s="4"/>
      <c r="WYQ1481" s="4"/>
      <c r="WYR1481" s="4"/>
      <c r="WYS1481" s="4"/>
      <c r="WYT1481" s="4"/>
      <c r="WYU1481" s="4"/>
      <c r="WYV1481" s="4"/>
      <c r="WYW1481" s="4"/>
      <c r="WYX1481" s="4"/>
      <c r="WYY1481" s="4"/>
      <c r="WYZ1481" s="4"/>
      <c r="WZA1481" s="4"/>
      <c r="WZB1481" s="4"/>
      <c r="WZC1481" s="4"/>
      <c r="WZD1481" s="4"/>
      <c r="WZE1481" s="4"/>
      <c r="WZF1481" s="4"/>
      <c r="WZG1481" s="4"/>
      <c r="WZH1481" s="4"/>
      <c r="WZI1481" s="4"/>
      <c r="WZJ1481" s="4"/>
      <c r="WZK1481" s="4"/>
      <c r="WZL1481" s="4"/>
      <c r="WZM1481" s="4"/>
      <c r="WZN1481" s="4"/>
      <c r="WZO1481" s="4"/>
      <c r="WZP1481" s="4"/>
      <c r="WZQ1481" s="4"/>
      <c r="WZR1481" s="4"/>
      <c r="WZS1481" s="4"/>
      <c r="WZT1481" s="4"/>
      <c r="WZU1481" s="4"/>
      <c r="WZV1481" s="4"/>
      <c r="WZW1481" s="4"/>
      <c r="WZX1481" s="4"/>
      <c r="WZY1481" s="4"/>
      <c r="WZZ1481" s="4"/>
      <c r="XAA1481" s="4"/>
      <c r="XAB1481" s="4"/>
      <c r="XAC1481" s="4"/>
      <c r="XAD1481" s="4"/>
      <c r="XAE1481" s="4"/>
      <c r="XAF1481" s="4"/>
      <c r="XAG1481" s="4"/>
      <c r="XAH1481" s="4"/>
      <c r="XAI1481" s="4"/>
      <c r="XAJ1481" s="4"/>
      <c r="XAK1481" s="4"/>
      <c r="XAL1481" s="4"/>
      <c r="XAM1481" s="4"/>
      <c r="XAN1481" s="4"/>
      <c r="XAO1481" s="4"/>
      <c r="XAP1481" s="4"/>
      <c r="XAQ1481" s="4"/>
      <c r="XAR1481" s="4"/>
      <c r="XAS1481" s="4"/>
      <c r="XAT1481" s="4"/>
      <c r="XAU1481" s="4"/>
      <c r="XAV1481" s="4"/>
      <c r="XAW1481" s="4"/>
      <c r="XAX1481" s="4"/>
      <c r="XAY1481" s="4"/>
      <c r="XAZ1481" s="4"/>
      <c r="XBA1481" s="4"/>
      <c r="XBB1481" s="4"/>
      <c r="XBC1481" s="4"/>
      <c r="XBD1481" s="4"/>
      <c r="XBE1481" s="4"/>
      <c r="XBF1481" s="4"/>
      <c r="XBG1481" s="4"/>
      <c r="XBH1481" s="4"/>
      <c r="XBI1481" s="4"/>
      <c r="XBJ1481" s="4"/>
      <c r="XBK1481" s="4"/>
      <c r="XBL1481" s="4"/>
      <c r="XBM1481" s="4"/>
      <c r="XBN1481" s="4"/>
      <c r="XBO1481" s="4"/>
      <c r="XBP1481" s="4"/>
      <c r="XBQ1481" s="4"/>
      <c r="XBR1481" s="4"/>
      <c r="XBS1481" s="4"/>
      <c r="XBT1481" s="4"/>
      <c r="XBU1481" s="4"/>
      <c r="XBV1481" s="4"/>
      <c r="XBW1481" s="4"/>
      <c r="XBX1481" s="4"/>
      <c r="XBY1481" s="4"/>
      <c r="XBZ1481" s="4"/>
      <c r="XCA1481" s="4"/>
      <c r="XCB1481" s="4"/>
      <c r="XCC1481" s="4"/>
      <c r="XCD1481" s="4"/>
      <c r="XCE1481" s="4"/>
      <c r="XCF1481" s="4"/>
      <c r="XCG1481" s="4"/>
      <c r="XCH1481" s="4"/>
      <c r="XCI1481" s="4"/>
      <c r="XCJ1481" s="4"/>
      <c r="XCK1481" s="4"/>
      <c r="XCL1481" s="4"/>
      <c r="XCM1481" s="4"/>
      <c r="XCN1481" s="4"/>
      <c r="XCO1481" s="4"/>
    </row>
    <row r="1482" spans="1:16317" s="13" customFormat="1" ht="47.25" x14ac:dyDescent="0.25">
      <c r="A1482" s="5" t="s">
        <v>510</v>
      </c>
      <c r="B1482" s="57" t="s">
        <v>438</v>
      </c>
      <c r="C1482" s="58"/>
      <c r="D1482" s="142">
        <f>D1483</f>
        <v>258676</v>
      </c>
    </row>
    <row r="1483" spans="1:16317" s="4" customFormat="1" ht="31.5" x14ac:dyDescent="0.25">
      <c r="A1483" s="35" t="s">
        <v>51</v>
      </c>
      <c r="B1483" s="74" t="s">
        <v>439</v>
      </c>
      <c r="C1483" s="36"/>
      <c r="D1483" s="143">
        <f>D1484+D1489+D1495+D1503</f>
        <v>258676</v>
      </c>
    </row>
    <row r="1484" spans="1:16317" s="4" customFormat="1" ht="15.75" x14ac:dyDescent="0.25">
      <c r="A1484" s="35" t="s">
        <v>440</v>
      </c>
      <c r="B1484" s="74" t="s">
        <v>441</v>
      </c>
      <c r="C1484" s="36"/>
      <c r="D1484" s="143">
        <f t="shared" ref="D1484:D1485" si="186">D1485</f>
        <v>32125</v>
      </c>
    </row>
    <row r="1485" spans="1:16317" s="4" customFormat="1" ht="47.25" x14ac:dyDescent="0.25">
      <c r="A1485" s="6" t="s">
        <v>28</v>
      </c>
      <c r="B1485" s="37" t="s">
        <v>441</v>
      </c>
      <c r="C1485" s="37" t="s">
        <v>29</v>
      </c>
      <c r="D1485" s="144">
        <f t="shared" si="186"/>
        <v>32125</v>
      </c>
    </row>
    <row r="1486" spans="1:16317" s="4" customFormat="1" ht="15.75" x14ac:dyDescent="0.25">
      <c r="A1486" s="6" t="s">
        <v>31</v>
      </c>
      <c r="B1486" s="37" t="s">
        <v>441</v>
      </c>
      <c r="C1486" s="37" t="s">
        <v>30</v>
      </c>
      <c r="D1486" s="144">
        <f>D1487+D1488</f>
        <v>32125</v>
      </c>
    </row>
    <row r="1487" spans="1:16317" s="4" customFormat="1" ht="15.75" hidden="1" x14ac:dyDescent="0.25">
      <c r="A1487" s="8" t="s">
        <v>231</v>
      </c>
      <c r="B1487" s="37" t="s">
        <v>441</v>
      </c>
      <c r="C1487" s="37" t="s">
        <v>81</v>
      </c>
      <c r="D1487" s="144">
        <f>17661+7013</f>
        <v>24674</v>
      </c>
    </row>
    <row r="1488" spans="1:16317" s="4" customFormat="1" ht="31.5" hidden="1" x14ac:dyDescent="0.25">
      <c r="A1488" s="8" t="s">
        <v>143</v>
      </c>
      <c r="B1488" s="37" t="s">
        <v>441</v>
      </c>
      <c r="C1488" s="37" t="s">
        <v>142</v>
      </c>
      <c r="D1488" s="144">
        <f>5334+2117</f>
        <v>7451</v>
      </c>
    </row>
    <row r="1489" spans="1:4" s="4" customFormat="1" ht="15.75" x14ac:dyDescent="0.25">
      <c r="A1489" s="35" t="s">
        <v>442</v>
      </c>
      <c r="B1489" s="74" t="s">
        <v>443</v>
      </c>
      <c r="C1489" s="36"/>
      <c r="D1489" s="143">
        <f t="shared" ref="D1489:D1490" si="187">D1490</f>
        <v>174434</v>
      </c>
    </row>
    <row r="1490" spans="1:4" s="4" customFormat="1" ht="47.25" x14ac:dyDescent="0.25">
      <c r="A1490" s="6" t="s">
        <v>28</v>
      </c>
      <c r="B1490" s="37" t="s">
        <v>443</v>
      </c>
      <c r="C1490" s="37" t="s">
        <v>29</v>
      </c>
      <c r="D1490" s="144">
        <f t="shared" si="187"/>
        <v>174434</v>
      </c>
    </row>
    <row r="1491" spans="1:4" s="4" customFormat="1" ht="15.75" x14ac:dyDescent="0.25">
      <c r="A1491" s="6" t="s">
        <v>31</v>
      </c>
      <c r="B1491" s="37" t="s">
        <v>443</v>
      </c>
      <c r="C1491" s="37" t="s">
        <v>30</v>
      </c>
      <c r="D1491" s="144">
        <f>D1492+D1493+D1494</f>
        <v>174434</v>
      </c>
    </row>
    <row r="1492" spans="1:4" s="4" customFormat="1" ht="15.75" hidden="1" x14ac:dyDescent="0.25">
      <c r="A1492" s="8" t="s">
        <v>231</v>
      </c>
      <c r="B1492" s="37" t="s">
        <v>443</v>
      </c>
      <c r="C1492" s="37" t="s">
        <v>81</v>
      </c>
      <c r="D1492" s="144">
        <f>108091+25694</f>
        <v>133785</v>
      </c>
    </row>
    <row r="1493" spans="1:4" s="4" customFormat="1" ht="31.5" hidden="1" x14ac:dyDescent="0.25">
      <c r="A1493" s="8" t="s">
        <v>83</v>
      </c>
      <c r="B1493" s="37" t="s">
        <v>443</v>
      </c>
      <c r="C1493" s="66" t="s">
        <v>82</v>
      </c>
      <c r="D1493" s="144">
        <v>246</v>
      </c>
    </row>
    <row r="1494" spans="1:4" s="4" customFormat="1" ht="31.5" hidden="1" x14ac:dyDescent="0.25">
      <c r="A1494" s="8" t="s">
        <v>143</v>
      </c>
      <c r="B1494" s="37" t="s">
        <v>443</v>
      </c>
      <c r="C1494" s="66" t="s">
        <v>142</v>
      </c>
      <c r="D1494" s="144">
        <f>32643+7760</f>
        <v>40403</v>
      </c>
    </row>
    <row r="1495" spans="1:4" s="4" customFormat="1" ht="15.75" x14ac:dyDescent="0.25">
      <c r="A1495" s="35" t="s">
        <v>444</v>
      </c>
      <c r="B1495" s="74" t="s">
        <v>445</v>
      </c>
      <c r="C1495" s="36"/>
      <c r="D1495" s="143">
        <f>D1496+D1500</f>
        <v>40276</v>
      </c>
    </row>
    <row r="1496" spans="1:4" s="4" customFormat="1" ht="31.5" x14ac:dyDescent="0.25">
      <c r="A1496" s="8" t="s">
        <v>446</v>
      </c>
      <c r="B1496" s="37" t="s">
        <v>445</v>
      </c>
      <c r="C1496" s="37" t="s">
        <v>15</v>
      </c>
      <c r="D1496" s="144">
        <f>D1497</f>
        <v>38328</v>
      </c>
    </row>
    <row r="1497" spans="1:4" s="4" customFormat="1" ht="31.5" x14ac:dyDescent="0.25">
      <c r="A1497" s="8" t="s">
        <v>17</v>
      </c>
      <c r="B1497" s="37" t="s">
        <v>445</v>
      </c>
      <c r="C1497" s="37" t="s">
        <v>16</v>
      </c>
      <c r="D1497" s="144">
        <f>D1498+D1499</f>
        <v>38328</v>
      </c>
    </row>
    <row r="1498" spans="1:4" s="4" customFormat="1" ht="31.5" hidden="1" x14ac:dyDescent="0.25">
      <c r="A1498" s="8" t="s">
        <v>401</v>
      </c>
      <c r="B1498" s="37" t="s">
        <v>445</v>
      </c>
      <c r="C1498" s="66" t="s">
        <v>379</v>
      </c>
      <c r="D1498" s="144">
        <v>11394</v>
      </c>
    </row>
    <row r="1499" spans="1:4" s="4" customFormat="1" ht="15.75" hidden="1" x14ac:dyDescent="0.25">
      <c r="A1499" s="8" t="s">
        <v>592</v>
      </c>
      <c r="B1499" s="37" t="s">
        <v>445</v>
      </c>
      <c r="C1499" s="66" t="s">
        <v>71</v>
      </c>
      <c r="D1499" s="144">
        <f>19019+8670-755</f>
        <v>26934</v>
      </c>
    </row>
    <row r="1500" spans="1:4" s="4" customFormat="1" ht="15.75" x14ac:dyDescent="0.25">
      <c r="A1500" s="8" t="s">
        <v>13</v>
      </c>
      <c r="B1500" s="37" t="s">
        <v>445</v>
      </c>
      <c r="C1500" s="66" t="s">
        <v>14</v>
      </c>
      <c r="D1500" s="144">
        <f t="shared" ref="D1500:D1501" si="188">D1501</f>
        <v>1948</v>
      </c>
    </row>
    <row r="1501" spans="1:4" s="4" customFormat="1" ht="15.75" x14ac:dyDescent="0.25">
      <c r="A1501" s="6" t="s">
        <v>33</v>
      </c>
      <c r="B1501" s="37" t="s">
        <v>445</v>
      </c>
      <c r="C1501" s="66" t="s">
        <v>32</v>
      </c>
      <c r="D1501" s="144">
        <f t="shared" si="188"/>
        <v>1948</v>
      </c>
    </row>
    <row r="1502" spans="1:4" s="4" customFormat="1" ht="15.75" hidden="1" x14ac:dyDescent="0.25">
      <c r="A1502" s="8" t="s">
        <v>72</v>
      </c>
      <c r="B1502" s="37" t="s">
        <v>445</v>
      </c>
      <c r="C1502" s="66" t="s">
        <v>73</v>
      </c>
      <c r="D1502" s="144">
        <v>1948</v>
      </c>
    </row>
    <row r="1503" spans="1:4" s="4" customFormat="1" ht="63" x14ac:dyDescent="0.2">
      <c r="A1503" s="44" t="s">
        <v>870</v>
      </c>
      <c r="B1503" s="26" t="s">
        <v>871</v>
      </c>
      <c r="C1503" s="45"/>
      <c r="D1503" s="141">
        <f>D1504</f>
        <v>11841</v>
      </c>
    </row>
    <row r="1504" spans="1:4" s="4" customFormat="1" ht="31.5" x14ac:dyDescent="0.25">
      <c r="A1504" s="8" t="s">
        <v>446</v>
      </c>
      <c r="B1504" s="25" t="s">
        <v>871</v>
      </c>
      <c r="C1504" s="119" t="s">
        <v>15</v>
      </c>
      <c r="D1504" s="138">
        <f t="shared" ref="D1504" si="189">D1505</f>
        <v>11841</v>
      </c>
    </row>
    <row r="1505" spans="1:4" s="4" customFormat="1" ht="31.5" x14ac:dyDescent="0.25">
      <c r="A1505" s="8" t="s">
        <v>17</v>
      </c>
      <c r="B1505" s="25" t="s">
        <v>871</v>
      </c>
      <c r="C1505" s="119" t="s">
        <v>16</v>
      </c>
      <c r="D1505" s="138">
        <f>D1506+D1507</f>
        <v>11841</v>
      </c>
    </row>
    <row r="1506" spans="1:4" s="4" customFormat="1" ht="31.5" hidden="1" x14ac:dyDescent="0.25">
      <c r="A1506" s="8" t="s">
        <v>401</v>
      </c>
      <c r="B1506" s="25" t="s">
        <v>871</v>
      </c>
      <c r="C1506" s="120" t="s">
        <v>379</v>
      </c>
      <c r="D1506" s="138">
        <f>12300-1811</f>
        <v>10489</v>
      </c>
    </row>
    <row r="1507" spans="1:4" s="4" customFormat="1" ht="15.75" hidden="1" x14ac:dyDescent="0.25">
      <c r="A1507" s="8" t="s">
        <v>592</v>
      </c>
      <c r="B1507" s="25" t="s">
        <v>871</v>
      </c>
      <c r="C1507" s="120" t="s">
        <v>71</v>
      </c>
      <c r="D1507" s="138">
        <f>2100-748</f>
        <v>1352</v>
      </c>
    </row>
    <row r="1508" spans="1:4" s="4" customFormat="1" ht="63" x14ac:dyDescent="0.2">
      <c r="A1508" s="47" t="s">
        <v>607</v>
      </c>
      <c r="B1508" s="27" t="s">
        <v>608</v>
      </c>
      <c r="C1508" s="43"/>
      <c r="D1508" s="122">
        <f>D1509</f>
        <v>298</v>
      </c>
    </row>
    <row r="1509" spans="1:4" s="4" customFormat="1" ht="78.75" x14ac:dyDescent="0.2">
      <c r="A1509" s="217" t="s">
        <v>888</v>
      </c>
      <c r="B1509" s="213" t="s">
        <v>889</v>
      </c>
      <c r="C1509" s="218"/>
      <c r="D1509" s="208">
        <f>D1510</f>
        <v>298</v>
      </c>
    </row>
    <row r="1510" spans="1:4" s="4" customFormat="1" ht="31.5" x14ac:dyDescent="0.2">
      <c r="A1510" s="205" t="s">
        <v>446</v>
      </c>
      <c r="B1510" s="215" t="s">
        <v>889</v>
      </c>
      <c r="C1510" s="215" t="s">
        <v>15</v>
      </c>
      <c r="D1510" s="209">
        <f>D1511</f>
        <v>298</v>
      </c>
    </row>
    <row r="1511" spans="1:4" s="4" customFormat="1" ht="31.5" x14ac:dyDescent="0.2">
      <c r="A1511" s="205" t="s">
        <v>17</v>
      </c>
      <c r="B1511" s="215" t="s">
        <v>889</v>
      </c>
      <c r="C1511" s="215" t="s">
        <v>16</v>
      </c>
      <c r="D1511" s="209">
        <f>D1512</f>
        <v>298</v>
      </c>
    </row>
    <row r="1512" spans="1:4" s="4" customFormat="1" ht="31.5" hidden="1" x14ac:dyDescent="0.2">
      <c r="A1512" s="219" t="s">
        <v>378</v>
      </c>
      <c r="B1512" s="215" t="s">
        <v>889</v>
      </c>
      <c r="C1512" s="220" t="s">
        <v>379</v>
      </c>
      <c r="D1512" s="209">
        <v>298</v>
      </c>
    </row>
    <row r="1513" spans="1:4" s="4" customFormat="1" ht="63" x14ac:dyDescent="0.25">
      <c r="A1513" s="63" t="s">
        <v>576</v>
      </c>
      <c r="B1513" s="109" t="s">
        <v>434</v>
      </c>
      <c r="C1513" s="110"/>
      <c r="D1513" s="146">
        <f>D1514+D1519</f>
        <v>35770</v>
      </c>
    </row>
    <row r="1514" spans="1:4" s="4" customFormat="1" ht="31.5" x14ac:dyDescent="0.25">
      <c r="A1514" s="5" t="s">
        <v>177</v>
      </c>
      <c r="B1514" s="57" t="s">
        <v>435</v>
      </c>
      <c r="C1514" s="39"/>
      <c r="D1514" s="142">
        <f>D1515</f>
        <v>30920</v>
      </c>
    </row>
    <row r="1515" spans="1:4" s="4" customFormat="1" ht="15.75" x14ac:dyDescent="0.25">
      <c r="A1515" s="35" t="s">
        <v>129</v>
      </c>
      <c r="B1515" s="36" t="s">
        <v>436</v>
      </c>
      <c r="C1515" s="111"/>
      <c r="D1515" s="143">
        <f t="shared" ref="D1515:D1517" si="190">D1516</f>
        <v>30920</v>
      </c>
    </row>
    <row r="1516" spans="1:4" s="4" customFormat="1" ht="31.5" x14ac:dyDescent="0.25">
      <c r="A1516" s="38" t="s">
        <v>446</v>
      </c>
      <c r="B1516" s="37" t="s">
        <v>436</v>
      </c>
      <c r="C1516" s="37" t="s">
        <v>15</v>
      </c>
      <c r="D1516" s="144">
        <f t="shared" si="190"/>
        <v>30920</v>
      </c>
    </row>
    <row r="1517" spans="1:4" s="4" customFormat="1" ht="31.5" x14ac:dyDescent="0.25">
      <c r="A1517" s="8" t="s">
        <v>17</v>
      </c>
      <c r="B1517" s="37" t="s">
        <v>436</v>
      </c>
      <c r="C1517" s="37" t="s">
        <v>16</v>
      </c>
      <c r="D1517" s="144">
        <f t="shared" si="190"/>
        <v>30920</v>
      </c>
    </row>
    <row r="1518" spans="1:4" s="4" customFormat="1" ht="31.5" hidden="1" x14ac:dyDescent="0.25">
      <c r="A1518" s="12" t="s">
        <v>401</v>
      </c>
      <c r="B1518" s="37" t="s">
        <v>436</v>
      </c>
      <c r="C1518" s="112" t="s">
        <v>379</v>
      </c>
      <c r="D1518" s="144">
        <f>30990-70</f>
        <v>30920</v>
      </c>
    </row>
    <row r="1519" spans="1:4" s="13" customFormat="1" ht="15.75" x14ac:dyDescent="0.2">
      <c r="A1519" s="221" t="s">
        <v>890</v>
      </c>
      <c r="B1519" s="222" t="s">
        <v>892</v>
      </c>
      <c r="C1519" s="223"/>
      <c r="D1519" s="224">
        <f t="shared" ref="D1519:D1522" si="191">D1520</f>
        <v>4850</v>
      </c>
    </row>
    <row r="1520" spans="1:4" s="13" customFormat="1" ht="31.5" x14ac:dyDescent="0.2">
      <c r="A1520" s="217" t="s">
        <v>891</v>
      </c>
      <c r="B1520" s="213" t="s">
        <v>893</v>
      </c>
      <c r="C1520" s="225"/>
      <c r="D1520" s="208">
        <f t="shared" si="191"/>
        <v>4850</v>
      </c>
    </row>
    <row r="1521" spans="1:4" s="13" customFormat="1" ht="31.5" x14ac:dyDescent="0.2">
      <c r="A1521" s="38" t="s">
        <v>446</v>
      </c>
      <c r="B1521" s="215" t="s">
        <v>893</v>
      </c>
      <c r="C1521" s="215" t="s">
        <v>15</v>
      </c>
      <c r="D1521" s="209">
        <f t="shared" si="191"/>
        <v>4850</v>
      </c>
    </row>
    <row r="1522" spans="1:4" s="13" customFormat="1" ht="31.5" x14ac:dyDescent="0.2">
      <c r="A1522" s="205" t="s">
        <v>17</v>
      </c>
      <c r="B1522" s="215" t="s">
        <v>893</v>
      </c>
      <c r="C1522" s="215" t="s">
        <v>16</v>
      </c>
      <c r="D1522" s="209">
        <f t="shared" si="191"/>
        <v>4850</v>
      </c>
    </row>
    <row r="1523" spans="1:4" s="13" customFormat="1" ht="31.5" hidden="1" x14ac:dyDescent="0.2">
      <c r="A1523" s="219" t="s">
        <v>401</v>
      </c>
      <c r="B1523" s="215" t="s">
        <v>893</v>
      </c>
      <c r="C1523" s="226" t="s">
        <v>379</v>
      </c>
      <c r="D1523" s="209">
        <v>4850</v>
      </c>
    </row>
    <row r="1524" spans="1:4" s="4" customFormat="1" ht="37.5" x14ac:dyDescent="0.3">
      <c r="A1524" s="9" t="s">
        <v>1036</v>
      </c>
      <c r="B1524" s="28" t="s">
        <v>352</v>
      </c>
      <c r="C1524" s="30"/>
      <c r="D1524" s="183">
        <f>D1525+D1534</f>
        <v>51186</v>
      </c>
    </row>
    <row r="1525" spans="1:4" s="4" customFormat="1" ht="31.5" x14ac:dyDescent="0.3">
      <c r="A1525" s="47" t="s">
        <v>867</v>
      </c>
      <c r="B1525" s="39" t="s">
        <v>668</v>
      </c>
      <c r="C1525" s="39"/>
      <c r="D1525" s="195">
        <f>D1526+D1530</f>
        <v>20000</v>
      </c>
    </row>
    <row r="1526" spans="1:4" s="13" customFormat="1" ht="15.75" x14ac:dyDescent="0.25">
      <c r="A1526" s="35" t="s">
        <v>686</v>
      </c>
      <c r="B1526" s="36" t="s">
        <v>855</v>
      </c>
      <c r="C1526" s="36"/>
      <c r="D1526" s="194">
        <f t="shared" ref="D1526:D1532" si="192">D1527</f>
        <v>5000</v>
      </c>
    </row>
    <row r="1527" spans="1:4" s="13" customFormat="1" ht="31.5" x14ac:dyDescent="0.25">
      <c r="A1527" s="38" t="s">
        <v>446</v>
      </c>
      <c r="B1527" s="37" t="s">
        <v>855</v>
      </c>
      <c r="C1527" s="37" t="s">
        <v>15</v>
      </c>
      <c r="D1527" s="145">
        <f t="shared" si="192"/>
        <v>5000</v>
      </c>
    </row>
    <row r="1528" spans="1:4" s="13" customFormat="1" ht="31.5" x14ac:dyDescent="0.25">
      <c r="A1528" s="8" t="s">
        <v>17</v>
      </c>
      <c r="B1528" s="37" t="s">
        <v>855</v>
      </c>
      <c r="C1528" s="37" t="s">
        <v>16</v>
      </c>
      <c r="D1528" s="145">
        <f t="shared" si="192"/>
        <v>5000</v>
      </c>
    </row>
    <row r="1529" spans="1:4" s="13" customFormat="1" ht="15.75" hidden="1" x14ac:dyDescent="0.25">
      <c r="A1529" s="8" t="s">
        <v>592</v>
      </c>
      <c r="B1529" s="37" t="s">
        <v>855</v>
      </c>
      <c r="C1529" s="37" t="s">
        <v>71</v>
      </c>
      <c r="D1529" s="145">
        <v>5000</v>
      </c>
    </row>
    <row r="1530" spans="1:4" s="13" customFormat="1" ht="15.75" x14ac:dyDescent="0.25">
      <c r="A1530" s="35" t="s">
        <v>856</v>
      </c>
      <c r="B1530" s="37" t="s">
        <v>670</v>
      </c>
      <c r="C1530" s="36"/>
      <c r="D1530" s="194">
        <f t="shared" si="192"/>
        <v>15000</v>
      </c>
    </row>
    <row r="1531" spans="1:4" s="13" customFormat="1" ht="31.5" x14ac:dyDescent="0.25">
      <c r="A1531" s="38" t="s">
        <v>446</v>
      </c>
      <c r="B1531" s="37" t="s">
        <v>670</v>
      </c>
      <c r="C1531" s="37" t="s">
        <v>15</v>
      </c>
      <c r="D1531" s="145">
        <f t="shared" si="192"/>
        <v>15000</v>
      </c>
    </row>
    <row r="1532" spans="1:4" s="13" customFormat="1" ht="31.5" x14ac:dyDescent="0.25">
      <c r="A1532" s="8" t="s">
        <v>17</v>
      </c>
      <c r="B1532" s="37" t="s">
        <v>670</v>
      </c>
      <c r="C1532" s="37" t="s">
        <v>16</v>
      </c>
      <c r="D1532" s="145">
        <f t="shared" si="192"/>
        <v>15000</v>
      </c>
    </row>
    <row r="1533" spans="1:4" s="13" customFormat="1" ht="15.75" hidden="1" x14ac:dyDescent="0.25">
      <c r="A1533" s="8" t="s">
        <v>592</v>
      </c>
      <c r="B1533" s="37" t="s">
        <v>670</v>
      </c>
      <c r="C1533" s="37" t="s">
        <v>71</v>
      </c>
      <c r="D1533" s="145">
        <f>15000</f>
        <v>15000</v>
      </c>
    </row>
    <row r="1534" spans="1:4" s="4" customFormat="1" ht="63" x14ac:dyDescent="0.25">
      <c r="A1534" s="5" t="s">
        <v>687</v>
      </c>
      <c r="B1534" s="27" t="s">
        <v>688</v>
      </c>
      <c r="C1534" s="30"/>
      <c r="D1534" s="140">
        <f>D1535</f>
        <v>31186</v>
      </c>
    </row>
    <row r="1535" spans="1:4" s="4" customFormat="1" ht="47.25" x14ac:dyDescent="0.25">
      <c r="A1535" s="35" t="s">
        <v>689</v>
      </c>
      <c r="B1535" s="26" t="s">
        <v>690</v>
      </c>
      <c r="C1535" s="30"/>
      <c r="D1535" s="141">
        <f t="shared" ref="D1535:D1537" si="193">D1536</f>
        <v>31186</v>
      </c>
    </row>
    <row r="1536" spans="1:4" s="4" customFormat="1" ht="31.5" x14ac:dyDescent="0.2">
      <c r="A1536" s="38" t="s">
        <v>446</v>
      </c>
      <c r="B1536" s="25" t="s">
        <v>690</v>
      </c>
      <c r="C1536" s="25" t="s">
        <v>15</v>
      </c>
      <c r="D1536" s="138">
        <f t="shared" si="193"/>
        <v>31186</v>
      </c>
    </row>
    <row r="1537" spans="1:4" s="4" customFormat="1" ht="31.5" x14ac:dyDescent="0.25">
      <c r="A1537" s="6" t="s">
        <v>17</v>
      </c>
      <c r="B1537" s="25" t="s">
        <v>690</v>
      </c>
      <c r="C1537" s="25" t="s">
        <v>16</v>
      </c>
      <c r="D1537" s="138">
        <f t="shared" si="193"/>
        <v>31186</v>
      </c>
    </row>
    <row r="1538" spans="1:4" s="4" customFormat="1" ht="15.75" hidden="1" x14ac:dyDescent="0.25">
      <c r="A1538" s="8" t="s">
        <v>592</v>
      </c>
      <c r="B1538" s="25" t="s">
        <v>690</v>
      </c>
      <c r="C1538" s="25" t="s">
        <v>71</v>
      </c>
      <c r="D1538" s="138">
        <f>31713-527</f>
        <v>31186</v>
      </c>
    </row>
    <row r="1539" spans="1:4" s="4" customFormat="1" ht="56.25" x14ac:dyDescent="0.3">
      <c r="A1539" s="9" t="s">
        <v>1037</v>
      </c>
      <c r="B1539" s="28" t="s">
        <v>636</v>
      </c>
      <c r="C1539" s="24"/>
      <c r="D1539" s="183">
        <f>D1540+D1676</f>
        <v>1971015.2411599997</v>
      </c>
    </row>
    <row r="1540" spans="1:4" s="4" customFormat="1" ht="18.75" x14ac:dyDescent="0.3">
      <c r="A1540" s="9" t="s">
        <v>805</v>
      </c>
      <c r="B1540" s="28" t="s">
        <v>806</v>
      </c>
      <c r="C1540" s="24"/>
      <c r="D1540" s="183">
        <f>D1541+D1554+D1559+D1612+D1633+D1659</f>
        <v>1880245.7711599998</v>
      </c>
    </row>
    <row r="1541" spans="1:4" s="4" customFormat="1" ht="15.75" x14ac:dyDescent="0.25">
      <c r="A1541" s="5" t="s">
        <v>639</v>
      </c>
      <c r="B1541" s="27" t="s">
        <v>807</v>
      </c>
      <c r="C1541" s="27"/>
      <c r="D1541" s="140">
        <f>D1542+D1546+D1550</f>
        <v>61014.6</v>
      </c>
    </row>
    <row r="1542" spans="1:4" s="4" customFormat="1" ht="15.75" x14ac:dyDescent="0.25">
      <c r="A1542" s="35" t="s">
        <v>659</v>
      </c>
      <c r="B1542" s="26" t="s">
        <v>808</v>
      </c>
      <c r="C1542" s="26"/>
      <c r="D1542" s="141">
        <f>D1543</f>
        <v>14739.5</v>
      </c>
    </row>
    <row r="1543" spans="1:4" s="4" customFormat="1" ht="31.5" x14ac:dyDescent="0.25">
      <c r="A1543" s="12" t="s">
        <v>512</v>
      </c>
      <c r="B1543" s="25" t="s">
        <v>808</v>
      </c>
      <c r="C1543" s="25" t="s">
        <v>35</v>
      </c>
      <c r="D1543" s="138">
        <f>D1544</f>
        <v>14739.5</v>
      </c>
    </row>
    <row r="1544" spans="1:4" s="4" customFormat="1" ht="15.75" x14ac:dyDescent="0.25">
      <c r="A1544" s="12" t="s">
        <v>34</v>
      </c>
      <c r="B1544" s="25" t="s">
        <v>808</v>
      </c>
      <c r="C1544" s="25">
        <v>410</v>
      </c>
      <c r="D1544" s="138">
        <f>D1545</f>
        <v>14739.5</v>
      </c>
    </row>
    <row r="1545" spans="1:4" s="4" customFormat="1" ht="31.5" hidden="1" x14ac:dyDescent="0.25">
      <c r="A1545" s="12" t="s">
        <v>88</v>
      </c>
      <c r="B1545" s="25" t="s">
        <v>808</v>
      </c>
      <c r="C1545" s="25" t="s">
        <v>89</v>
      </c>
      <c r="D1545" s="138">
        <f>1403+13245+51+40.5</f>
        <v>14739.5</v>
      </c>
    </row>
    <row r="1546" spans="1:4" s="4" customFormat="1" ht="15.75" x14ac:dyDescent="0.25">
      <c r="A1546" s="42" t="s">
        <v>660</v>
      </c>
      <c r="B1546" s="26" t="s">
        <v>809</v>
      </c>
      <c r="C1546" s="26"/>
      <c r="D1546" s="141">
        <f>D1547</f>
        <v>32532.1</v>
      </c>
    </row>
    <row r="1547" spans="1:4" s="4" customFormat="1" ht="31.5" x14ac:dyDescent="0.2">
      <c r="A1547" s="38" t="s">
        <v>446</v>
      </c>
      <c r="B1547" s="25" t="s">
        <v>809</v>
      </c>
      <c r="C1547" s="25" t="s">
        <v>15</v>
      </c>
      <c r="D1547" s="138">
        <f>D1548</f>
        <v>32532.1</v>
      </c>
    </row>
    <row r="1548" spans="1:4" s="4" customFormat="1" ht="31.5" x14ac:dyDescent="0.25">
      <c r="A1548" s="8" t="s">
        <v>17</v>
      </c>
      <c r="B1548" s="25" t="s">
        <v>809</v>
      </c>
      <c r="C1548" s="25" t="s">
        <v>16</v>
      </c>
      <c r="D1548" s="138">
        <f>D1549</f>
        <v>32532.1</v>
      </c>
    </row>
    <row r="1549" spans="1:4" s="4" customFormat="1" ht="15.75" hidden="1" x14ac:dyDescent="0.25">
      <c r="A1549" s="8" t="s">
        <v>592</v>
      </c>
      <c r="B1549" s="25" t="s">
        <v>809</v>
      </c>
      <c r="C1549" s="25" t="s">
        <v>71</v>
      </c>
      <c r="D1549" s="138">
        <f>15000-2050+12000+2500-3931+9013.1</f>
        <v>32532.1</v>
      </c>
    </row>
    <row r="1550" spans="1:4" s="113" customFormat="1" ht="31.5" x14ac:dyDescent="0.25">
      <c r="A1550" s="35" t="s">
        <v>864</v>
      </c>
      <c r="B1550" s="26" t="s">
        <v>863</v>
      </c>
      <c r="C1550" s="26"/>
      <c r="D1550" s="141">
        <f>D1551</f>
        <v>13743</v>
      </c>
    </row>
    <row r="1551" spans="1:4" s="4" customFormat="1" ht="31.5" x14ac:dyDescent="0.25">
      <c r="A1551" s="12" t="s">
        <v>512</v>
      </c>
      <c r="B1551" s="25" t="s">
        <v>863</v>
      </c>
      <c r="C1551" s="25" t="s">
        <v>35</v>
      </c>
      <c r="D1551" s="138">
        <f>D1552</f>
        <v>13743</v>
      </c>
    </row>
    <row r="1552" spans="1:4" s="4" customFormat="1" ht="15.75" x14ac:dyDescent="0.25">
      <c r="A1552" s="12" t="s">
        <v>34</v>
      </c>
      <c r="B1552" s="25" t="s">
        <v>863</v>
      </c>
      <c r="C1552" s="25">
        <v>410</v>
      </c>
      <c r="D1552" s="138">
        <f>D1553</f>
        <v>13743</v>
      </c>
    </row>
    <row r="1553" spans="1:4" s="4" customFormat="1" ht="31.5" hidden="1" x14ac:dyDescent="0.25">
      <c r="A1553" s="12" t="s">
        <v>88</v>
      </c>
      <c r="B1553" s="25" t="s">
        <v>863</v>
      </c>
      <c r="C1553" s="25" t="s">
        <v>89</v>
      </c>
      <c r="D1553" s="138">
        <v>13743</v>
      </c>
    </row>
    <row r="1554" spans="1:4" s="4" customFormat="1" ht="15.75" x14ac:dyDescent="0.25">
      <c r="A1554" s="81" t="s">
        <v>641</v>
      </c>
      <c r="B1554" s="91" t="s">
        <v>810</v>
      </c>
      <c r="C1554" s="91"/>
      <c r="D1554" s="150">
        <f>D1555</f>
        <v>320000</v>
      </c>
    </row>
    <row r="1555" spans="1:4" s="4" customFormat="1" ht="47.25" x14ac:dyDescent="0.25">
      <c r="A1555" s="71" t="s">
        <v>640</v>
      </c>
      <c r="B1555" s="84" t="s">
        <v>811</v>
      </c>
      <c r="C1555" s="84"/>
      <c r="D1555" s="154">
        <f>D1556</f>
        <v>320000</v>
      </c>
    </row>
    <row r="1556" spans="1:4" s="4" customFormat="1" ht="31.5" x14ac:dyDescent="0.2">
      <c r="A1556" s="46" t="s">
        <v>446</v>
      </c>
      <c r="B1556" s="25" t="s">
        <v>811</v>
      </c>
      <c r="C1556" s="73" t="s">
        <v>15</v>
      </c>
      <c r="D1556" s="152">
        <f>D1557</f>
        <v>320000</v>
      </c>
    </row>
    <row r="1557" spans="1:4" s="4" customFormat="1" ht="31.5" x14ac:dyDescent="0.25">
      <c r="A1557" s="6" t="s">
        <v>17</v>
      </c>
      <c r="B1557" s="25" t="s">
        <v>811</v>
      </c>
      <c r="C1557" s="73" t="s">
        <v>16</v>
      </c>
      <c r="D1557" s="152">
        <f>D1558</f>
        <v>320000</v>
      </c>
    </row>
    <row r="1558" spans="1:4" s="4" customFormat="1" ht="15.75" hidden="1" x14ac:dyDescent="0.25">
      <c r="A1558" s="6" t="s">
        <v>592</v>
      </c>
      <c r="B1558" s="25" t="s">
        <v>811</v>
      </c>
      <c r="C1558" s="73" t="s">
        <v>71</v>
      </c>
      <c r="D1558" s="152">
        <v>320000</v>
      </c>
    </row>
    <row r="1559" spans="1:4" s="4" customFormat="1" ht="15.75" x14ac:dyDescent="0.25">
      <c r="A1559" s="5" t="s">
        <v>655</v>
      </c>
      <c r="B1559" s="27" t="s">
        <v>812</v>
      </c>
      <c r="C1559" s="27"/>
      <c r="D1559" s="140">
        <f>D1560+D1564+D1583+D1597+D1606+D1571+D1575+D1579</f>
        <v>784663.91</v>
      </c>
    </row>
    <row r="1560" spans="1:4" s="4" customFormat="1" ht="15.75" x14ac:dyDescent="0.25">
      <c r="A1560" s="35" t="s">
        <v>486</v>
      </c>
      <c r="B1560" s="26" t="s">
        <v>813</v>
      </c>
      <c r="C1560" s="24"/>
      <c r="D1560" s="141">
        <f>D1561</f>
        <v>12500</v>
      </c>
    </row>
    <row r="1561" spans="1:4" s="4" customFormat="1" ht="31.5" x14ac:dyDescent="0.2">
      <c r="A1561" s="38" t="s">
        <v>446</v>
      </c>
      <c r="B1561" s="25" t="s">
        <v>813</v>
      </c>
      <c r="C1561" s="25" t="s">
        <v>15</v>
      </c>
      <c r="D1561" s="138">
        <f>D1562</f>
        <v>12500</v>
      </c>
    </row>
    <row r="1562" spans="1:4" s="4" customFormat="1" ht="31.5" x14ac:dyDescent="0.25">
      <c r="A1562" s="8" t="s">
        <v>17</v>
      </c>
      <c r="B1562" s="25" t="s">
        <v>813</v>
      </c>
      <c r="C1562" s="25" t="s">
        <v>16</v>
      </c>
      <c r="D1562" s="138">
        <f>D1563</f>
        <v>12500</v>
      </c>
    </row>
    <row r="1563" spans="1:4" s="4" customFormat="1" ht="15.75" hidden="1" x14ac:dyDescent="0.25">
      <c r="A1563" s="8" t="s">
        <v>592</v>
      </c>
      <c r="B1563" s="25" t="s">
        <v>813</v>
      </c>
      <c r="C1563" s="25" t="s">
        <v>71</v>
      </c>
      <c r="D1563" s="138">
        <f>10000+2500-3000+1000+1000+1000</f>
        <v>12500</v>
      </c>
    </row>
    <row r="1564" spans="1:4" s="4" customFormat="1" ht="15.75" x14ac:dyDescent="0.25">
      <c r="A1564" s="42" t="s">
        <v>542</v>
      </c>
      <c r="B1564" s="26" t="s">
        <v>814</v>
      </c>
      <c r="C1564" s="26"/>
      <c r="D1564" s="141">
        <f>D1565+D1568</f>
        <v>584574</v>
      </c>
    </row>
    <row r="1565" spans="1:4" s="4" customFormat="1" ht="31.5" x14ac:dyDescent="0.2">
      <c r="A1565" s="38" t="s">
        <v>446</v>
      </c>
      <c r="B1565" s="25" t="s">
        <v>814</v>
      </c>
      <c r="C1565" s="25" t="s">
        <v>15</v>
      </c>
      <c r="D1565" s="138">
        <f>D1566</f>
        <v>293254</v>
      </c>
    </row>
    <row r="1566" spans="1:4" s="4" customFormat="1" ht="31.5" x14ac:dyDescent="0.25">
      <c r="A1566" s="8" t="s">
        <v>17</v>
      </c>
      <c r="B1566" s="25" t="s">
        <v>814</v>
      </c>
      <c r="C1566" s="25" t="s">
        <v>16</v>
      </c>
      <c r="D1566" s="138">
        <f>D1567</f>
        <v>293254</v>
      </c>
    </row>
    <row r="1567" spans="1:4" s="4" customFormat="1" ht="15.75" hidden="1" x14ac:dyDescent="0.25">
      <c r="A1567" s="8" t="s">
        <v>592</v>
      </c>
      <c r="B1567" s="25" t="s">
        <v>814</v>
      </c>
      <c r="C1567" s="25" t="s">
        <v>71</v>
      </c>
      <c r="D1567" s="138">
        <f>298650-8000-1311-26500-2731+11500-639+6000+4752+4533-1500+9000-500</f>
        <v>293254</v>
      </c>
    </row>
    <row r="1568" spans="1:4" s="4" customFormat="1" ht="31.5" x14ac:dyDescent="0.25">
      <c r="A1568" s="12" t="s">
        <v>18</v>
      </c>
      <c r="B1568" s="25" t="s">
        <v>814</v>
      </c>
      <c r="C1568" s="29">
        <v>600</v>
      </c>
      <c r="D1568" s="138">
        <f>D1569</f>
        <v>291320</v>
      </c>
    </row>
    <row r="1569" spans="1:4" s="4" customFormat="1" ht="15.75" x14ac:dyDescent="0.25">
      <c r="A1569" s="12" t="s">
        <v>24</v>
      </c>
      <c r="B1569" s="25" t="s">
        <v>814</v>
      </c>
      <c r="C1569" s="29">
        <v>610</v>
      </c>
      <c r="D1569" s="138">
        <f>D1570</f>
        <v>291320</v>
      </c>
    </row>
    <row r="1570" spans="1:4" s="4" customFormat="1" ht="47.25" hidden="1" x14ac:dyDescent="0.25">
      <c r="A1570" s="12" t="s">
        <v>92</v>
      </c>
      <c r="B1570" s="25" t="s">
        <v>814</v>
      </c>
      <c r="C1570" s="29">
        <v>611</v>
      </c>
      <c r="D1570" s="138">
        <f>294320-3000</f>
        <v>291320</v>
      </c>
    </row>
    <row r="1571" spans="1:4" s="4" customFormat="1" ht="15.75" x14ac:dyDescent="0.2">
      <c r="A1571" s="44" t="s">
        <v>1047</v>
      </c>
      <c r="B1571" s="22" t="s">
        <v>1048</v>
      </c>
      <c r="C1571" s="26"/>
      <c r="D1571" s="186">
        <f>D1572</f>
        <v>45147.1</v>
      </c>
    </row>
    <row r="1572" spans="1:4" s="4" customFormat="1" ht="31.5" x14ac:dyDescent="0.2">
      <c r="A1572" s="38" t="s">
        <v>446</v>
      </c>
      <c r="B1572" s="23" t="s">
        <v>1048</v>
      </c>
      <c r="C1572" s="25" t="s">
        <v>15</v>
      </c>
      <c r="D1572" s="133">
        <f>D1573</f>
        <v>45147.1</v>
      </c>
    </row>
    <row r="1573" spans="1:4" s="4" customFormat="1" ht="31.5" x14ac:dyDescent="0.2">
      <c r="A1573" s="38" t="s">
        <v>17</v>
      </c>
      <c r="B1573" s="23" t="s">
        <v>1048</v>
      </c>
      <c r="C1573" s="25" t="s">
        <v>16</v>
      </c>
      <c r="D1573" s="133">
        <f>D1574</f>
        <v>45147.1</v>
      </c>
    </row>
    <row r="1574" spans="1:4" s="4" customFormat="1" ht="15.75" hidden="1" x14ac:dyDescent="0.2">
      <c r="A1574" s="38" t="s">
        <v>592</v>
      </c>
      <c r="B1574" s="23" t="s">
        <v>1048</v>
      </c>
      <c r="C1574" s="25" t="s">
        <v>71</v>
      </c>
      <c r="D1574" s="133">
        <f>23023+6669.54+2180.72+11827.21+1446.63</f>
        <v>45147.1</v>
      </c>
    </row>
    <row r="1575" spans="1:4" s="4" customFormat="1" ht="15.75" x14ac:dyDescent="0.2">
      <c r="A1575" s="44" t="s">
        <v>1049</v>
      </c>
      <c r="B1575" s="26" t="s">
        <v>1051</v>
      </c>
      <c r="C1575" s="26"/>
      <c r="D1575" s="186">
        <f>D1576</f>
        <v>6630.81</v>
      </c>
    </row>
    <row r="1576" spans="1:4" s="4" customFormat="1" ht="31.5" x14ac:dyDescent="0.2">
      <c r="A1576" s="38" t="s">
        <v>18</v>
      </c>
      <c r="B1576" s="25" t="s">
        <v>1051</v>
      </c>
      <c r="C1576" s="29">
        <v>600</v>
      </c>
      <c r="D1576" s="133">
        <f>D1577</f>
        <v>6630.81</v>
      </c>
    </row>
    <row r="1577" spans="1:4" s="4" customFormat="1" ht="15.75" x14ac:dyDescent="0.2">
      <c r="A1577" s="38" t="s">
        <v>24</v>
      </c>
      <c r="B1577" s="25" t="s">
        <v>1051</v>
      </c>
      <c r="C1577" s="29">
        <v>610</v>
      </c>
      <c r="D1577" s="133">
        <f>D1578</f>
        <v>6630.81</v>
      </c>
    </row>
    <row r="1578" spans="1:4" s="4" customFormat="1" ht="15.75" hidden="1" x14ac:dyDescent="0.2">
      <c r="A1578" s="38" t="s">
        <v>76</v>
      </c>
      <c r="B1578" s="25" t="s">
        <v>1051</v>
      </c>
      <c r="C1578" s="29">
        <v>612</v>
      </c>
      <c r="D1578" s="133">
        <v>6630.81</v>
      </c>
    </row>
    <row r="1579" spans="1:4" s="4" customFormat="1" ht="15.75" x14ac:dyDescent="0.2">
      <c r="A1579" s="44" t="s">
        <v>1050</v>
      </c>
      <c r="B1579" s="26" t="s">
        <v>1052</v>
      </c>
      <c r="C1579" s="26"/>
      <c r="D1579" s="186">
        <f>D1580</f>
        <v>11389</v>
      </c>
    </row>
    <row r="1580" spans="1:4" s="4" customFormat="1" ht="31.5" x14ac:dyDescent="0.2">
      <c r="A1580" s="38" t="s">
        <v>18</v>
      </c>
      <c r="B1580" s="25" t="s">
        <v>1052</v>
      </c>
      <c r="C1580" s="29">
        <v>600</v>
      </c>
      <c r="D1580" s="133">
        <f>D1581</f>
        <v>11389</v>
      </c>
    </row>
    <row r="1581" spans="1:4" s="4" customFormat="1" ht="15.75" x14ac:dyDescent="0.2">
      <c r="A1581" s="38" t="s">
        <v>24</v>
      </c>
      <c r="B1581" s="25" t="s">
        <v>1052</v>
      </c>
      <c r="C1581" s="29">
        <v>610</v>
      </c>
      <c r="D1581" s="133">
        <f>D1582</f>
        <v>11389</v>
      </c>
    </row>
    <row r="1582" spans="1:4" s="4" customFormat="1" ht="15.75" hidden="1" x14ac:dyDescent="0.2">
      <c r="A1582" s="38" t="s">
        <v>76</v>
      </c>
      <c r="B1582" s="25" t="s">
        <v>1052</v>
      </c>
      <c r="C1582" s="29">
        <v>612</v>
      </c>
      <c r="D1582" s="133">
        <v>11389</v>
      </c>
    </row>
    <row r="1583" spans="1:4" s="4" customFormat="1" ht="15.75" x14ac:dyDescent="0.25">
      <c r="A1583" s="35" t="s">
        <v>484</v>
      </c>
      <c r="B1583" s="26" t="s">
        <v>815</v>
      </c>
      <c r="C1583" s="24"/>
      <c r="D1583" s="141">
        <f>D1584+D1589+D1593</f>
        <v>121687</v>
      </c>
    </row>
    <row r="1584" spans="1:4" s="4" customFormat="1" ht="47.25" x14ac:dyDescent="0.25">
      <c r="A1584" s="8" t="s">
        <v>28</v>
      </c>
      <c r="B1584" s="25" t="s">
        <v>815</v>
      </c>
      <c r="C1584" s="25" t="s">
        <v>29</v>
      </c>
      <c r="D1584" s="138">
        <f>D1585</f>
        <v>115313</v>
      </c>
    </row>
    <row r="1585" spans="1:4" s="4" customFormat="1" ht="15.75" x14ac:dyDescent="0.25">
      <c r="A1585" s="8" t="s">
        <v>31</v>
      </c>
      <c r="B1585" s="25" t="s">
        <v>815</v>
      </c>
      <c r="C1585" s="25" t="s">
        <v>30</v>
      </c>
      <c r="D1585" s="138">
        <f>D1586+D1587+D1588</f>
        <v>115313</v>
      </c>
    </row>
    <row r="1586" spans="1:4" s="4" customFormat="1" ht="15.75" hidden="1" x14ac:dyDescent="0.25">
      <c r="A1586" s="8" t="s">
        <v>231</v>
      </c>
      <c r="B1586" s="25" t="s">
        <v>815</v>
      </c>
      <c r="C1586" s="25" t="s">
        <v>81</v>
      </c>
      <c r="D1586" s="138">
        <f>66704-666+6552</f>
        <v>72590</v>
      </c>
    </row>
    <row r="1587" spans="1:4" s="4" customFormat="1" ht="31.5" hidden="1" x14ac:dyDescent="0.25">
      <c r="A1587" s="8" t="s">
        <v>83</v>
      </c>
      <c r="B1587" s="25" t="s">
        <v>815</v>
      </c>
      <c r="C1587" s="25" t="s">
        <v>82</v>
      </c>
      <c r="D1587" s="138">
        <f>14524+1452</f>
        <v>15976</v>
      </c>
    </row>
    <row r="1588" spans="1:4" s="4" customFormat="1" ht="31.5" hidden="1" x14ac:dyDescent="0.25">
      <c r="A1588" s="8" t="s">
        <v>143</v>
      </c>
      <c r="B1588" s="25" t="s">
        <v>815</v>
      </c>
      <c r="C1588" s="25" t="s">
        <v>142</v>
      </c>
      <c r="D1588" s="138">
        <f>24531-201+2417</f>
        <v>26747</v>
      </c>
    </row>
    <row r="1589" spans="1:4" s="4" customFormat="1" ht="31.5" x14ac:dyDescent="0.2">
      <c r="A1589" s="38" t="s">
        <v>446</v>
      </c>
      <c r="B1589" s="25" t="s">
        <v>815</v>
      </c>
      <c r="C1589" s="25" t="s">
        <v>15</v>
      </c>
      <c r="D1589" s="138">
        <f>D1590</f>
        <v>6274</v>
      </c>
    </row>
    <row r="1590" spans="1:4" s="4" customFormat="1" ht="31.5" x14ac:dyDescent="0.25">
      <c r="A1590" s="8" t="s">
        <v>17</v>
      </c>
      <c r="B1590" s="25" t="s">
        <v>815</v>
      </c>
      <c r="C1590" s="25" t="s">
        <v>16</v>
      </c>
      <c r="D1590" s="138">
        <f>D1591+D1592</f>
        <v>6274</v>
      </c>
    </row>
    <row r="1591" spans="1:4" s="4" customFormat="1" ht="31.5" hidden="1" x14ac:dyDescent="0.25">
      <c r="A1591" s="12" t="s">
        <v>401</v>
      </c>
      <c r="B1591" s="25" t="s">
        <v>815</v>
      </c>
      <c r="C1591" s="25" t="s">
        <v>379</v>
      </c>
      <c r="D1591" s="138">
        <f>5111-285</f>
        <v>4826</v>
      </c>
    </row>
    <row r="1592" spans="1:4" s="4" customFormat="1" ht="15.75" hidden="1" x14ac:dyDescent="0.25">
      <c r="A1592" s="8" t="s">
        <v>592</v>
      </c>
      <c r="B1592" s="25" t="s">
        <v>815</v>
      </c>
      <c r="C1592" s="25" t="s">
        <v>71</v>
      </c>
      <c r="D1592" s="138">
        <v>1448</v>
      </c>
    </row>
    <row r="1593" spans="1:4" s="4" customFormat="1" ht="15.75" x14ac:dyDescent="0.25">
      <c r="A1593" s="12" t="s">
        <v>13</v>
      </c>
      <c r="B1593" s="25" t="s">
        <v>815</v>
      </c>
      <c r="C1593" s="25" t="s">
        <v>14</v>
      </c>
      <c r="D1593" s="138">
        <f>D1594</f>
        <v>100</v>
      </c>
    </row>
    <row r="1594" spans="1:4" s="4" customFormat="1" ht="15.75" x14ac:dyDescent="0.25">
      <c r="A1594" s="8" t="s">
        <v>33</v>
      </c>
      <c r="B1594" s="25" t="s">
        <v>815</v>
      </c>
      <c r="C1594" s="25" t="s">
        <v>32</v>
      </c>
      <c r="D1594" s="138">
        <f>D1595+D1596</f>
        <v>100</v>
      </c>
    </row>
    <row r="1595" spans="1:4" s="4" customFormat="1" ht="15.75" hidden="1" x14ac:dyDescent="0.25">
      <c r="A1595" s="8" t="s">
        <v>72</v>
      </c>
      <c r="B1595" s="25" t="s">
        <v>815</v>
      </c>
      <c r="C1595" s="25" t="s">
        <v>73</v>
      </c>
      <c r="D1595" s="138">
        <v>80</v>
      </c>
    </row>
    <row r="1596" spans="1:4" s="4" customFormat="1" ht="15.75" hidden="1" x14ac:dyDescent="0.25">
      <c r="A1596" s="8" t="s">
        <v>74</v>
      </c>
      <c r="B1596" s="25" t="s">
        <v>815</v>
      </c>
      <c r="C1596" s="25" t="s">
        <v>75</v>
      </c>
      <c r="D1596" s="138">
        <v>20</v>
      </c>
    </row>
    <row r="1597" spans="1:4" s="4" customFormat="1" ht="15.75" x14ac:dyDescent="0.25">
      <c r="A1597" s="35" t="s">
        <v>643</v>
      </c>
      <c r="B1597" s="26" t="s">
        <v>816</v>
      </c>
      <c r="C1597" s="88"/>
      <c r="D1597" s="141">
        <f>D1598+D1603</f>
        <v>2196</v>
      </c>
    </row>
    <row r="1598" spans="1:4" s="4" customFormat="1" ht="47.25" x14ac:dyDescent="0.2">
      <c r="A1598" s="54" t="s">
        <v>36</v>
      </c>
      <c r="B1598" s="25" t="s">
        <v>816</v>
      </c>
      <c r="C1598" s="25" t="s">
        <v>29</v>
      </c>
      <c r="D1598" s="138">
        <f>D1599</f>
        <v>1070</v>
      </c>
    </row>
    <row r="1599" spans="1:4" s="4" customFormat="1" ht="15.75" x14ac:dyDescent="0.2">
      <c r="A1599" s="54" t="s">
        <v>8</v>
      </c>
      <c r="B1599" s="25" t="s">
        <v>816</v>
      </c>
      <c r="C1599" s="25" t="s">
        <v>60</v>
      </c>
      <c r="D1599" s="138">
        <f>D1600+D1601+D1602</f>
        <v>1070</v>
      </c>
    </row>
    <row r="1600" spans="1:4" s="4" customFormat="1" ht="15.75" hidden="1" x14ac:dyDescent="0.2">
      <c r="A1600" s="54" t="s">
        <v>232</v>
      </c>
      <c r="B1600" s="25" t="s">
        <v>816</v>
      </c>
      <c r="C1600" s="25" t="s">
        <v>68</v>
      </c>
      <c r="D1600" s="138">
        <v>603</v>
      </c>
    </row>
    <row r="1601" spans="1:4" s="4" customFormat="1" ht="31.5" hidden="1" x14ac:dyDescent="0.2">
      <c r="A1601" s="38" t="s">
        <v>69</v>
      </c>
      <c r="B1601" s="25" t="s">
        <v>816</v>
      </c>
      <c r="C1601" s="25" t="s">
        <v>70</v>
      </c>
      <c r="D1601" s="138">
        <v>220.02600000000001</v>
      </c>
    </row>
    <row r="1602" spans="1:4" s="4" customFormat="1" ht="47.25" hidden="1" x14ac:dyDescent="0.25">
      <c r="A1602" s="8" t="s">
        <v>146</v>
      </c>
      <c r="B1602" s="25" t="s">
        <v>816</v>
      </c>
      <c r="C1602" s="25" t="s">
        <v>145</v>
      </c>
      <c r="D1602" s="138">
        <v>246.97399999999999</v>
      </c>
    </row>
    <row r="1603" spans="1:4" s="4" customFormat="1" ht="31.5" x14ac:dyDescent="0.2">
      <c r="A1603" s="38" t="s">
        <v>446</v>
      </c>
      <c r="B1603" s="25" t="s">
        <v>816</v>
      </c>
      <c r="C1603" s="25" t="s">
        <v>15</v>
      </c>
      <c r="D1603" s="138">
        <f t="shared" ref="D1603:D1604" si="194">D1604</f>
        <v>1126</v>
      </c>
    </row>
    <row r="1604" spans="1:4" s="4" customFormat="1" ht="31.5" x14ac:dyDescent="0.25">
      <c r="A1604" s="8" t="s">
        <v>17</v>
      </c>
      <c r="B1604" s="25" t="s">
        <v>816</v>
      </c>
      <c r="C1604" s="25" t="s">
        <v>16</v>
      </c>
      <c r="D1604" s="138">
        <f t="shared" si="194"/>
        <v>1126</v>
      </c>
    </row>
    <row r="1605" spans="1:4" s="4" customFormat="1" ht="15.75" hidden="1" x14ac:dyDescent="0.25">
      <c r="A1605" s="8" t="s">
        <v>592</v>
      </c>
      <c r="B1605" s="25" t="s">
        <v>816</v>
      </c>
      <c r="C1605" s="25" t="s">
        <v>71</v>
      </c>
      <c r="D1605" s="138">
        <v>1126</v>
      </c>
    </row>
    <row r="1606" spans="1:4" s="4" customFormat="1" ht="31.5" x14ac:dyDescent="0.25">
      <c r="A1606" s="35" t="s">
        <v>649</v>
      </c>
      <c r="B1606" s="26" t="s">
        <v>817</v>
      </c>
      <c r="C1606" s="26"/>
      <c r="D1606" s="141">
        <f>D1607</f>
        <v>540</v>
      </c>
    </row>
    <row r="1607" spans="1:4" s="4" customFormat="1" ht="47.25" x14ac:dyDescent="0.2">
      <c r="A1607" s="54" t="s">
        <v>36</v>
      </c>
      <c r="B1607" s="25" t="s">
        <v>817</v>
      </c>
      <c r="C1607" s="25" t="s">
        <v>29</v>
      </c>
      <c r="D1607" s="138">
        <f>D1608</f>
        <v>540</v>
      </c>
    </row>
    <row r="1608" spans="1:4" s="4" customFormat="1" ht="15.75" x14ac:dyDescent="0.2">
      <c r="A1608" s="54" t="s">
        <v>8</v>
      </c>
      <c r="B1608" s="25" t="s">
        <v>817</v>
      </c>
      <c r="C1608" s="25" t="s">
        <v>60</v>
      </c>
      <c r="D1608" s="138">
        <f>D1609+D1610+D1611</f>
        <v>540</v>
      </c>
    </row>
    <row r="1609" spans="1:4" s="4" customFormat="1" ht="15.75" hidden="1" x14ac:dyDescent="0.2">
      <c r="A1609" s="54" t="s">
        <v>232</v>
      </c>
      <c r="B1609" s="25" t="s">
        <v>817</v>
      </c>
      <c r="C1609" s="25" t="s">
        <v>68</v>
      </c>
      <c r="D1609" s="138">
        <v>196</v>
      </c>
    </row>
    <row r="1610" spans="1:4" s="4" customFormat="1" ht="31.5" hidden="1" x14ac:dyDescent="0.2">
      <c r="A1610" s="38" t="s">
        <v>69</v>
      </c>
      <c r="B1610" s="25" t="s">
        <v>817</v>
      </c>
      <c r="C1610" s="25" t="s">
        <v>70</v>
      </c>
      <c r="D1610" s="138">
        <v>220.02600000000001</v>
      </c>
    </row>
    <row r="1611" spans="1:4" s="4" customFormat="1" ht="47.25" hidden="1" x14ac:dyDescent="0.25">
      <c r="A1611" s="8" t="s">
        <v>146</v>
      </c>
      <c r="B1611" s="25" t="s">
        <v>817</v>
      </c>
      <c r="C1611" s="25" t="s">
        <v>145</v>
      </c>
      <c r="D1611" s="138">
        <v>123.974</v>
      </c>
    </row>
    <row r="1612" spans="1:4" s="4" customFormat="1" ht="31.5" x14ac:dyDescent="0.25">
      <c r="A1612" s="5" t="s">
        <v>642</v>
      </c>
      <c r="B1612" s="27" t="s">
        <v>818</v>
      </c>
      <c r="C1612" s="27"/>
      <c r="D1612" s="140">
        <f>D1613+D1617+D1621+D1625+D1629</f>
        <v>191132.42116</v>
      </c>
    </row>
    <row r="1613" spans="1:4" s="4" customFormat="1" ht="15.75" x14ac:dyDescent="0.25">
      <c r="A1613" s="42" t="s">
        <v>479</v>
      </c>
      <c r="B1613" s="26" t="s">
        <v>819</v>
      </c>
      <c r="C1613" s="24"/>
      <c r="D1613" s="141">
        <f t="shared" ref="D1613:D1627" si="195">D1614</f>
        <v>32000</v>
      </c>
    </row>
    <row r="1614" spans="1:4" s="4" customFormat="1" ht="31.5" x14ac:dyDescent="0.2">
      <c r="A1614" s="38" t="s">
        <v>446</v>
      </c>
      <c r="B1614" s="25" t="s">
        <v>819</v>
      </c>
      <c r="C1614" s="29">
        <v>200</v>
      </c>
      <c r="D1614" s="138">
        <f t="shared" si="195"/>
        <v>32000</v>
      </c>
    </row>
    <row r="1615" spans="1:4" s="4" customFormat="1" ht="31.5" x14ac:dyDescent="0.25">
      <c r="A1615" s="8" t="s">
        <v>17</v>
      </c>
      <c r="B1615" s="25" t="s">
        <v>819</v>
      </c>
      <c r="C1615" s="29">
        <v>240</v>
      </c>
      <c r="D1615" s="138">
        <f t="shared" si="195"/>
        <v>32000</v>
      </c>
    </row>
    <row r="1616" spans="1:4" s="4" customFormat="1" ht="15.75" hidden="1" x14ac:dyDescent="0.25">
      <c r="A1616" s="8" t="s">
        <v>592</v>
      </c>
      <c r="B1616" s="25" t="s">
        <v>819</v>
      </c>
      <c r="C1616" s="29">
        <v>244</v>
      </c>
      <c r="D1616" s="138">
        <v>32000</v>
      </c>
    </row>
    <row r="1617" spans="1:4" s="4" customFormat="1" ht="15.75" x14ac:dyDescent="0.25">
      <c r="A1617" s="42" t="s">
        <v>481</v>
      </c>
      <c r="B1617" s="26" t="s">
        <v>820</v>
      </c>
      <c r="C1617" s="25"/>
      <c r="D1617" s="141">
        <f>D1618</f>
        <v>90014</v>
      </c>
    </row>
    <row r="1618" spans="1:4" s="4" customFormat="1" ht="31.5" x14ac:dyDescent="0.2">
      <c r="A1618" s="38" t="s">
        <v>446</v>
      </c>
      <c r="B1618" s="25" t="s">
        <v>820</v>
      </c>
      <c r="C1618" s="29">
        <v>200</v>
      </c>
      <c r="D1618" s="138">
        <f t="shared" si="195"/>
        <v>90014</v>
      </c>
    </row>
    <row r="1619" spans="1:4" s="4" customFormat="1" ht="31.5" x14ac:dyDescent="0.25">
      <c r="A1619" s="8" t="s">
        <v>17</v>
      </c>
      <c r="B1619" s="25" t="s">
        <v>820</v>
      </c>
      <c r="C1619" s="29">
        <v>240</v>
      </c>
      <c r="D1619" s="138">
        <f t="shared" si="195"/>
        <v>90014</v>
      </c>
    </row>
    <row r="1620" spans="1:4" s="4" customFormat="1" ht="15.75" hidden="1" x14ac:dyDescent="0.25">
      <c r="A1620" s="8" t="s">
        <v>592</v>
      </c>
      <c r="B1620" s="25" t="s">
        <v>820</v>
      </c>
      <c r="C1620" s="29">
        <v>244</v>
      </c>
      <c r="D1620" s="138">
        <f>94973-3708-535-402-314</f>
        <v>90014</v>
      </c>
    </row>
    <row r="1621" spans="1:4" s="4" customFormat="1" ht="15.75" x14ac:dyDescent="0.25">
      <c r="A1621" s="42" t="s">
        <v>482</v>
      </c>
      <c r="B1621" s="26" t="s">
        <v>821</v>
      </c>
      <c r="C1621" s="25"/>
      <c r="D1621" s="141">
        <f>D1622</f>
        <v>57008</v>
      </c>
    </row>
    <row r="1622" spans="1:4" s="4" customFormat="1" ht="31.5" x14ac:dyDescent="0.2">
      <c r="A1622" s="38" t="s">
        <v>446</v>
      </c>
      <c r="B1622" s="25" t="s">
        <v>821</v>
      </c>
      <c r="C1622" s="29">
        <v>200</v>
      </c>
      <c r="D1622" s="138">
        <f t="shared" si="195"/>
        <v>57008</v>
      </c>
    </row>
    <row r="1623" spans="1:4" s="4" customFormat="1" ht="31.5" x14ac:dyDescent="0.25">
      <c r="A1623" s="8" t="s">
        <v>17</v>
      </c>
      <c r="B1623" s="25" t="s">
        <v>821</v>
      </c>
      <c r="C1623" s="29">
        <v>240</v>
      </c>
      <c r="D1623" s="138">
        <f t="shared" si="195"/>
        <v>57008</v>
      </c>
    </row>
    <row r="1624" spans="1:4" s="4" customFormat="1" ht="15.75" hidden="1" x14ac:dyDescent="0.25">
      <c r="A1624" s="8" t="s">
        <v>592</v>
      </c>
      <c r="B1624" s="25" t="s">
        <v>821</v>
      </c>
      <c r="C1624" s="29">
        <v>244</v>
      </c>
      <c r="D1624" s="138">
        <f>62298-5290</f>
        <v>57008</v>
      </c>
    </row>
    <row r="1625" spans="1:4" s="4" customFormat="1" ht="15.75" x14ac:dyDescent="0.25">
      <c r="A1625" s="42" t="s">
        <v>483</v>
      </c>
      <c r="B1625" s="26" t="s">
        <v>822</v>
      </c>
      <c r="C1625" s="29"/>
      <c r="D1625" s="141">
        <f t="shared" si="195"/>
        <v>500</v>
      </c>
    </row>
    <row r="1626" spans="1:4" s="4" customFormat="1" ht="31.5" x14ac:dyDescent="0.2">
      <c r="A1626" s="38" t="s">
        <v>446</v>
      </c>
      <c r="B1626" s="25" t="s">
        <v>822</v>
      </c>
      <c r="C1626" s="29">
        <v>200</v>
      </c>
      <c r="D1626" s="138">
        <f t="shared" si="195"/>
        <v>500</v>
      </c>
    </row>
    <row r="1627" spans="1:4" s="4" customFormat="1" ht="31.5" x14ac:dyDescent="0.25">
      <c r="A1627" s="8" t="s">
        <v>17</v>
      </c>
      <c r="B1627" s="25" t="s">
        <v>822</v>
      </c>
      <c r="C1627" s="29">
        <v>240</v>
      </c>
      <c r="D1627" s="138">
        <f t="shared" si="195"/>
        <v>500</v>
      </c>
    </row>
    <row r="1628" spans="1:4" s="4" customFormat="1" ht="15.75" hidden="1" x14ac:dyDescent="0.25">
      <c r="A1628" s="8" t="s">
        <v>592</v>
      </c>
      <c r="B1628" s="25" t="s">
        <v>822</v>
      </c>
      <c r="C1628" s="29">
        <v>244</v>
      </c>
      <c r="D1628" s="138">
        <v>500</v>
      </c>
    </row>
    <row r="1629" spans="1:4" s="4" customFormat="1" ht="63" x14ac:dyDescent="0.2">
      <c r="A1629" s="77" t="s">
        <v>1059</v>
      </c>
      <c r="B1629" s="26" t="s">
        <v>968</v>
      </c>
      <c r="C1629" s="29"/>
      <c r="D1629" s="186">
        <f t="shared" ref="D1629:D1631" si="196">D1630</f>
        <v>11610.42116</v>
      </c>
    </row>
    <row r="1630" spans="1:4" s="4" customFormat="1" ht="31.5" x14ac:dyDescent="0.2">
      <c r="A1630" s="38" t="s">
        <v>446</v>
      </c>
      <c r="B1630" s="25" t="s">
        <v>968</v>
      </c>
      <c r="C1630" s="29">
        <v>200</v>
      </c>
      <c r="D1630" s="133">
        <f t="shared" si="196"/>
        <v>11610.42116</v>
      </c>
    </row>
    <row r="1631" spans="1:4" s="4" customFormat="1" ht="31.5" x14ac:dyDescent="0.2">
      <c r="A1631" s="38" t="s">
        <v>17</v>
      </c>
      <c r="B1631" s="25" t="s">
        <v>968</v>
      </c>
      <c r="C1631" s="29">
        <v>240</v>
      </c>
      <c r="D1631" s="133">
        <f t="shared" si="196"/>
        <v>11610.42116</v>
      </c>
    </row>
    <row r="1632" spans="1:4" s="4" customFormat="1" ht="15.75" hidden="1" x14ac:dyDescent="0.2">
      <c r="A1632" s="38" t="s">
        <v>592</v>
      </c>
      <c r="B1632" s="25" t="s">
        <v>968</v>
      </c>
      <c r="C1632" s="29">
        <v>244</v>
      </c>
      <c r="D1632" s="133">
        <v>11610.42116</v>
      </c>
    </row>
    <row r="1633" spans="1:4" s="4" customFormat="1" ht="31.5" x14ac:dyDescent="0.25">
      <c r="A1633" s="5" t="s">
        <v>637</v>
      </c>
      <c r="B1633" s="27" t="s">
        <v>823</v>
      </c>
      <c r="C1633" s="27"/>
      <c r="D1633" s="140">
        <f>D1634+D1639+D1643+D1647+D1651+D1655</f>
        <v>80182.929999999993</v>
      </c>
    </row>
    <row r="1634" spans="1:4" s="4" customFormat="1" ht="15.75" x14ac:dyDescent="0.25">
      <c r="A1634" s="35" t="s">
        <v>525</v>
      </c>
      <c r="B1634" s="26" t="s">
        <v>824</v>
      </c>
      <c r="C1634" s="26"/>
      <c r="D1634" s="141">
        <f>D1635</f>
        <v>23180</v>
      </c>
    </row>
    <row r="1635" spans="1:4" s="4" customFormat="1" ht="15.75" x14ac:dyDescent="0.25">
      <c r="A1635" s="12" t="s">
        <v>13</v>
      </c>
      <c r="B1635" s="25" t="s">
        <v>824</v>
      </c>
      <c r="C1635" s="25" t="s">
        <v>14</v>
      </c>
      <c r="D1635" s="138">
        <f>D1636</f>
        <v>23180</v>
      </c>
    </row>
    <row r="1636" spans="1:4" s="4" customFormat="1" ht="47.25" x14ac:dyDescent="0.25">
      <c r="A1636" s="8" t="s">
        <v>308</v>
      </c>
      <c r="B1636" s="25" t="s">
        <v>824</v>
      </c>
      <c r="C1636" s="25" t="s">
        <v>12</v>
      </c>
      <c r="D1636" s="138">
        <f>D1637+D1638</f>
        <v>23180</v>
      </c>
    </row>
    <row r="1637" spans="1:4" s="4" customFormat="1" ht="47.25" hidden="1" x14ac:dyDescent="0.25">
      <c r="A1637" s="104" t="s">
        <v>487</v>
      </c>
      <c r="B1637" s="25" t="s">
        <v>824</v>
      </c>
      <c r="C1637" s="25" t="s">
        <v>490</v>
      </c>
      <c r="D1637" s="138">
        <v>20000</v>
      </c>
    </row>
    <row r="1638" spans="1:4" s="4" customFormat="1" ht="47.25" hidden="1" x14ac:dyDescent="0.25">
      <c r="A1638" s="98" t="s">
        <v>727</v>
      </c>
      <c r="B1638" s="25" t="s">
        <v>824</v>
      </c>
      <c r="C1638" s="25" t="s">
        <v>1039</v>
      </c>
      <c r="D1638" s="138">
        <v>3180</v>
      </c>
    </row>
    <row r="1639" spans="1:4" s="4" customFormat="1" ht="47.25" x14ac:dyDescent="0.25">
      <c r="A1639" s="35" t="s">
        <v>638</v>
      </c>
      <c r="B1639" s="26" t="s">
        <v>825</v>
      </c>
      <c r="C1639" s="26"/>
      <c r="D1639" s="141">
        <f>D1640</f>
        <v>1936</v>
      </c>
    </row>
    <row r="1640" spans="1:4" s="4" customFormat="1" ht="15.75" x14ac:dyDescent="0.25">
      <c r="A1640" s="12" t="s">
        <v>13</v>
      </c>
      <c r="B1640" s="25" t="s">
        <v>825</v>
      </c>
      <c r="C1640" s="25" t="s">
        <v>14</v>
      </c>
      <c r="D1640" s="138">
        <f>D1641</f>
        <v>1936</v>
      </c>
    </row>
    <row r="1641" spans="1:4" s="4" customFormat="1" ht="47.25" x14ac:dyDescent="0.25">
      <c r="A1641" s="8" t="s">
        <v>308</v>
      </c>
      <c r="B1641" s="25" t="s">
        <v>825</v>
      </c>
      <c r="C1641" s="25" t="s">
        <v>12</v>
      </c>
      <c r="D1641" s="138">
        <f>D1642</f>
        <v>1936</v>
      </c>
    </row>
    <row r="1642" spans="1:4" s="4" customFormat="1" ht="47.25" hidden="1" x14ac:dyDescent="0.25">
      <c r="A1642" s="104" t="s">
        <v>487</v>
      </c>
      <c r="B1642" s="25" t="s">
        <v>825</v>
      </c>
      <c r="C1642" s="25" t="s">
        <v>490</v>
      </c>
      <c r="D1642" s="138">
        <f>4936-3000</f>
        <v>1936</v>
      </c>
    </row>
    <row r="1643" spans="1:4" s="4" customFormat="1" ht="15.75" x14ac:dyDescent="0.25">
      <c r="A1643" s="35" t="s">
        <v>661</v>
      </c>
      <c r="B1643" s="26" t="s">
        <v>826</v>
      </c>
      <c r="C1643" s="26"/>
      <c r="D1643" s="141">
        <f>D1644</f>
        <v>2000</v>
      </c>
    </row>
    <row r="1644" spans="1:4" s="4" customFormat="1" ht="31.5" x14ac:dyDescent="0.2">
      <c r="A1644" s="38" t="s">
        <v>446</v>
      </c>
      <c r="B1644" s="25" t="s">
        <v>826</v>
      </c>
      <c r="C1644" s="25" t="s">
        <v>15</v>
      </c>
      <c r="D1644" s="138">
        <f>D1645</f>
        <v>2000</v>
      </c>
    </row>
    <row r="1645" spans="1:4" s="4" customFormat="1" ht="31.5" x14ac:dyDescent="0.2">
      <c r="A1645" s="38" t="s">
        <v>17</v>
      </c>
      <c r="B1645" s="25" t="s">
        <v>826</v>
      </c>
      <c r="C1645" s="25" t="s">
        <v>16</v>
      </c>
      <c r="D1645" s="138">
        <f>D1646</f>
        <v>2000</v>
      </c>
    </row>
    <row r="1646" spans="1:4" s="4" customFormat="1" ht="15.75" hidden="1" x14ac:dyDescent="0.2">
      <c r="A1646" s="38" t="s">
        <v>592</v>
      </c>
      <c r="B1646" s="25" t="s">
        <v>826</v>
      </c>
      <c r="C1646" s="25" t="s">
        <v>71</v>
      </c>
      <c r="D1646" s="138">
        <v>2000</v>
      </c>
    </row>
    <row r="1647" spans="1:4" s="4" customFormat="1" ht="31.5" x14ac:dyDescent="0.25">
      <c r="A1647" s="35" t="s">
        <v>526</v>
      </c>
      <c r="B1647" s="26" t="s">
        <v>827</v>
      </c>
      <c r="C1647" s="26"/>
      <c r="D1647" s="141">
        <f>D1648</f>
        <v>3000</v>
      </c>
    </row>
    <row r="1648" spans="1:4" s="4" customFormat="1" ht="15.75" x14ac:dyDescent="0.25">
      <c r="A1648" s="12" t="s">
        <v>13</v>
      </c>
      <c r="B1648" s="25" t="s">
        <v>827</v>
      </c>
      <c r="C1648" s="25" t="s">
        <v>14</v>
      </c>
      <c r="D1648" s="138">
        <f>D1649</f>
        <v>3000</v>
      </c>
    </row>
    <row r="1649" spans="1:4" s="4" customFormat="1" ht="47.25" x14ac:dyDescent="0.25">
      <c r="A1649" s="8" t="s">
        <v>308</v>
      </c>
      <c r="B1649" s="25" t="s">
        <v>827</v>
      </c>
      <c r="C1649" s="25" t="s">
        <v>12</v>
      </c>
      <c r="D1649" s="138">
        <f>D1650</f>
        <v>3000</v>
      </c>
    </row>
    <row r="1650" spans="1:4" s="4" customFormat="1" ht="47.25" hidden="1" x14ac:dyDescent="0.25">
      <c r="A1650" s="104" t="s">
        <v>487</v>
      </c>
      <c r="B1650" s="25" t="s">
        <v>827</v>
      </c>
      <c r="C1650" s="25" t="s">
        <v>490</v>
      </c>
      <c r="D1650" s="138">
        <f>7000-4000</f>
        <v>3000</v>
      </c>
    </row>
    <row r="1651" spans="1:4" s="4" customFormat="1" ht="15.75" x14ac:dyDescent="0.2">
      <c r="A1651" s="106" t="s">
        <v>944</v>
      </c>
      <c r="B1651" s="26" t="s">
        <v>946</v>
      </c>
      <c r="C1651" s="26"/>
      <c r="D1651" s="186">
        <f>D1652</f>
        <v>27684.85</v>
      </c>
    </row>
    <row r="1652" spans="1:4" s="4" customFormat="1" ht="15.75" x14ac:dyDescent="0.2">
      <c r="A1652" s="38" t="s">
        <v>13</v>
      </c>
      <c r="B1652" s="25" t="s">
        <v>946</v>
      </c>
      <c r="C1652" s="25" t="s">
        <v>14</v>
      </c>
      <c r="D1652" s="133">
        <f>D1653</f>
        <v>27684.85</v>
      </c>
    </row>
    <row r="1653" spans="1:4" s="4" customFormat="1" ht="47.25" x14ac:dyDescent="0.2">
      <c r="A1653" s="38" t="s">
        <v>308</v>
      </c>
      <c r="B1653" s="25" t="s">
        <v>946</v>
      </c>
      <c r="C1653" s="25" t="s">
        <v>12</v>
      </c>
      <c r="D1653" s="133">
        <f>D1654</f>
        <v>27684.85</v>
      </c>
    </row>
    <row r="1654" spans="1:4" s="4" customFormat="1" ht="47.25" hidden="1" x14ac:dyDescent="0.2">
      <c r="A1654" s="105" t="s">
        <v>487</v>
      </c>
      <c r="B1654" s="25" t="s">
        <v>946</v>
      </c>
      <c r="C1654" s="25" t="s">
        <v>490</v>
      </c>
      <c r="D1654" s="133">
        <f>2782.85+26760-1858</f>
        <v>27684.85</v>
      </c>
    </row>
    <row r="1655" spans="1:4" s="4" customFormat="1" ht="15.75" x14ac:dyDescent="0.2">
      <c r="A1655" s="106" t="s">
        <v>945</v>
      </c>
      <c r="B1655" s="26" t="s">
        <v>947</v>
      </c>
      <c r="C1655" s="26"/>
      <c r="D1655" s="186">
        <f>D1656</f>
        <v>22382.080000000002</v>
      </c>
    </row>
    <row r="1656" spans="1:4" s="4" customFormat="1" ht="15.75" x14ac:dyDescent="0.2">
      <c r="A1656" s="38" t="s">
        <v>13</v>
      </c>
      <c r="B1656" s="25" t="s">
        <v>947</v>
      </c>
      <c r="C1656" s="25" t="s">
        <v>14</v>
      </c>
      <c r="D1656" s="133">
        <f>D1657</f>
        <v>22382.080000000002</v>
      </c>
    </row>
    <row r="1657" spans="1:4" s="4" customFormat="1" ht="47.25" x14ac:dyDescent="0.2">
      <c r="A1657" s="38" t="s">
        <v>308</v>
      </c>
      <c r="B1657" s="25" t="s">
        <v>947</v>
      </c>
      <c r="C1657" s="25" t="s">
        <v>12</v>
      </c>
      <c r="D1657" s="133">
        <f>D1658</f>
        <v>22382.080000000002</v>
      </c>
    </row>
    <row r="1658" spans="1:4" s="4" customFormat="1" ht="47.25" hidden="1" x14ac:dyDescent="0.2">
      <c r="A1658" s="105" t="s">
        <v>487</v>
      </c>
      <c r="B1658" s="25" t="s">
        <v>947</v>
      </c>
      <c r="C1658" s="25" t="s">
        <v>490</v>
      </c>
      <c r="D1658" s="133">
        <f>8550+13832.08</f>
        <v>22382.080000000002</v>
      </c>
    </row>
    <row r="1659" spans="1:4" s="4" customFormat="1" ht="15.75" x14ac:dyDescent="0.25">
      <c r="A1659" s="5" t="s">
        <v>901</v>
      </c>
      <c r="B1659" s="27" t="s">
        <v>902</v>
      </c>
      <c r="C1659" s="27"/>
      <c r="D1659" s="140">
        <f>D1664+D1672+D1668+D1660</f>
        <v>443251.91</v>
      </c>
    </row>
    <row r="1660" spans="1:4" s="4" customFormat="1" ht="31.5" x14ac:dyDescent="0.2">
      <c r="A1660" s="44" t="s">
        <v>1053</v>
      </c>
      <c r="B1660" s="22" t="s">
        <v>1054</v>
      </c>
      <c r="C1660" s="26"/>
      <c r="D1660" s="186">
        <f>D1661</f>
        <v>372500</v>
      </c>
    </row>
    <row r="1661" spans="1:4" s="4" customFormat="1" ht="31.5" x14ac:dyDescent="0.2">
      <c r="A1661" s="61" t="s">
        <v>512</v>
      </c>
      <c r="B1661" s="23" t="s">
        <v>1054</v>
      </c>
      <c r="C1661" s="25" t="s">
        <v>35</v>
      </c>
      <c r="D1661" s="133">
        <f>D1662</f>
        <v>372500</v>
      </c>
    </row>
    <row r="1662" spans="1:4" s="4" customFormat="1" ht="15.75" x14ac:dyDescent="0.2">
      <c r="A1662" s="61" t="s">
        <v>34</v>
      </c>
      <c r="B1662" s="23" t="s">
        <v>1054</v>
      </c>
      <c r="C1662" s="25">
        <v>410</v>
      </c>
      <c r="D1662" s="133">
        <f>D1663</f>
        <v>372500</v>
      </c>
    </row>
    <row r="1663" spans="1:4" s="4" customFormat="1" ht="31.5" hidden="1" x14ac:dyDescent="0.2">
      <c r="A1663" s="61" t="s">
        <v>88</v>
      </c>
      <c r="B1663" s="23" t="s">
        <v>1054</v>
      </c>
      <c r="C1663" s="25" t="s">
        <v>89</v>
      </c>
      <c r="D1663" s="133">
        <f>372500</f>
        <v>372500</v>
      </c>
    </row>
    <row r="1664" spans="1:4" s="4" customFormat="1" ht="31.5" x14ac:dyDescent="0.25">
      <c r="A1664" s="35" t="s">
        <v>928</v>
      </c>
      <c r="B1664" s="26" t="s">
        <v>927</v>
      </c>
      <c r="C1664" s="30"/>
      <c r="D1664" s="141">
        <f>D1665</f>
        <v>39206.399999999994</v>
      </c>
    </row>
    <row r="1665" spans="1:4" s="4" customFormat="1" ht="31.5" x14ac:dyDescent="0.2">
      <c r="A1665" s="38" t="s">
        <v>446</v>
      </c>
      <c r="B1665" s="25" t="s">
        <v>927</v>
      </c>
      <c r="C1665" s="25" t="s">
        <v>15</v>
      </c>
      <c r="D1665" s="138">
        <f>D1666</f>
        <v>39206.399999999994</v>
      </c>
    </row>
    <row r="1666" spans="1:4" s="4" customFormat="1" ht="31.5" x14ac:dyDescent="0.2">
      <c r="A1666" s="38" t="s">
        <v>17</v>
      </c>
      <c r="B1666" s="25" t="s">
        <v>927</v>
      </c>
      <c r="C1666" s="25" t="s">
        <v>16</v>
      </c>
      <c r="D1666" s="138">
        <f>D1667</f>
        <v>39206.399999999994</v>
      </c>
    </row>
    <row r="1667" spans="1:4" s="4" customFormat="1" ht="15.75" hidden="1" x14ac:dyDescent="0.2">
      <c r="A1667" s="38" t="s">
        <v>592</v>
      </c>
      <c r="B1667" s="25" t="s">
        <v>927</v>
      </c>
      <c r="C1667" s="25" t="s">
        <v>71</v>
      </c>
      <c r="D1667" s="138">
        <f>14977+13083.88+11145.52</f>
        <v>39206.399999999994</v>
      </c>
    </row>
    <row r="1668" spans="1:4" s="4" customFormat="1" ht="31.5" x14ac:dyDescent="0.25">
      <c r="A1668" s="35" t="s">
        <v>949</v>
      </c>
      <c r="B1668" s="26" t="s">
        <v>950</v>
      </c>
      <c r="C1668" s="30"/>
      <c r="D1668" s="188">
        <f>D1669</f>
        <v>7928.47</v>
      </c>
    </row>
    <row r="1669" spans="1:4" s="4" customFormat="1" ht="31.5" x14ac:dyDescent="0.2">
      <c r="A1669" s="38" t="s">
        <v>446</v>
      </c>
      <c r="B1669" s="25" t="s">
        <v>950</v>
      </c>
      <c r="C1669" s="25" t="s">
        <v>15</v>
      </c>
      <c r="D1669" s="187">
        <f>D1670</f>
        <v>7928.47</v>
      </c>
    </row>
    <row r="1670" spans="1:4" s="4" customFormat="1" ht="31.5" x14ac:dyDescent="0.2">
      <c r="A1670" s="38" t="s">
        <v>17</v>
      </c>
      <c r="B1670" s="25" t="s">
        <v>950</v>
      </c>
      <c r="C1670" s="25" t="s">
        <v>16</v>
      </c>
      <c r="D1670" s="187">
        <f>D1671</f>
        <v>7928.47</v>
      </c>
    </row>
    <row r="1671" spans="1:4" s="4" customFormat="1" ht="15.75" hidden="1" x14ac:dyDescent="0.2">
      <c r="A1671" s="38" t="s">
        <v>592</v>
      </c>
      <c r="B1671" s="25" t="s">
        <v>950</v>
      </c>
      <c r="C1671" s="25" t="s">
        <v>71</v>
      </c>
      <c r="D1671" s="187">
        <v>7928.47</v>
      </c>
    </row>
    <row r="1672" spans="1:4" s="4" customFormat="1" ht="47.25" x14ac:dyDescent="0.25">
      <c r="A1672" s="35" t="s">
        <v>903</v>
      </c>
      <c r="B1672" s="26" t="s">
        <v>904</v>
      </c>
      <c r="C1672" s="30"/>
      <c r="D1672" s="141">
        <f>D1673</f>
        <v>23617.040000000001</v>
      </c>
    </row>
    <row r="1673" spans="1:4" s="4" customFormat="1" ht="31.5" x14ac:dyDescent="0.2">
      <c r="A1673" s="38" t="s">
        <v>446</v>
      </c>
      <c r="B1673" s="25" t="s">
        <v>904</v>
      </c>
      <c r="C1673" s="25" t="s">
        <v>15</v>
      </c>
      <c r="D1673" s="138">
        <f>D1674</f>
        <v>23617.040000000001</v>
      </c>
    </row>
    <row r="1674" spans="1:4" s="4" customFormat="1" ht="31.5" x14ac:dyDescent="0.2">
      <c r="A1674" s="38" t="s">
        <v>17</v>
      </c>
      <c r="B1674" s="25" t="s">
        <v>904</v>
      </c>
      <c r="C1674" s="25" t="s">
        <v>16</v>
      </c>
      <c r="D1674" s="138">
        <f>D1675</f>
        <v>23617.040000000001</v>
      </c>
    </row>
    <row r="1675" spans="1:4" s="4" customFormat="1" ht="15.75" hidden="1" x14ac:dyDescent="0.2">
      <c r="A1675" s="38" t="s">
        <v>592</v>
      </c>
      <c r="B1675" s="25" t="s">
        <v>904</v>
      </c>
      <c r="C1675" s="25" t="s">
        <v>71</v>
      </c>
      <c r="D1675" s="138">
        <f>4780+7726.63+11110.41</f>
        <v>23617.040000000001</v>
      </c>
    </row>
    <row r="1676" spans="1:4" s="4" customFormat="1" ht="15.75" x14ac:dyDescent="0.25">
      <c r="A1676" s="5" t="s">
        <v>828</v>
      </c>
      <c r="B1676" s="27" t="s">
        <v>829</v>
      </c>
      <c r="C1676" s="25"/>
      <c r="D1676" s="140">
        <f>D1677+D1682+D1703+D1708</f>
        <v>90769.47</v>
      </c>
    </row>
    <row r="1677" spans="1:4" s="4" customFormat="1" ht="31.5" x14ac:dyDescent="0.25">
      <c r="A1677" s="5" t="s">
        <v>830</v>
      </c>
      <c r="B1677" s="27" t="s">
        <v>831</v>
      </c>
      <c r="C1677" s="25"/>
      <c r="D1677" s="140">
        <f>D1678</f>
        <v>48302</v>
      </c>
    </row>
    <row r="1678" spans="1:4" s="4" customFormat="1" ht="15.75" x14ac:dyDescent="0.25">
      <c r="A1678" s="35" t="s">
        <v>832</v>
      </c>
      <c r="B1678" s="22" t="s">
        <v>833</v>
      </c>
      <c r="C1678" s="24"/>
      <c r="D1678" s="141">
        <f t="shared" ref="D1678:D1680" si="197">D1679</f>
        <v>48302</v>
      </c>
    </row>
    <row r="1679" spans="1:4" s="4" customFormat="1" ht="31.5" x14ac:dyDescent="0.2">
      <c r="A1679" s="38" t="s">
        <v>446</v>
      </c>
      <c r="B1679" s="22" t="s">
        <v>833</v>
      </c>
      <c r="C1679" s="29">
        <v>200</v>
      </c>
      <c r="D1679" s="138">
        <f t="shared" si="197"/>
        <v>48302</v>
      </c>
    </row>
    <row r="1680" spans="1:4" s="4" customFormat="1" ht="31.5" x14ac:dyDescent="0.25">
      <c r="A1680" s="8" t="s">
        <v>17</v>
      </c>
      <c r="B1680" s="22" t="s">
        <v>833</v>
      </c>
      <c r="C1680" s="29">
        <v>240</v>
      </c>
      <c r="D1680" s="138">
        <f t="shared" si="197"/>
        <v>48302</v>
      </c>
    </row>
    <row r="1681" spans="1:4" s="4" customFormat="1" ht="15.75" hidden="1" x14ac:dyDescent="0.25">
      <c r="A1681" s="8" t="s">
        <v>592</v>
      </c>
      <c r="B1681" s="22" t="s">
        <v>833</v>
      </c>
      <c r="C1681" s="29">
        <v>244</v>
      </c>
      <c r="D1681" s="138">
        <f>50604-24000-2230+8000-45+10000-27+6000</f>
        <v>48302</v>
      </c>
    </row>
    <row r="1682" spans="1:4" s="4" customFormat="1" ht="31.5" x14ac:dyDescent="0.25">
      <c r="A1682" s="5" t="s">
        <v>834</v>
      </c>
      <c r="B1682" s="27" t="s">
        <v>835</v>
      </c>
      <c r="C1682" s="27"/>
      <c r="D1682" s="140">
        <f>D1683+D1687+D1691+D1695+D1699</f>
        <v>31652.47</v>
      </c>
    </row>
    <row r="1683" spans="1:4" s="113" customFormat="1" ht="15.75" x14ac:dyDescent="0.25">
      <c r="A1683" s="35" t="s">
        <v>836</v>
      </c>
      <c r="B1683" s="22" t="s">
        <v>837</v>
      </c>
      <c r="C1683" s="24"/>
      <c r="D1683" s="141">
        <f t="shared" ref="D1683:D1685" si="198">D1684</f>
        <v>6860</v>
      </c>
    </row>
    <row r="1684" spans="1:4" s="4" customFormat="1" ht="31.5" x14ac:dyDescent="0.2">
      <c r="A1684" s="38" t="s">
        <v>446</v>
      </c>
      <c r="B1684" s="23" t="s">
        <v>837</v>
      </c>
      <c r="C1684" s="29">
        <v>200</v>
      </c>
      <c r="D1684" s="138">
        <f t="shared" si="198"/>
        <v>6860</v>
      </c>
    </row>
    <row r="1685" spans="1:4" s="4" customFormat="1" ht="31.5" x14ac:dyDescent="0.25">
      <c r="A1685" s="8" t="s">
        <v>17</v>
      </c>
      <c r="B1685" s="23" t="s">
        <v>837</v>
      </c>
      <c r="C1685" s="29">
        <v>240</v>
      </c>
      <c r="D1685" s="138">
        <f t="shared" si="198"/>
        <v>6860</v>
      </c>
    </row>
    <row r="1686" spans="1:4" s="4" customFormat="1" ht="15.75" hidden="1" x14ac:dyDescent="0.25">
      <c r="A1686" s="8" t="s">
        <v>592</v>
      </c>
      <c r="B1686" s="23" t="s">
        <v>837</v>
      </c>
      <c r="C1686" s="29">
        <v>244</v>
      </c>
      <c r="D1686" s="138">
        <f>7860-1000</f>
        <v>6860</v>
      </c>
    </row>
    <row r="1687" spans="1:4" s="4" customFormat="1" ht="15.75" x14ac:dyDescent="0.25">
      <c r="A1687" s="35" t="s">
        <v>838</v>
      </c>
      <c r="B1687" s="22" t="s">
        <v>839</v>
      </c>
      <c r="C1687" s="24"/>
      <c r="D1687" s="141">
        <f>D1688</f>
        <v>19869</v>
      </c>
    </row>
    <row r="1688" spans="1:4" s="4" customFormat="1" ht="31.5" x14ac:dyDescent="0.2">
      <c r="A1688" s="38" t="s">
        <v>446</v>
      </c>
      <c r="B1688" s="23" t="s">
        <v>839</v>
      </c>
      <c r="C1688" s="29">
        <v>200</v>
      </c>
      <c r="D1688" s="138">
        <f t="shared" ref="D1688:D1689" si="199">D1689</f>
        <v>19869</v>
      </c>
    </row>
    <row r="1689" spans="1:4" s="4" customFormat="1" ht="31.5" x14ac:dyDescent="0.25">
      <c r="A1689" s="8" t="s">
        <v>17</v>
      </c>
      <c r="B1689" s="23" t="s">
        <v>839</v>
      </c>
      <c r="C1689" s="29">
        <v>240</v>
      </c>
      <c r="D1689" s="138">
        <f t="shared" si="199"/>
        <v>19869</v>
      </c>
    </row>
    <row r="1690" spans="1:4" s="4" customFormat="1" ht="15.75" hidden="1" x14ac:dyDescent="0.25">
      <c r="A1690" s="8" t="s">
        <v>592</v>
      </c>
      <c r="B1690" s="23" t="s">
        <v>839</v>
      </c>
      <c r="C1690" s="29">
        <v>244</v>
      </c>
      <c r="D1690" s="138">
        <f>20000-5000+2000-31+3000-50-50</f>
        <v>19869</v>
      </c>
    </row>
    <row r="1691" spans="1:4" s="4" customFormat="1" ht="15.75" x14ac:dyDescent="0.25">
      <c r="A1691" s="35" t="s">
        <v>840</v>
      </c>
      <c r="B1691" s="22" t="s">
        <v>841</v>
      </c>
      <c r="C1691" s="24"/>
      <c r="D1691" s="141">
        <f>D1692</f>
        <v>973.47</v>
      </c>
    </row>
    <row r="1692" spans="1:4" s="113" customFormat="1" ht="31.5" x14ac:dyDescent="0.25">
      <c r="A1692" s="38" t="s">
        <v>446</v>
      </c>
      <c r="B1692" s="23" t="s">
        <v>841</v>
      </c>
      <c r="C1692" s="29">
        <v>200</v>
      </c>
      <c r="D1692" s="141">
        <f>D1693</f>
        <v>973.47</v>
      </c>
    </row>
    <row r="1693" spans="1:4" s="4" customFormat="1" ht="31.5" x14ac:dyDescent="0.25">
      <c r="A1693" s="8" t="s">
        <v>17</v>
      </c>
      <c r="B1693" s="23" t="s">
        <v>841</v>
      </c>
      <c r="C1693" s="29">
        <v>240</v>
      </c>
      <c r="D1693" s="141">
        <f>D1694</f>
        <v>973.47</v>
      </c>
    </row>
    <row r="1694" spans="1:4" s="4" customFormat="1" ht="15.75" hidden="1" x14ac:dyDescent="0.25">
      <c r="A1694" s="8" t="s">
        <v>592</v>
      </c>
      <c r="B1694" s="23" t="s">
        <v>841</v>
      </c>
      <c r="C1694" s="29">
        <v>244</v>
      </c>
      <c r="D1694" s="141">
        <f>973.47</f>
        <v>973.47</v>
      </c>
    </row>
    <row r="1695" spans="1:4" s="4" customFormat="1" ht="15.75" x14ac:dyDescent="0.25">
      <c r="A1695" s="35" t="s">
        <v>1038</v>
      </c>
      <c r="B1695" s="22" t="s">
        <v>842</v>
      </c>
      <c r="C1695" s="24"/>
      <c r="D1695" s="141">
        <f>D1696</f>
        <v>1400</v>
      </c>
    </row>
    <row r="1696" spans="1:4" s="113" customFormat="1" ht="31.5" x14ac:dyDescent="0.25">
      <c r="A1696" s="38" t="s">
        <v>446</v>
      </c>
      <c r="B1696" s="23" t="s">
        <v>842</v>
      </c>
      <c r="C1696" s="29">
        <v>200</v>
      </c>
      <c r="D1696" s="138">
        <f t="shared" ref="D1696:D1697" si="200">D1697</f>
        <v>1400</v>
      </c>
    </row>
    <row r="1697" spans="1:4" s="13" customFormat="1" ht="31.5" x14ac:dyDescent="0.25">
      <c r="A1697" s="8" t="s">
        <v>17</v>
      </c>
      <c r="B1697" s="23" t="s">
        <v>842</v>
      </c>
      <c r="C1697" s="29">
        <v>240</v>
      </c>
      <c r="D1697" s="138">
        <f t="shared" si="200"/>
        <v>1400</v>
      </c>
    </row>
    <row r="1698" spans="1:4" s="13" customFormat="1" ht="15.75" hidden="1" x14ac:dyDescent="0.25">
      <c r="A1698" s="8" t="s">
        <v>592</v>
      </c>
      <c r="B1698" s="23" t="s">
        <v>842</v>
      </c>
      <c r="C1698" s="29">
        <v>244</v>
      </c>
      <c r="D1698" s="138">
        <v>1400</v>
      </c>
    </row>
    <row r="1699" spans="1:4" s="13" customFormat="1" ht="15.75" x14ac:dyDescent="0.25">
      <c r="A1699" s="35" t="s">
        <v>844</v>
      </c>
      <c r="B1699" s="22" t="s">
        <v>845</v>
      </c>
      <c r="C1699" s="24"/>
      <c r="D1699" s="141">
        <f t="shared" ref="D1699:D1701" si="201">D1700</f>
        <v>2550</v>
      </c>
    </row>
    <row r="1700" spans="1:4" s="13" customFormat="1" ht="31.5" x14ac:dyDescent="0.2">
      <c r="A1700" s="38" t="s">
        <v>446</v>
      </c>
      <c r="B1700" s="22" t="s">
        <v>845</v>
      </c>
      <c r="C1700" s="29">
        <v>200</v>
      </c>
      <c r="D1700" s="138">
        <f t="shared" si="201"/>
        <v>2550</v>
      </c>
    </row>
    <row r="1701" spans="1:4" s="13" customFormat="1" ht="31.5" x14ac:dyDescent="0.25">
      <c r="A1701" s="8" t="s">
        <v>17</v>
      </c>
      <c r="B1701" s="22" t="s">
        <v>845</v>
      </c>
      <c r="C1701" s="29">
        <v>240</v>
      </c>
      <c r="D1701" s="138">
        <f t="shared" si="201"/>
        <v>2550</v>
      </c>
    </row>
    <row r="1702" spans="1:4" s="113" customFormat="1" ht="15.75" hidden="1" x14ac:dyDescent="0.25">
      <c r="A1702" s="8" t="s">
        <v>592</v>
      </c>
      <c r="B1702" s="22" t="s">
        <v>845</v>
      </c>
      <c r="C1702" s="29">
        <v>244</v>
      </c>
      <c r="D1702" s="138">
        <f>500+2050</f>
        <v>2550</v>
      </c>
    </row>
    <row r="1703" spans="1:4" s="13" customFormat="1" ht="15.75" x14ac:dyDescent="0.25">
      <c r="A1703" s="5" t="s">
        <v>843</v>
      </c>
      <c r="B1703" s="21" t="s">
        <v>846</v>
      </c>
      <c r="C1703" s="24"/>
      <c r="D1703" s="140">
        <f>D1704</f>
        <v>475</v>
      </c>
    </row>
    <row r="1704" spans="1:4" s="13" customFormat="1" ht="15.75" x14ac:dyDescent="0.25">
      <c r="A1704" s="35" t="s">
        <v>847</v>
      </c>
      <c r="B1704" s="22" t="s">
        <v>848</v>
      </c>
      <c r="C1704" s="24"/>
      <c r="D1704" s="141">
        <f>D1705</f>
        <v>475</v>
      </c>
    </row>
    <row r="1705" spans="1:4" s="13" customFormat="1" ht="31.5" x14ac:dyDescent="0.2">
      <c r="A1705" s="38" t="s">
        <v>446</v>
      </c>
      <c r="B1705" s="23" t="s">
        <v>848</v>
      </c>
      <c r="C1705" s="29">
        <v>200</v>
      </c>
      <c r="D1705" s="138">
        <f>D1706</f>
        <v>475</v>
      </c>
    </row>
    <row r="1706" spans="1:4" s="113" customFormat="1" ht="31.5" x14ac:dyDescent="0.25">
      <c r="A1706" s="8" t="s">
        <v>17</v>
      </c>
      <c r="B1706" s="23" t="s">
        <v>848</v>
      </c>
      <c r="C1706" s="29">
        <v>240</v>
      </c>
      <c r="D1706" s="138">
        <f>D1707</f>
        <v>475</v>
      </c>
    </row>
    <row r="1707" spans="1:4" s="13" customFormat="1" ht="15.75" hidden="1" x14ac:dyDescent="0.25">
      <c r="A1707" s="8" t="s">
        <v>592</v>
      </c>
      <c r="B1707" s="23" t="s">
        <v>848</v>
      </c>
      <c r="C1707" s="29">
        <v>244</v>
      </c>
      <c r="D1707" s="138">
        <f>500-25</f>
        <v>475</v>
      </c>
    </row>
    <row r="1708" spans="1:4" s="13" customFormat="1" ht="15.75" x14ac:dyDescent="0.25">
      <c r="A1708" s="5" t="s">
        <v>849</v>
      </c>
      <c r="B1708" s="21" t="s">
        <v>850</v>
      </c>
      <c r="C1708" s="24"/>
      <c r="D1708" s="140">
        <f>D1709+D1713</f>
        <v>10340</v>
      </c>
    </row>
    <row r="1709" spans="1:4" s="4" customFormat="1" ht="15.75" x14ac:dyDescent="0.25">
      <c r="A1709" s="35" t="s">
        <v>868</v>
      </c>
      <c r="B1709" s="22" t="s">
        <v>851</v>
      </c>
      <c r="C1709" s="24"/>
      <c r="D1709" s="141">
        <f>D1710</f>
        <v>2340</v>
      </c>
    </row>
    <row r="1710" spans="1:4" s="4" customFormat="1" ht="31.5" x14ac:dyDescent="0.2">
      <c r="A1710" s="54" t="s">
        <v>18</v>
      </c>
      <c r="B1710" s="23" t="s">
        <v>851</v>
      </c>
      <c r="C1710" s="29">
        <v>600</v>
      </c>
      <c r="D1710" s="138">
        <f>D1711</f>
        <v>2340</v>
      </c>
    </row>
    <row r="1711" spans="1:4" s="4" customFormat="1" ht="15.75" x14ac:dyDescent="0.2">
      <c r="A1711" s="54" t="s">
        <v>24</v>
      </c>
      <c r="B1711" s="23" t="s">
        <v>851</v>
      </c>
      <c r="C1711" s="29">
        <v>610</v>
      </c>
      <c r="D1711" s="138">
        <f>D1712</f>
        <v>2340</v>
      </c>
    </row>
    <row r="1712" spans="1:4" s="4" customFormat="1" ht="15.75" hidden="1" x14ac:dyDescent="0.25">
      <c r="A1712" s="8" t="s">
        <v>76</v>
      </c>
      <c r="B1712" s="23" t="s">
        <v>851</v>
      </c>
      <c r="C1712" s="29">
        <v>612</v>
      </c>
      <c r="D1712" s="138">
        <v>2340</v>
      </c>
    </row>
    <row r="1713" spans="1:16311" s="114" customFormat="1" ht="15.75" x14ac:dyDescent="0.25">
      <c r="A1713" s="35" t="s">
        <v>852</v>
      </c>
      <c r="B1713" s="22" t="s">
        <v>853</v>
      </c>
      <c r="C1713" s="29"/>
      <c r="D1713" s="138">
        <f>D1714</f>
        <v>8000</v>
      </c>
    </row>
    <row r="1714" spans="1:16311" s="4" customFormat="1" ht="31.5" x14ac:dyDescent="0.2">
      <c r="A1714" s="38" t="s">
        <v>446</v>
      </c>
      <c r="B1714" s="23" t="s">
        <v>853</v>
      </c>
      <c r="C1714" s="29">
        <v>200</v>
      </c>
      <c r="D1714" s="138">
        <f>D1715</f>
        <v>8000</v>
      </c>
    </row>
    <row r="1715" spans="1:16311" s="4" customFormat="1" ht="31.5" x14ac:dyDescent="0.25">
      <c r="A1715" s="8" t="s">
        <v>17</v>
      </c>
      <c r="B1715" s="23" t="s">
        <v>853</v>
      </c>
      <c r="C1715" s="29">
        <v>240</v>
      </c>
      <c r="D1715" s="138">
        <f>D1716</f>
        <v>8000</v>
      </c>
    </row>
    <row r="1716" spans="1:16311" s="4" customFormat="1" ht="15.75" hidden="1" x14ac:dyDescent="0.25">
      <c r="A1716" s="8" t="s">
        <v>592</v>
      </c>
      <c r="B1716" s="23" t="s">
        <v>853</v>
      </c>
      <c r="C1716" s="29">
        <v>244</v>
      </c>
      <c r="D1716" s="138">
        <f>10000-2000</f>
        <v>8000</v>
      </c>
    </row>
    <row r="1717" spans="1:16311" s="13" customFormat="1" ht="18.75" x14ac:dyDescent="0.3">
      <c r="A1717" s="76" t="s">
        <v>47</v>
      </c>
      <c r="B1717" s="25"/>
      <c r="C1717" s="24"/>
      <c r="D1717" s="183">
        <f>D5+D359+D497+D619+D747+D840+D921+D1037+D1060+D1254+D1349+D1398+D1417+D1447+D1480+D1524+D1539</f>
        <v>15175295.06026</v>
      </c>
    </row>
    <row r="1718" spans="1:16311" s="13" customFormat="1" ht="37.5" x14ac:dyDescent="0.3">
      <c r="A1718" s="9" t="s">
        <v>44</v>
      </c>
      <c r="B1718" s="28" t="s">
        <v>163</v>
      </c>
      <c r="C1718" s="24"/>
      <c r="D1718" s="183">
        <f>D1719+D1723+D1737+D1742+D1747</f>
        <v>33346</v>
      </c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  <c r="AZ1718" s="7"/>
      <c r="BA1718" s="7"/>
      <c r="BB1718" s="7"/>
      <c r="BC1718" s="7"/>
      <c r="BD1718" s="7"/>
      <c r="BE1718" s="7"/>
      <c r="BF1718" s="7"/>
      <c r="BG1718" s="7"/>
      <c r="BH1718" s="7"/>
      <c r="BI1718" s="7"/>
      <c r="BJ1718" s="7"/>
      <c r="BK1718" s="7"/>
      <c r="BL1718" s="7"/>
      <c r="BM1718" s="7"/>
      <c r="BN1718" s="7"/>
      <c r="BO1718" s="7"/>
      <c r="BP1718" s="7"/>
      <c r="BQ1718" s="7"/>
      <c r="BR1718" s="7"/>
      <c r="BS1718" s="7"/>
      <c r="BT1718" s="7"/>
      <c r="BU1718" s="7"/>
      <c r="BV1718" s="7"/>
      <c r="BW1718" s="7"/>
      <c r="BX1718" s="7"/>
      <c r="BY1718" s="7"/>
      <c r="BZ1718" s="7"/>
      <c r="CA1718" s="7"/>
      <c r="CB1718" s="7"/>
      <c r="CC1718" s="7"/>
      <c r="CD1718" s="7"/>
      <c r="CE1718" s="7"/>
      <c r="CF1718" s="7"/>
      <c r="CG1718" s="7"/>
      <c r="CH1718" s="7"/>
      <c r="CI1718" s="7"/>
      <c r="CJ1718" s="7"/>
      <c r="CK1718" s="7"/>
      <c r="CL1718" s="7"/>
      <c r="CM1718" s="7"/>
      <c r="CN1718" s="7"/>
      <c r="CO1718" s="7"/>
      <c r="CP1718" s="7"/>
      <c r="CQ1718" s="7"/>
      <c r="CR1718" s="7"/>
      <c r="CS1718" s="7"/>
      <c r="CT1718" s="7"/>
      <c r="CU1718" s="7"/>
      <c r="CV1718" s="7"/>
      <c r="CW1718" s="7"/>
      <c r="CX1718" s="7"/>
      <c r="CY1718" s="7"/>
      <c r="CZ1718" s="7"/>
      <c r="DA1718" s="7"/>
      <c r="DB1718" s="7"/>
      <c r="DC1718" s="7"/>
      <c r="DD1718" s="7"/>
      <c r="DE1718" s="7"/>
      <c r="DF1718" s="7"/>
      <c r="DG1718" s="7"/>
      <c r="DH1718" s="7"/>
      <c r="DI1718" s="7"/>
      <c r="DJ1718" s="7"/>
      <c r="DK1718" s="7"/>
      <c r="DL1718" s="7"/>
      <c r="DM1718" s="7"/>
      <c r="DN1718" s="7"/>
      <c r="DO1718" s="7"/>
      <c r="DP1718" s="7"/>
      <c r="DQ1718" s="7"/>
      <c r="DR1718" s="7"/>
      <c r="DS1718" s="7"/>
      <c r="DT1718" s="7"/>
      <c r="DU1718" s="7"/>
      <c r="DV1718" s="7"/>
      <c r="DW1718" s="7"/>
      <c r="DX1718" s="7"/>
      <c r="DY1718" s="7"/>
      <c r="DZ1718" s="7"/>
      <c r="EA1718" s="7"/>
      <c r="EB1718" s="7"/>
      <c r="EC1718" s="7"/>
      <c r="ED1718" s="7"/>
      <c r="EE1718" s="7"/>
      <c r="EF1718" s="7"/>
      <c r="EG1718" s="7"/>
      <c r="EH1718" s="7"/>
      <c r="EI1718" s="7"/>
      <c r="EJ1718" s="7"/>
      <c r="EK1718" s="7"/>
      <c r="EL1718" s="7"/>
      <c r="EM1718" s="7"/>
      <c r="EN1718" s="7"/>
      <c r="EO1718" s="7"/>
      <c r="EP1718" s="7"/>
      <c r="EQ1718" s="7"/>
      <c r="ER1718" s="7"/>
      <c r="ES1718" s="7"/>
      <c r="ET1718" s="7"/>
      <c r="EU1718" s="7"/>
      <c r="EV1718" s="7"/>
      <c r="EW1718" s="7"/>
      <c r="EX1718" s="7"/>
      <c r="EY1718" s="7"/>
      <c r="EZ1718" s="7"/>
      <c r="FA1718" s="7"/>
      <c r="FB1718" s="7"/>
      <c r="FC1718" s="7"/>
      <c r="FD1718" s="7"/>
      <c r="FE1718" s="7"/>
      <c r="FF1718" s="7"/>
      <c r="FG1718" s="7"/>
      <c r="FH1718" s="7"/>
      <c r="FI1718" s="7"/>
      <c r="FJ1718" s="7"/>
      <c r="FK1718" s="7"/>
      <c r="FL1718" s="7"/>
      <c r="FM1718" s="7"/>
      <c r="FN1718" s="7"/>
      <c r="FO1718" s="7"/>
      <c r="FP1718" s="7"/>
      <c r="FQ1718" s="7"/>
      <c r="FR1718" s="7"/>
      <c r="FS1718" s="7"/>
      <c r="FT1718" s="7"/>
      <c r="FU1718" s="7"/>
      <c r="FV1718" s="7"/>
      <c r="FW1718" s="7"/>
      <c r="FX1718" s="7"/>
      <c r="FY1718" s="7"/>
      <c r="FZ1718" s="7"/>
      <c r="GA1718" s="7"/>
      <c r="GB1718" s="7"/>
      <c r="GC1718" s="7"/>
      <c r="GD1718" s="7"/>
      <c r="GE1718" s="7"/>
      <c r="GF1718" s="7"/>
      <c r="GG1718" s="7"/>
      <c r="GH1718" s="7"/>
      <c r="GI1718" s="7"/>
      <c r="GJ1718" s="7"/>
      <c r="GK1718" s="7"/>
      <c r="GL1718" s="7"/>
      <c r="GM1718" s="7"/>
      <c r="GN1718" s="7"/>
      <c r="GO1718" s="7"/>
      <c r="GP1718" s="7"/>
      <c r="GQ1718" s="7"/>
      <c r="GR1718" s="7"/>
      <c r="GS1718" s="7"/>
      <c r="GT1718" s="7"/>
      <c r="GU1718" s="7"/>
      <c r="GV1718" s="7"/>
      <c r="GW1718" s="7"/>
      <c r="GX1718" s="7"/>
      <c r="GY1718" s="7"/>
      <c r="GZ1718" s="7"/>
      <c r="HA1718" s="7"/>
      <c r="HB1718" s="7"/>
      <c r="HC1718" s="7"/>
      <c r="HD1718" s="7"/>
      <c r="HE1718" s="7"/>
      <c r="HF1718" s="7"/>
      <c r="HG1718" s="7"/>
      <c r="HH1718" s="7"/>
      <c r="HI1718" s="7"/>
      <c r="HJ1718" s="7"/>
      <c r="HK1718" s="7"/>
      <c r="HL1718" s="7"/>
      <c r="HM1718" s="7"/>
      <c r="HN1718" s="7"/>
      <c r="HO1718" s="7"/>
      <c r="HP1718" s="7"/>
      <c r="HQ1718" s="7"/>
      <c r="HR1718" s="7"/>
      <c r="HS1718" s="7"/>
      <c r="HT1718" s="7"/>
      <c r="HU1718" s="7"/>
      <c r="HV1718" s="7"/>
      <c r="HW1718" s="7"/>
      <c r="HX1718" s="7"/>
      <c r="HY1718" s="7"/>
      <c r="HZ1718" s="7"/>
      <c r="IA1718" s="7"/>
      <c r="IB1718" s="7"/>
      <c r="IC1718" s="7"/>
      <c r="ID1718" s="7"/>
      <c r="IE1718" s="7"/>
      <c r="IF1718" s="7"/>
      <c r="IG1718" s="7"/>
      <c r="IH1718" s="7"/>
      <c r="II1718" s="7"/>
      <c r="IJ1718" s="7"/>
      <c r="IK1718" s="7"/>
      <c r="IL1718" s="7"/>
      <c r="IM1718" s="7"/>
      <c r="IN1718" s="7"/>
      <c r="IO1718" s="7"/>
      <c r="IP1718" s="7"/>
      <c r="IQ1718" s="7"/>
      <c r="IR1718" s="7"/>
      <c r="IS1718" s="7"/>
      <c r="IT1718" s="7"/>
      <c r="IU1718" s="7"/>
      <c r="IV1718" s="7"/>
      <c r="IW1718" s="7"/>
      <c r="IX1718" s="7"/>
      <c r="IY1718" s="7"/>
      <c r="IZ1718" s="7"/>
      <c r="JA1718" s="7"/>
      <c r="JB1718" s="7"/>
      <c r="JC1718" s="7"/>
      <c r="JD1718" s="7"/>
      <c r="JE1718" s="7"/>
      <c r="JF1718" s="7"/>
      <c r="JG1718" s="7"/>
      <c r="JH1718" s="7"/>
      <c r="JI1718" s="7"/>
      <c r="JJ1718" s="7"/>
      <c r="JK1718" s="7"/>
      <c r="JL1718" s="7"/>
      <c r="JM1718" s="7"/>
      <c r="JN1718" s="7"/>
      <c r="JO1718" s="7"/>
      <c r="JP1718" s="7"/>
      <c r="JQ1718" s="7"/>
      <c r="JR1718" s="7"/>
      <c r="JS1718" s="7"/>
      <c r="JT1718" s="7"/>
      <c r="JU1718" s="7"/>
      <c r="JV1718" s="7"/>
      <c r="JW1718" s="7"/>
      <c r="JX1718" s="7"/>
      <c r="JY1718" s="7"/>
      <c r="JZ1718" s="7"/>
      <c r="KA1718" s="7"/>
      <c r="KB1718" s="7"/>
      <c r="KC1718" s="7"/>
      <c r="KD1718" s="7"/>
      <c r="KE1718" s="7"/>
      <c r="KF1718" s="7"/>
      <c r="KG1718" s="7"/>
      <c r="KH1718" s="7"/>
      <c r="KI1718" s="7"/>
      <c r="KJ1718" s="7"/>
      <c r="KK1718" s="7"/>
      <c r="KL1718" s="7"/>
      <c r="KM1718" s="7"/>
      <c r="KN1718" s="7"/>
      <c r="KO1718" s="7"/>
      <c r="KP1718" s="7"/>
      <c r="KQ1718" s="7"/>
      <c r="KR1718" s="7"/>
      <c r="KS1718" s="7"/>
      <c r="KT1718" s="7"/>
      <c r="KU1718" s="7"/>
      <c r="KV1718" s="7"/>
      <c r="KW1718" s="7"/>
      <c r="KX1718" s="7"/>
      <c r="KY1718" s="7"/>
      <c r="KZ1718" s="7"/>
      <c r="LA1718" s="7"/>
      <c r="LB1718" s="7"/>
      <c r="LC1718" s="7"/>
      <c r="LD1718" s="7"/>
      <c r="LE1718" s="7"/>
      <c r="LF1718" s="7"/>
      <c r="LG1718" s="7"/>
      <c r="LH1718" s="7"/>
      <c r="LI1718" s="7"/>
      <c r="LJ1718" s="7"/>
      <c r="LK1718" s="7"/>
      <c r="LL1718" s="7"/>
      <c r="LM1718" s="7"/>
      <c r="LN1718" s="7"/>
      <c r="LO1718" s="7"/>
      <c r="LP1718" s="7"/>
      <c r="LQ1718" s="7"/>
      <c r="LR1718" s="7"/>
      <c r="LS1718" s="7"/>
      <c r="LT1718" s="7"/>
      <c r="LU1718" s="7"/>
      <c r="LV1718" s="7"/>
      <c r="LW1718" s="7"/>
      <c r="LX1718" s="7"/>
      <c r="LY1718" s="7"/>
      <c r="LZ1718" s="7"/>
      <c r="MA1718" s="7"/>
      <c r="MB1718" s="7"/>
      <c r="MC1718" s="7"/>
      <c r="MD1718" s="7"/>
      <c r="ME1718" s="7"/>
      <c r="MF1718" s="7"/>
      <c r="MG1718" s="7"/>
      <c r="MH1718" s="7"/>
      <c r="MI1718" s="7"/>
      <c r="MJ1718" s="7"/>
      <c r="MK1718" s="7"/>
      <c r="ML1718" s="7"/>
      <c r="MM1718" s="7"/>
      <c r="MN1718" s="7"/>
      <c r="MO1718" s="7"/>
      <c r="MP1718" s="7"/>
      <c r="MQ1718" s="7"/>
      <c r="MR1718" s="7"/>
      <c r="MS1718" s="7"/>
      <c r="MT1718" s="7"/>
      <c r="MU1718" s="7"/>
      <c r="MV1718" s="7"/>
      <c r="MW1718" s="7"/>
      <c r="MX1718" s="7"/>
      <c r="MY1718" s="7"/>
      <c r="MZ1718" s="7"/>
      <c r="NA1718" s="7"/>
      <c r="NB1718" s="7"/>
      <c r="NC1718" s="7"/>
      <c r="ND1718" s="7"/>
      <c r="NE1718" s="7"/>
      <c r="NF1718" s="7"/>
      <c r="NG1718" s="7"/>
      <c r="NH1718" s="7"/>
      <c r="NI1718" s="7"/>
      <c r="NJ1718" s="7"/>
      <c r="NK1718" s="7"/>
      <c r="NL1718" s="7"/>
      <c r="NM1718" s="7"/>
      <c r="NN1718" s="7"/>
      <c r="NO1718" s="7"/>
      <c r="NP1718" s="7"/>
      <c r="NQ1718" s="7"/>
      <c r="NR1718" s="7"/>
      <c r="NS1718" s="7"/>
      <c r="NT1718" s="7"/>
      <c r="NU1718" s="7"/>
      <c r="NV1718" s="7"/>
      <c r="NW1718" s="7"/>
      <c r="NX1718" s="7"/>
      <c r="NY1718" s="7"/>
      <c r="NZ1718" s="7"/>
      <c r="OA1718" s="7"/>
      <c r="OB1718" s="7"/>
      <c r="OC1718" s="7"/>
      <c r="OD1718" s="7"/>
      <c r="OE1718" s="7"/>
      <c r="OF1718" s="7"/>
      <c r="OG1718" s="7"/>
      <c r="OH1718" s="7"/>
      <c r="OI1718" s="7"/>
      <c r="OJ1718" s="7"/>
      <c r="OK1718" s="7"/>
      <c r="OL1718" s="7"/>
      <c r="OM1718" s="7"/>
      <c r="ON1718" s="7"/>
      <c r="OO1718" s="7"/>
      <c r="OP1718" s="7"/>
      <c r="OQ1718" s="7"/>
      <c r="OR1718" s="7"/>
      <c r="OS1718" s="7"/>
      <c r="OT1718" s="7"/>
      <c r="OU1718" s="7"/>
      <c r="OV1718" s="7"/>
      <c r="OW1718" s="7"/>
      <c r="OX1718" s="7"/>
      <c r="OY1718" s="7"/>
      <c r="OZ1718" s="7"/>
      <c r="PA1718" s="7"/>
      <c r="PB1718" s="7"/>
      <c r="PC1718" s="7"/>
      <c r="PD1718" s="7"/>
      <c r="PE1718" s="7"/>
      <c r="PF1718" s="7"/>
      <c r="PG1718" s="7"/>
      <c r="PH1718" s="7"/>
      <c r="PI1718" s="7"/>
      <c r="PJ1718" s="7"/>
      <c r="PK1718" s="7"/>
      <c r="PL1718" s="7"/>
      <c r="PM1718" s="7"/>
      <c r="PN1718" s="7"/>
      <c r="PO1718" s="7"/>
      <c r="PP1718" s="7"/>
      <c r="PQ1718" s="7"/>
      <c r="PR1718" s="7"/>
      <c r="PS1718" s="7"/>
      <c r="PT1718" s="7"/>
      <c r="PU1718" s="7"/>
      <c r="PV1718" s="7"/>
      <c r="PW1718" s="7"/>
      <c r="PX1718" s="7"/>
      <c r="PY1718" s="7"/>
      <c r="PZ1718" s="7"/>
      <c r="QA1718" s="7"/>
      <c r="QB1718" s="7"/>
      <c r="QC1718" s="7"/>
      <c r="QD1718" s="7"/>
      <c r="QE1718" s="7"/>
      <c r="QF1718" s="7"/>
      <c r="QG1718" s="7"/>
      <c r="QH1718" s="7"/>
      <c r="QI1718" s="7"/>
      <c r="QJ1718" s="7"/>
      <c r="QK1718" s="7"/>
      <c r="QL1718" s="7"/>
      <c r="QM1718" s="7"/>
      <c r="QN1718" s="7"/>
      <c r="QO1718" s="7"/>
      <c r="QP1718" s="7"/>
      <c r="QQ1718" s="7"/>
      <c r="QR1718" s="7"/>
      <c r="QS1718" s="7"/>
      <c r="QT1718" s="7"/>
      <c r="QU1718" s="7"/>
      <c r="QV1718" s="7"/>
      <c r="QW1718" s="7"/>
      <c r="QX1718" s="7"/>
      <c r="QY1718" s="7"/>
      <c r="QZ1718" s="7"/>
      <c r="RA1718" s="7"/>
      <c r="RB1718" s="7"/>
      <c r="RC1718" s="7"/>
      <c r="RD1718" s="7"/>
      <c r="RE1718" s="7"/>
      <c r="RF1718" s="7"/>
      <c r="RG1718" s="7"/>
      <c r="RH1718" s="7"/>
      <c r="RI1718" s="7"/>
      <c r="RJ1718" s="7"/>
      <c r="RK1718" s="7"/>
      <c r="RL1718" s="7"/>
      <c r="RM1718" s="7"/>
      <c r="RN1718" s="7"/>
      <c r="RO1718" s="7"/>
      <c r="RP1718" s="7"/>
      <c r="RQ1718" s="7"/>
      <c r="RR1718" s="7"/>
      <c r="RS1718" s="7"/>
      <c r="RT1718" s="7"/>
      <c r="RU1718" s="7"/>
      <c r="RV1718" s="7"/>
      <c r="RW1718" s="7"/>
      <c r="RX1718" s="7"/>
      <c r="RY1718" s="7"/>
      <c r="RZ1718" s="7"/>
      <c r="SA1718" s="7"/>
      <c r="SB1718" s="7"/>
      <c r="SC1718" s="7"/>
      <c r="SD1718" s="7"/>
      <c r="SE1718" s="7"/>
      <c r="SF1718" s="7"/>
      <c r="SG1718" s="7"/>
      <c r="SH1718" s="7"/>
      <c r="SI1718" s="7"/>
      <c r="SJ1718" s="7"/>
      <c r="SK1718" s="7"/>
      <c r="SL1718" s="7"/>
      <c r="SM1718" s="7"/>
      <c r="SN1718" s="7"/>
      <c r="SO1718" s="7"/>
      <c r="SP1718" s="7"/>
      <c r="SQ1718" s="7"/>
      <c r="SR1718" s="7"/>
      <c r="SS1718" s="7"/>
      <c r="ST1718" s="7"/>
      <c r="SU1718" s="7"/>
      <c r="SV1718" s="7"/>
      <c r="SW1718" s="7"/>
      <c r="SX1718" s="7"/>
      <c r="SY1718" s="7"/>
      <c r="SZ1718" s="7"/>
      <c r="TA1718" s="7"/>
      <c r="TB1718" s="7"/>
      <c r="TC1718" s="7"/>
      <c r="TD1718" s="7"/>
      <c r="TE1718" s="7"/>
      <c r="TF1718" s="7"/>
      <c r="TG1718" s="7"/>
      <c r="TH1718" s="7"/>
      <c r="TI1718" s="7"/>
      <c r="TJ1718" s="7"/>
      <c r="TK1718" s="7"/>
      <c r="TL1718" s="7"/>
      <c r="TM1718" s="7"/>
      <c r="TN1718" s="7"/>
      <c r="TO1718" s="7"/>
      <c r="TP1718" s="7"/>
      <c r="TQ1718" s="7"/>
      <c r="TR1718" s="7"/>
      <c r="TS1718" s="7"/>
      <c r="TT1718" s="7"/>
      <c r="TU1718" s="7"/>
      <c r="TV1718" s="7"/>
      <c r="TW1718" s="7"/>
      <c r="TX1718" s="7"/>
      <c r="TY1718" s="7"/>
      <c r="TZ1718" s="7"/>
      <c r="UA1718" s="7"/>
      <c r="UB1718" s="7"/>
      <c r="UC1718" s="7"/>
      <c r="UD1718" s="7"/>
      <c r="UE1718" s="7"/>
      <c r="UF1718" s="7"/>
      <c r="UG1718" s="7"/>
      <c r="UH1718" s="7"/>
      <c r="UI1718" s="7"/>
      <c r="UJ1718" s="7"/>
      <c r="UK1718" s="7"/>
      <c r="UL1718" s="7"/>
      <c r="UM1718" s="7"/>
      <c r="UN1718" s="7"/>
      <c r="UO1718" s="7"/>
      <c r="UP1718" s="7"/>
      <c r="UQ1718" s="7"/>
      <c r="UR1718" s="7"/>
      <c r="US1718" s="7"/>
      <c r="UT1718" s="7"/>
      <c r="UU1718" s="7"/>
      <c r="UV1718" s="7"/>
      <c r="UW1718" s="7"/>
      <c r="UX1718" s="7"/>
      <c r="UY1718" s="7"/>
      <c r="UZ1718" s="7"/>
      <c r="VA1718" s="7"/>
      <c r="VB1718" s="7"/>
      <c r="VC1718" s="7"/>
      <c r="VD1718" s="7"/>
      <c r="VE1718" s="7"/>
      <c r="VF1718" s="7"/>
      <c r="VG1718" s="7"/>
      <c r="VH1718" s="7"/>
      <c r="VI1718" s="7"/>
      <c r="VJ1718" s="7"/>
      <c r="VK1718" s="7"/>
      <c r="VL1718" s="7"/>
      <c r="VM1718" s="7"/>
      <c r="VN1718" s="7"/>
      <c r="VO1718" s="7"/>
      <c r="VP1718" s="7"/>
      <c r="VQ1718" s="7"/>
      <c r="VR1718" s="7"/>
      <c r="VS1718" s="7"/>
      <c r="VT1718" s="7"/>
      <c r="VU1718" s="7"/>
      <c r="VV1718" s="7"/>
      <c r="VW1718" s="7"/>
      <c r="VX1718" s="7"/>
      <c r="VY1718" s="7"/>
      <c r="VZ1718" s="7"/>
      <c r="WA1718" s="7"/>
      <c r="WB1718" s="7"/>
      <c r="WC1718" s="7"/>
      <c r="WD1718" s="7"/>
      <c r="WE1718" s="7"/>
      <c r="WF1718" s="7"/>
      <c r="WG1718" s="7"/>
      <c r="WH1718" s="7"/>
      <c r="WI1718" s="7"/>
      <c r="WJ1718" s="7"/>
      <c r="WK1718" s="7"/>
      <c r="WL1718" s="7"/>
      <c r="WM1718" s="7"/>
      <c r="WN1718" s="7"/>
      <c r="WO1718" s="7"/>
      <c r="WP1718" s="7"/>
      <c r="WQ1718" s="7"/>
      <c r="WR1718" s="7"/>
      <c r="WS1718" s="7"/>
      <c r="WT1718" s="7"/>
      <c r="WU1718" s="7"/>
      <c r="WV1718" s="7"/>
      <c r="WW1718" s="7"/>
      <c r="WX1718" s="7"/>
      <c r="WY1718" s="7"/>
      <c r="WZ1718" s="7"/>
      <c r="XA1718" s="7"/>
      <c r="XB1718" s="7"/>
      <c r="XC1718" s="7"/>
      <c r="XD1718" s="7"/>
      <c r="XE1718" s="7"/>
      <c r="XF1718" s="7"/>
      <c r="XG1718" s="7"/>
      <c r="XH1718" s="7"/>
      <c r="XI1718" s="7"/>
      <c r="XJ1718" s="7"/>
      <c r="XK1718" s="7"/>
      <c r="XL1718" s="7"/>
      <c r="XM1718" s="7"/>
      <c r="XN1718" s="7"/>
      <c r="XO1718" s="7"/>
      <c r="XP1718" s="7"/>
      <c r="XQ1718" s="7"/>
      <c r="XR1718" s="7"/>
      <c r="XS1718" s="7"/>
      <c r="XT1718" s="7"/>
      <c r="XU1718" s="7"/>
      <c r="XV1718" s="7"/>
      <c r="XW1718" s="7"/>
      <c r="XX1718" s="7"/>
      <c r="XY1718" s="7"/>
      <c r="XZ1718" s="7"/>
      <c r="YA1718" s="7"/>
      <c r="YB1718" s="7"/>
      <c r="YC1718" s="7"/>
      <c r="YD1718" s="7"/>
      <c r="YE1718" s="7"/>
      <c r="YF1718" s="7"/>
      <c r="YG1718" s="7"/>
      <c r="YH1718" s="7"/>
      <c r="YI1718" s="7"/>
      <c r="YJ1718" s="7"/>
      <c r="YK1718" s="7"/>
      <c r="YL1718" s="7"/>
      <c r="YM1718" s="7"/>
      <c r="YN1718" s="7"/>
      <c r="YO1718" s="7"/>
      <c r="YP1718" s="7"/>
      <c r="YQ1718" s="7"/>
      <c r="YR1718" s="7"/>
      <c r="YS1718" s="7"/>
      <c r="YT1718" s="7"/>
      <c r="YU1718" s="7"/>
      <c r="YV1718" s="7"/>
      <c r="YW1718" s="7"/>
      <c r="YX1718" s="7"/>
      <c r="YY1718" s="7"/>
      <c r="YZ1718" s="7"/>
      <c r="ZA1718" s="7"/>
      <c r="ZB1718" s="7"/>
      <c r="ZC1718" s="7"/>
      <c r="ZD1718" s="7"/>
      <c r="ZE1718" s="7"/>
      <c r="ZF1718" s="7"/>
      <c r="ZG1718" s="7"/>
      <c r="ZH1718" s="7"/>
      <c r="ZI1718" s="7"/>
      <c r="ZJ1718" s="7"/>
      <c r="ZK1718" s="7"/>
      <c r="ZL1718" s="7"/>
      <c r="ZM1718" s="7"/>
      <c r="ZN1718" s="7"/>
      <c r="ZO1718" s="7"/>
      <c r="ZP1718" s="7"/>
      <c r="ZQ1718" s="7"/>
      <c r="ZR1718" s="7"/>
      <c r="ZS1718" s="7"/>
      <c r="ZT1718" s="7"/>
      <c r="ZU1718" s="7"/>
      <c r="ZV1718" s="7"/>
      <c r="ZW1718" s="7"/>
      <c r="ZX1718" s="7"/>
      <c r="ZY1718" s="7"/>
      <c r="ZZ1718" s="7"/>
      <c r="AAA1718" s="7"/>
      <c r="AAB1718" s="7"/>
      <c r="AAC1718" s="7"/>
      <c r="AAD1718" s="7"/>
      <c r="AAE1718" s="7"/>
      <c r="AAF1718" s="7"/>
      <c r="AAG1718" s="7"/>
      <c r="AAH1718" s="7"/>
      <c r="AAI1718" s="7"/>
      <c r="AAJ1718" s="7"/>
      <c r="AAK1718" s="7"/>
      <c r="AAL1718" s="7"/>
      <c r="AAM1718" s="7"/>
      <c r="AAN1718" s="7"/>
      <c r="AAO1718" s="7"/>
      <c r="AAP1718" s="7"/>
      <c r="AAQ1718" s="7"/>
      <c r="AAR1718" s="7"/>
      <c r="AAS1718" s="7"/>
      <c r="AAT1718" s="7"/>
      <c r="AAU1718" s="7"/>
      <c r="AAV1718" s="7"/>
      <c r="AAW1718" s="7"/>
      <c r="AAX1718" s="7"/>
      <c r="AAY1718" s="7"/>
      <c r="AAZ1718" s="7"/>
      <c r="ABA1718" s="7"/>
      <c r="ABB1718" s="7"/>
      <c r="ABC1718" s="7"/>
      <c r="ABD1718" s="7"/>
      <c r="ABE1718" s="7"/>
      <c r="ABF1718" s="7"/>
      <c r="ABG1718" s="7"/>
      <c r="ABH1718" s="7"/>
      <c r="ABI1718" s="7"/>
      <c r="ABJ1718" s="7"/>
      <c r="ABK1718" s="7"/>
      <c r="ABL1718" s="7"/>
      <c r="ABM1718" s="7"/>
      <c r="ABN1718" s="7"/>
      <c r="ABO1718" s="7"/>
      <c r="ABP1718" s="7"/>
      <c r="ABQ1718" s="7"/>
      <c r="ABR1718" s="7"/>
      <c r="ABS1718" s="7"/>
      <c r="ABT1718" s="7"/>
      <c r="ABU1718" s="7"/>
      <c r="ABV1718" s="7"/>
      <c r="ABW1718" s="7"/>
      <c r="ABX1718" s="7"/>
      <c r="ABY1718" s="7"/>
      <c r="ABZ1718" s="7"/>
      <c r="ACA1718" s="7"/>
      <c r="ACB1718" s="7"/>
      <c r="ACC1718" s="7"/>
      <c r="ACD1718" s="7"/>
      <c r="ACE1718" s="7"/>
      <c r="ACF1718" s="7"/>
      <c r="ACG1718" s="7"/>
      <c r="ACH1718" s="7"/>
      <c r="ACI1718" s="7"/>
      <c r="ACJ1718" s="7"/>
      <c r="ACK1718" s="7"/>
      <c r="ACL1718" s="7"/>
      <c r="ACM1718" s="7"/>
      <c r="ACN1718" s="7"/>
      <c r="ACO1718" s="7"/>
      <c r="ACP1718" s="7"/>
      <c r="ACQ1718" s="7"/>
      <c r="ACR1718" s="7"/>
      <c r="ACS1718" s="7"/>
      <c r="ACT1718" s="7"/>
      <c r="ACU1718" s="7"/>
      <c r="ACV1718" s="7"/>
      <c r="ACW1718" s="7"/>
      <c r="ACX1718" s="7"/>
      <c r="ACY1718" s="7"/>
      <c r="ACZ1718" s="7"/>
      <c r="ADA1718" s="7"/>
      <c r="ADB1718" s="7"/>
      <c r="ADC1718" s="7"/>
      <c r="ADD1718" s="7"/>
      <c r="ADE1718" s="7"/>
      <c r="ADF1718" s="7"/>
      <c r="ADG1718" s="7"/>
      <c r="ADH1718" s="7"/>
      <c r="ADI1718" s="7"/>
      <c r="ADJ1718" s="7"/>
      <c r="ADK1718" s="7"/>
      <c r="ADL1718" s="7"/>
      <c r="ADM1718" s="7"/>
      <c r="ADN1718" s="7"/>
      <c r="ADO1718" s="7"/>
      <c r="ADP1718" s="7"/>
      <c r="ADQ1718" s="7"/>
      <c r="ADR1718" s="7"/>
      <c r="ADS1718" s="7"/>
      <c r="ADT1718" s="7"/>
      <c r="ADU1718" s="7"/>
      <c r="ADV1718" s="7"/>
      <c r="ADW1718" s="7"/>
      <c r="ADX1718" s="7"/>
      <c r="ADY1718" s="7"/>
      <c r="ADZ1718" s="7"/>
      <c r="AEA1718" s="7"/>
      <c r="AEB1718" s="7"/>
      <c r="AEC1718" s="7"/>
      <c r="AED1718" s="7"/>
      <c r="AEE1718" s="7"/>
      <c r="AEF1718" s="7"/>
      <c r="AEG1718" s="7"/>
      <c r="AEH1718" s="7"/>
      <c r="AEI1718" s="7"/>
      <c r="AEJ1718" s="7"/>
      <c r="AEK1718" s="7"/>
      <c r="AEL1718" s="7"/>
      <c r="AEM1718" s="7"/>
      <c r="AEN1718" s="7"/>
      <c r="AEO1718" s="7"/>
      <c r="AEP1718" s="7"/>
      <c r="AEQ1718" s="7"/>
      <c r="AER1718" s="7"/>
      <c r="AES1718" s="7"/>
      <c r="AET1718" s="7"/>
      <c r="AEU1718" s="7"/>
      <c r="AEV1718" s="7"/>
      <c r="AEW1718" s="7"/>
      <c r="AEX1718" s="7"/>
      <c r="AEY1718" s="7"/>
      <c r="AEZ1718" s="7"/>
      <c r="AFA1718" s="7"/>
      <c r="AFB1718" s="7"/>
      <c r="AFC1718" s="7"/>
      <c r="AFD1718" s="7"/>
      <c r="AFE1718" s="7"/>
      <c r="AFF1718" s="7"/>
      <c r="AFG1718" s="7"/>
      <c r="AFH1718" s="7"/>
      <c r="AFI1718" s="7"/>
      <c r="AFJ1718" s="7"/>
      <c r="AFK1718" s="7"/>
      <c r="AFL1718" s="7"/>
      <c r="AFM1718" s="7"/>
      <c r="AFN1718" s="7"/>
      <c r="AFO1718" s="7"/>
      <c r="AFP1718" s="7"/>
      <c r="AFQ1718" s="7"/>
      <c r="AFR1718" s="7"/>
      <c r="AFS1718" s="7"/>
      <c r="AFT1718" s="7"/>
      <c r="AFU1718" s="7"/>
      <c r="AFV1718" s="7"/>
      <c r="AFW1718" s="7"/>
      <c r="AFX1718" s="7"/>
      <c r="AFY1718" s="7"/>
      <c r="AFZ1718" s="7"/>
      <c r="AGA1718" s="7"/>
      <c r="AGB1718" s="7"/>
      <c r="AGC1718" s="7"/>
      <c r="AGD1718" s="7"/>
      <c r="AGE1718" s="7"/>
      <c r="AGF1718" s="7"/>
      <c r="AGG1718" s="7"/>
      <c r="AGH1718" s="7"/>
      <c r="AGI1718" s="7"/>
      <c r="AGJ1718" s="7"/>
      <c r="AGK1718" s="7"/>
      <c r="AGL1718" s="7"/>
      <c r="AGM1718" s="7"/>
      <c r="AGN1718" s="7"/>
      <c r="AGO1718" s="7"/>
      <c r="AGP1718" s="7"/>
      <c r="AGQ1718" s="7"/>
      <c r="AGR1718" s="7"/>
      <c r="AGS1718" s="7"/>
      <c r="AGT1718" s="7"/>
      <c r="AGU1718" s="7"/>
      <c r="AGV1718" s="7"/>
      <c r="AGW1718" s="7"/>
      <c r="AGX1718" s="7"/>
      <c r="AGY1718" s="7"/>
      <c r="AGZ1718" s="7"/>
      <c r="AHA1718" s="7"/>
      <c r="AHB1718" s="7"/>
      <c r="AHC1718" s="7"/>
      <c r="AHD1718" s="7"/>
      <c r="AHE1718" s="7"/>
      <c r="AHF1718" s="7"/>
      <c r="AHG1718" s="7"/>
      <c r="AHH1718" s="7"/>
      <c r="AHI1718" s="7"/>
      <c r="AHJ1718" s="7"/>
      <c r="AHK1718" s="7"/>
      <c r="AHL1718" s="7"/>
      <c r="AHM1718" s="7"/>
      <c r="AHN1718" s="7"/>
      <c r="AHO1718" s="7"/>
      <c r="AHP1718" s="7"/>
      <c r="AHQ1718" s="7"/>
      <c r="AHR1718" s="7"/>
      <c r="AHS1718" s="7"/>
      <c r="AHT1718" s="7"/>
      <c r="AHU1718" s="7"/>
      <c r="AHV1718" s="7"/>
      <c r="AHW1718" s="7"/>
      <c r="AHX1718" s="7"/>
      <c r="AHY1718" s="7"/>
      <c r="AHZ1718" s="7"/>
      <c r="AIA1718" s="7"/>
      <c r="AIB1718" s="7"/>
      <c r="AIC1718" s="7"/>
      <c r="AID1718" s="7"/>
      <c r="AIE1718" s="7"/>
      <c r="AIF1718" s="7"/>
      <c r="AIG1718" s="7"/>
      <c r="AIH1718" s="7"/>
      <c r="AII1718" s="7"/>
      <c r="AIJ1718" s="7"/>
      <c r="AIK1718" s="7"/>
      <c r="AIL1718" s="7"/>
      <c r="AIM1718" s="7"/>
      <c r="AIN1718" s="7"/>
      <c r="AIO1718" s="7"/>
      <c r="AIP1718" s="7"/>
      <c r="AIQ1718" s="7"/>
      <c r="AIR1718" s="7"/>
      <c r="AIS1718" s="7"/>
      <c r="AIT1718" s="7"/>
      <c r="AIU1718" s="7"/>
      <c r="AIV1718" s="7"/>
      <c r="AIW1718" s="7"/>
      <c r="AIX1718" s="7"/>
      <c r="AIY1718" s="7"/>
      <c r="AIZ1718" s="7"/>
      <c r="AJA1718" s="7"/>
      <c r="AJB1718" s="7"/>
      <c r="AJC1718" s="7"/>
      <c r="AJD1718" s="7"/>
      <c r="AJE1718" s="7"/>
      <c r="AJF1718" s="7"/>
      <c r="AJG1718" s="7"/>
      <c r="AJH1718" s="7"/>
      <c r="AJI1718" s="7"/>
      <c r="AJJ1718" s="7"/>
      <c r="AJK1718" s="7"/>
      <c r="AJL1718" s="7"/>
      <c r="AJM1718" s="7"/>
      <c r="AJN1718" s="7"/>
      <c r="AJO1718" s="7"/>
      <c r="AJP1718" s="7"/>
      <c r="AJQ1718" s="7"/>
      <c r="AJR1718" s="7"/>
      <c r="AJS1718" s="7"/>
      <c r="AJT1718" s="7"/>
      <c r="AJU1718" s="7"/>
      <c r="AJV1718" s="7"/>
      <c r="AJW1718" s="7"/>
      <c r="AJX1718" s="7"/>
      <c r="AJY1718" s="7"/>
      <c r="AJZ1718" s="7"/>
      <c r="AKA1718" s="7"/>
      <c r="AKB1718" s="7"/>
      <c r="AKC1718" s="7"/>
      <c r="AKD1718" s="7"/>
      <c r="AKE1718" s="7"/>
      <c r="AKF1718" s="7"/>
      <c r="AKG1718" s="7"/>
      <c r="AKH1718" s="7"/>
      <c r="AKI1718" s="7"/>
      <c r="AKJ1718" s="7"/>
      <c r="AKK1718" s="7"/>
      <c r="AKL1718" s="7"/>
      <c r="AKM1718" s="7"/>
      <c r="AKN1718" s="7"/>
      <c r="AKO1718" s="7"/>
      <c r="AKP1718" s="7"/>
      <c r="AKQ1718" s="7"/>
      <c r="AKR1718" s="7"/>
      <c r="AKS1718" s="7"/>
      <c r="AKT1718" s="7"/>
      <c r="AKU1718" s="7"/>
      <c r="AKV1718" s="7"/>
      <c r="AKW1718" s="7"/>
      <c r="AKX1718" s="7"/>
      <c r="AKY1718" s="7"/>
      <c r="AKZ1718" s="7"/>
      <c r="ALA1718" s="7"/>
      <c r="ALB1718" s="7"/>
      <c r="ALC1718" s="7"/>
      <c r="ALD1718" s="7"/>
      <c r="ALE1718" s="7"/>
      <c r="ALF1718" s="7"/>
      <c r="ALG1718" s="7"/>
      <c r="ALH1718" s="7"/>
      <c r="ALI1718" s="7"/>
      <c r="ALJ1718" s="7"/>
      <c r="ALK1718" s="7"/>
      <c r="ALL1718" s="7"/>
      <c r="ALM1718" s="7"/>
      <c r="ALN1718" s="7"/>
      <c r="ALO1718" s="7"/>
      <c r="ALP1718" s="7"/>
      <c r="ALQ1718" s="7"/>
      <c r="ALR1718" s="7"/>
      <c r="ALS1718" s="7"/>
      <c r="ALT1718" s="7"/>
      <c r="ALU1718" s="7"/>
      <c r="ALV1718" s="7"/>
      <c r="ALW1718" s="7"/>
      <c r="ALX1718" s="7"/>
      <c r="ALY1718" s="7"/>
      <c r="ALZ1718" s="7"/>
      <c r="AMA1718" s="7"/>
      <c r="AMB1718" s="7"/>
      <c r="AMC1718" s="7"/>
      <c r="AMD1718" s="7"/>
      <c r="AME1718" s="7"/>
      <c r="AMF1718" s="7"/>
      <c r="AMG1718" s="7"/>
      <c r="AMH1718" s="7"/>
      <c r="AMI1718" s="7"/>
      <c r="AMJ1718" s="7"/>
      <c r="AMK1718" s="7"/>
      <c r="AML1718" s="7"/>
      <c r="AMM1718" s="7"/>
      <c r="AMN1718" s="7"/>
      <c r="AMO1718" s="7"/>
      <c r="AMP1718" s="7"/>
      <c r="AMQ1718" s="7"/>
      <c r="AMR1718" s="7"/>
      <c r="AMS1718" s="7"/>
      <c r="AMT1718" s="7"/>
      <c r="AMU1718" s="7"/>
      <c r="AMV1718" s="7"/>
      <c r="AMW1718" s="7"/>
      <c r="AMX1718" s="7"/>
      <c r="AMY1718" s="7"/>
      <c r="AMZ1718" s="7"/>
      <c r="ANA1718" s="7"/>
      <c r="ANB1718" s="7"/>
      <c r="ANC1718" s="7"/>
      <c r="AND1718" s="7"/>
      <c r="ANE1718" s="7"/>
      <c r="ANF1718" s="7"/>
      <c r="ANG1718" s="7"/>
      <c r="ANH1718" s="7"/>
      <c r="ANI1718" s="7"/>
      <c r="ANJ1718" s="7"/>
      <c r="ANK1718" s="7"/>
      <c r="ANL1718" s="7"/>
      <c r="ANM1718" s="7"/>
      <c r="ANN1718" s="7"/>
      <c r="ANO1718" s="7"/>
      <c r="ANP1718" s="7"/>
      <c r="ANQ1718" s="7"/>
      <c r="ANR1718" s="7"/>
      <c r="ANS1718" s="7"/>
      <c r="ANT1718" s="7"/>
      <c r="ANU1718" s="7"/>
      <c r="ANV1718" s="7"/>
      <c r="ANW1718" s="7"/>
      <c r="ANX1718" s="7"/>
      <c r="ANY1718" s="7"/>
      <c r="ANZ1718" s="7"/>
      <c r="AOA1718" s="7"/>
      <c r="AOB1718" s="7"/>
      <c r="AOC1718" s="7"/>
      <c r="AOD1718" s="7"/>
      <c r="AOE1718" s="7"/>
      <c r="AOF1718" s="7"/>
      <c r="AOG1718" s="7"/>
      <c r="AOH1718" s="7"/>
      <c r="AOI1718" s="7"/>
      <c r="AOJ1718" s="7"/>
      <c r="AOK1718" s="7"/>
      <c r="AOL1718" s="7"/>
      <c r="AOM1718" s="7"/>
      <c r="AON1718" s="7"/>
      <c r="AOO1718" s="7"/>
      <c r="AOP1718" s="7"/>
      <c r="AOQ1718" s="7"/>
      <c r="AOR1718" s="7"/>
      <c r="AOS1718" s="7"/>
      <c r="AOT1718" s="7"/>
      <c r="AOU1718" s="7"/>
      <c r="AOV1718" s="7"/>
      <c r="AOW1718" s="7"/>
      <c r="AOX1718" s="7"/>
      <c r="AOY1718" s="7"/>
      <c r="AOZ1718" s="7"/>
      <c r="APA1718" s="7"/>
      <c r="APB1718" s="7"/>
      <c r="APC1718" s="7"/>
      <c r="APD1718" s="7"/>
      <c r="APE1718" s="7"/>
      <c r="APF1718" s="7"/>
      <c r="APG1718" s="7"/>
      <c r="APH1718" s="7"/>
      <c r="API1718" s="7"/>
      <c r="APJ1718" s="7"/>
      <c r="APK1718" s="7"/>
      <c r="APL1718" s="7"/>
      <c r="APM1718" s="7"/>
      <c r="APN1718" s="7"/>
      <c r="APO1718" s="7"/>
      <c r="APP1718" s="7"/>
      <c r="APQ1718" s="7"/>
      <c r="APR1718" s="7"/>
      <c r="APS1718" s="7"/>
      <c r="APT1718" s="7"/>
      <c r="APU1718" s="7"/>
      <c r="APV1718" s="7"/>
      <c r="APW1718" s="7"/>
      <c r="APX1718" s="7"/>
      <c r="APY1718" s="7"/>
      <c r="APZ1718" s="7"/>
      <c r="AQA1718" s="7"/>
      <c r="AQB1718" s="7"/>
      <c r="AQC1718" s="7"/>
      <c r="AQD1718" s="7"/>
      <c r="AQE1718" s="7"/>
      <c r="AQF1718" s="7"/>
      <c r="AQG1718" s="7"/>
      <c r="AQH1718" s="7"/>
      <c r="AQI1718" s="7"/>
      <c r="AQJ1718" s="7"/>
      <c r="AQK1718" s="7"/>
      <c r="AQL1718" s="7"/>
      <c r="AQM1718" s="7"/>
      <c r="AQN1718" s="7"/>
      <c r="AQO1718" s="7"/>
      <c r="AQP1718" s="7"/>
      <c r="AQQ1718" s="7"/>
      <c r="AQR1718" s="7"/>
      <c r="AQS1718" s="7"/>
      <c r="AQT1718" s="7"/>
      <c r="AQU1718" s="7"/>
      <c r="AQV1718" s="7"/>
      <c r="AQW1718" s="7"/>
      <c r="AQX1718" s="7"/>
      <c r="AQY1718" s="7"/>
      <c r="AQZ1718" s="7"/>
      <c r="ARA1718" s="7"/>
      <c r="ARB1718" s="7"/>
      <c r="ARC1718" s="7"/>
      <c r="ARD1718" s="7"/>
      <c r="ARE1718" s="7"/>
      <c r="ARF1718" s="7"/>
      <c r="ARG1718" s="7"/>
      <c r="ARH1718" s="7"/>
      <c r="ARI1718" s="7"/>
      <c r="ARJ1718" s="7"/>
      <c r="ARK1718" s="7"/>
      <c r="ARL1718" s="7"/>
      <c r="ARM1718" s="7"/>
      <c r="ARN1718" s="7"/>
      <c r="ARO1718" s="7"/>
      <c r="ARP1718" s="7"/>
      <c r="ARQ1718" s="7"/>
      <c r="ARR1718" s="7"/>
      <c r="ARS1718" s="7"/>
      <c r="ART1718" s="7"/>
      <c r="ARU1718" s="7"/>
      <c r="ARV1718" s="7"/>
      <c r="ARW1718" s="7"/>
      <c r="ARX1718" s="7"/>
      <c r="ARY1718" s="7"/>
      <c r="ARZ1718" s="7"/>
      <c r="ASA1718" s="7"/>
      <c r="ASB1718" s="7"/>
      <c r="ASC1718" s="7"/>
      <c r="ASD1718" s="7"/>
      <c r="ASE1718" s="7"/>
      <c r="ASF1718" s="7"/>
      <c r="ASG1718" s="7"/>
      <c r="ASH1718" s="7"/>
      <c r="ASI1718" s="7"/>
      <c r="ASJ1718" s="7"/>
      <c r="ASK1718" s="7"/>
      <c r="ASL1718" s="7"/>
      <c r="ASM1718" s="7"/>
      <c r="ASN1718" s="7"/>
      <c r="ASO1718" s="7"/>
      <c r="ASP1718" s="7"/>
      <c r="ASQ1718" s="7"/>
      <c r="ASR1718" s="7"/>
      <c r="ASS1718" s="7"/>
      <c r="AST1718" s="7"/>
      <c r="ASU1718" s="7"/>
      <c r="ASV1718" s="7"/>
      <c r="ASW1718" s="7"/>
      <c r="ASX1718" s="7"/>
      <c r="ASY1718" s="7"/>
      <c r="ASZ1718" s="7"/>
      <c r="ATA1718" s="7"/>
      <c r="ATB1718" s="7"/>
      <c r="ATC1718" s="7"/>
      <c r="ATD1718" s="7"/>
      <c r="ATE1718" s="7"/>
      <c r="ATF1718" s="7"/>
      <c r="ATG1718" s="7"/>
      <c r="ATH1718" s="7"/>
      <c r="ATI1718" s="7"/>
      <c r="ATJ1718" s="7"/>
      <c r="ATK1718" s="7"/>
      <c r="ATL1718" s="7"/>
      <c r="ATM1718" s="7"/>
      <c r="ATN1718" s="7"/>
      <c r="ATO1718" s="7"/>
      <c r="ATP1718" s="7"/>
      <c r="ATQ1718" s="7"/>
      <c r="ATR1718" s="7"/>
      <c r="ATS1718" s="7"/>
      <c r="ATT1718" s="7"/>
      <c r="ATU1718" s="7"/>
      <c r="ATV1718" s="7"/>
      <c r="ATW1718" s="7"/>
      <c r="ATX1718" s="7"/>
      <c r="ATY1718" s="7"/>
      <c r="ATZ1718" s="7"/>
      <c r="AUA1718" s="7"/>
      <c r="AUB1718" s="7"/>
      <c r="AUC1718" s="7"/>
      <c r="AUD1718" s="7"/>
      <c r="AUE1718" s="7"/>
      <c r="AUF1718" s="7"/>
      <c r="AUG1718" s="7"/>
      <c r="AUH1718" s="7"/>
      <c r="AUI1718" s="7"/>
      <c r="AUJ1718" s="7"/>
      <c r="AUK1718" s="7"/>
      <c r="AUL1718" s="7"/>
      <c r="AUM1718" s="7"/>
      <c r="AUN1718" s="7"/>
      <c r="AUO1718" s="7"/>
      <c r="AUP1718" s="7"/>
      <c r="AUQ1718" s="7"/>
      <c r="AUR1718" s="7"/>
      <c r="AUS1718" s="7"/>
      <c r="AUT1718" s="7"/>
      <c r="AUU1718" s="7"/>
      <c r="AUV1718" s="7"/>
      <c r="AUW1718" s="7"/>
      <c r="AUX1718" s="7"/>
      <c r="AUY1718" s="7"/>
      <c r="AUZ1718" s="7"/>
      <c r="AVA1718" s="7"/>
      <c r="AVB1718" s="7"/>
      <c r="AVC1718" s="7"/>
      <c r="AVD1718" s="7"/>
      <c r="AVE1718" s="7"/>
      <c r="AVF1718" s="7"/>
      <c r="AVG1718" s="7"/>
      <c r="AVH1718" s="7"/>
      <c r="AVI1718" s="7"/>
      <c r="AVJ1718" s="7"/>
      <c r="AVK1718" s="7"/>
      <c r="AVL1718" s="7"/>
      <c r="AVM1718" s="7"/>
      <c r="AVN1718" s="7"/>
      <c r="AVO1718" s="7"/>
      <c r="AVP1718" s="7"/>
      <c r="AVQ1718" s="7"/>
      <c r="AVR1718" s="7"/>
      <c r="AVS1718" s="7"/>
      <c r="AVT1718" s="7"/>
      <c r="AVU1718" s="7"/>
      <c r="AVV1718" s="7"/>
      <c r="AVW1718" s="7"/>
      <c r="AVX1718" s="7"/>
      <c r="AVY1718" s="7"/>
      <c r="AVZ1718" s="7"/>
      <c r="AWA1718" s="7"/>
      <c r="AWB1718" s="7"/>
      <c r="AWC1718" s="7"/>
      <c r="AWD1718" s="7"/>
      <c r="AWE1718" s="7"/>
      <c r="AWF1718" s="7"/>
      <c r="AWG1718" s="7"/>
      <c r="AWH1718" s="7"/>
      <c r="AWI1718" s="7"/>
      <c r="AWJ1718" s="7"/>
      <c r="AWK1718" s="7"/>
      <c r="AWL1718" s="7"/>
      <c r="AWM1718" s="7"/>
      <c r="AWN1718" s="7"/>
      <c r="AWO1718" s="7"/>
      <c r="AWP1718" s="7"/>
      <c r="AWQ1718" s="7"/>
      <c r="AWR1718" s="7"/>
      <c r="AWS1718" s="7"/>
      <c r="AWT1718" s="7"/>
      <c r="AWU1718" s="7"/>
      <c r="AWV1718" s="7"/>
      <c r="AWW1718" s="7"/>
      <c r="AWX1718" s="7"/>
      <c r="AWY1718" s="7"/>
      <c r="AWZ1718" s="7"/>
      <c r="AXA1718" s="7"/>
      <c r="AXB1718" s="7"/>
      <c r="AXC1718" s="7"/>
      <c r="AXD1718" s="7"/>
      <c r="AXE1718" s="7"/>
      <c r="AXF1718" s="7"/>
      <c r="AXG1718" s="7"/>
      <c r="AXH1718" s="7"/>
      <c r="AXI1718" s="7"/>
      <c r="AXJ1718" s="7"/>
      <c r="AXK1718" s="7"/>
      <c r="AXL1718" s="7"/>
      <c r="AXM1718" s="7"/>
      <c r="AXN1718" s="7"/>
      <c r="AXO1718" s="7"/>
      <c r="AXP1718" s="7"/>
      <c r="AXQ1718" s="7"/>
      <c r="AXR1718" s="7"/>
      <c r="AXS1718" s="7"/>
      <c r="AXT1718" s="7"/>
      <c r="AXU1718" s="7"/>
      <c r="AXV1718" s="7"/>
      <c r="AXW1718" s="7"/>
      <c r="AXX1718" s="7"/>
      <c r="AXY1718" s="7"/>
      <c r="AXZ1718" s="7"/>
      <c r="AYA1718" s="7"/>
      <c r="AYB1718" s="7"/>
      <c r="AYC1718" s="7"/>
      <c r="AYD1718" s="7"/>
      <c r="AYE1718" s="7"/>
      <c r="AYF1718" s="7"/>
      <c r="AYG1718" s="7"/>
      <c r="AYH1718" s="7"/>
      <c r="AYI1718" s="7"/>
      <c r="AYJ1718" s="7"/>
      <c r="AYK1718" s="7"/>
      <c r="AYL1718" s="7"/>
      <c r="AYM1718" s="7"/>
      <c r="AYN1718" s="7"/>
      <c r="AYO1718" s="7"/>
      <c r="AYP1718" s="7"/>
      <c r="AYQ1718" s="7"/>
      <c r="AYR1718" s="7"/>
      <c r="AYS1718" s="7"/>
      <c r="AYT1718" s="7"/>
      <c r="AYU1718" s="7"/>
      <c r="AYV1718" s="7"/>
      <c r="AYW1718" s="7"/>
      <c r="AYX1718" s="7"/>
      <c r="AYY1718" s="7"/>
      <c r="AYZ1718" s="7"/>
      <c r="AZA1718" s="7"/>
      <c r="AZB1718" s="7"/>
      <c r="AZC1718" s="7"/>
      <c r="AZD1718" s="7"/>
      <c r="AZE1718" s="7"/>
      <c r="AZF1718" s="7"/>
      <c r="AZG1718" s="7"/>
      <c r="AZH1718" s="7"/>
      <c r="AZI1718" s="7"/>
      <c r="AZJ1718" s="7"/>
      <c r="AZK1718" s="7"/>
      <c r="AZL1718" s="7"/>
      <c r="AZM1718" s="7"/>
      <c r="AZN1718" s="7"/>
      <c r="AZO1718" s="7"/>
      <c r="AZP1718" s="7"/>
      <c r="AZQ1718" s="7"/>
      <c r="AZR1718" s="7"/>
      <c r="AZS1718" s="7"/>
      <c r="AZT1718" s="7"/>
      <c r="AZU1718" s="7"/>
      <c r="AZV1718" s="7"/>
      <c r="AZW1718" s="7"/>
      <c r="AZX1718" s="7"/>
      <c r="AZY1718" s="7"/>
      <c r="AZZ1718" s="7"/>
      <c r="BAA1718" s="7"/>
      <c r="BAB1718" s="7"/>
      <c r="BAC1718" s="7"/>
      <c r="BAD1718" s="7"/>
      <c r="BAE1718" s="7"/>
      <c r="BAF1718" s="7"/>
      <c r="BAG1718" s="7"/>
      <c r="BAH1718" s="7"/>
      <c r="BAI1718" s="7"/>
      <c r="BAJ1718" s="7"/>
      <c r="BAK1718" s="7"/>
      <c r="BAL1718" s="7"/>
      <c r="BAM1718" s="7"/>
      <c r="BAN1718" s="7"/>
      <c r="BAO1718" s="7"/>
      <c r="BAP1718" s="7"/>
      <c r="BAQ1718" s="7"/>
      <c r="BAR1718" s="7"/>
      <c r="BAS1718" s="7"/>
      <c r="BAT1718" s="7"/>
      <c r="BAU1718" s="7"/>
      <c r="BAV1718" s="7"/>
      <c r="BAW1718" s="7"/>
      <c r="BAX1718" s="7"/>
      <c r="BAY1718" s="7"/>
      <c r="BAZ1718" s="7"/>
      <c r="BBA1718" s="7"/>
      <c r="BBB1718" s="7"/>
      <c r="BBC1718" s="7"/>
      <c r="BBD1718" s="7"/>
      <c r="BBE1718" s="7"/>
      <c r="BBF1718" s="7"/>
      <c r="BBG1718" s="7"/>
      <c r="BBH1718" s="7"/>
      <c r="BBI1718" s="7"/>
      <c r="BBJ1718" s="7"/>
      <c r="BBK1718" s="7"/>
      <c r="BBL1718" s="7"/>
      <c r="BBM1718" s="7"/>
      <c r="BBN1718" s="7"/>
      <c r="BBO1718" s="7"/>
      <c r="BBP1718" s="7"/>
      <c r="BBQ1718" s="7"/>
      <c r="BBR1718" s="7"/>
      <c r="BBS1718" s="7"/>
      <c r="BBT1718" s="7"/>
      <c r="BBU1718" s="7"/>
      <c r="BBV1718" s="7"/>
      <c r="BBW1718" s="7"/>
      <c r="BBX1718" s="7"/>
      <c r="BBY1718" s="7"/>
      <c r="BBZ1718" s="7"/>
      <c r="BCA1718" s="7"/>
      <c r="BCB1718" s="7"/>
      <c r="BCC1718" s="7"/>
      <c r="BCD1718" s="7"/>
      <c r="BCE1718" s="7"/>
      <c r="BCF1718" s="7"/>
      <c r="BCG1718" s="7"/>
      <c r="BCH1718" s="7"/>
      <c r="BCI1718" s="7"/>
      <c r="BCJ1718" s="7"/>
      <c r="BCK1718" s="7"/>
      <c r="BCL1718" s="7"/>
      <c r="BCM1718" s="7"/>
      <c r="BCN1718" s="7"/>
      <c r="BCO1718" s="7"/>
      <c r="BCP1718" s="7"/>
      <c r="BCQ1718" s="7"/>
      <c r="BCR1718" s="7"/>
      <c r="BCS1718" s="7"/>
      <c r="BCT1718" s="7"/>
      <c r="BCU1718" s="7"/>
      <c r="BCV1718" s="7"/>
      <c r="BCW1718" s="7"/>
      <c r="BCX1718" s="7"/>
      <c r="BCY1718" s="7"/>
      <c r="BCZ1718" s="7"/>
      <c r="BDA1718" s="7"/>
      <c r="BDB1718" s="7"/>
      <c r="BDC1718" s="7"/>
      <c r="BDD1718" s="7"/>
      <c r="BDE1718" s="7"/>
      <c r="BDF1718" s="7"/>
      <c r="BDG1718" s="7"/>
      <c r="BDH1718" s="7"/>
      <c r="BDI1718" s="7"/>
      <c r="BDJ1718" s="7"/>
      <c r="BDK1718" s="7"/>
      <c r="BDL1718" s="7"/>
      <c r="BDM1718" s="7"/>
      <c r="BDN1718" s="7"/>
      <c r="BDO1718" s="7"/>
      <c r="BDP1718" s="7"/>
      <c r="BDQ1718" s="7"/>
      <c r="BDR1718" s="7"/>
      <c r="BDS1718" s="7"/>
      <c r="BDT1718" s="7"/>
      <c r="BDU1718" s="7"/>
      <c r="BDV1718" s="7"/>
      <c r="BDW1718" s="7"/>
      <c r="BDX1718" s="7"/>
      <c r="BDY1718" s="7"/>
      <c r="BDZ1718" s="7"/>
      <c r="BEA1718" s="7"/>
      <c r="BEB1718" s="7"/>
      <c r="BEC1718" s="7"/>
      <c r="BED1718" s="7"/>
      <c r="BEE1718" s="7"/>
      <c r="BEF1718" s="7"/>
      <c r="BEG1718" s="7"/>
      <c r="BEH1718" s="7"/>
      <c r="BEI1718" s="7"/>
      <c r="BEJ1718" s="7"/>
      <c r="BEK1718" s="7"/>
      <c r="BEL1718" s="7"/>
      <c r="BEM1718" s="7"/>
      <c r="BEN1718" s="7"/>
      <c r="BEO1718" s="7"/>
      <c r="BEP1718" s="7"/>
      <c r="BEQ1718" s="7"/>
      <c r="BER1718" s="7"/>
      <c r="BES1718" s="7"/>
      <c r="BET1718" s="7"/>
      <c r="BEU1718" s="7"/>
      <c r="BEV1718" s="7"/>
      <c r="BEW1718" s="7"/>
      <c r="BEX1718" s="7"/>
      <c r="BEY1718" s="7"/>
      <c r="BEZ1718" s="7"/>
      <c r="BFA1718" s="7"/>
      <c r="BFB1718" s="7"/>
      <c r="BFC1718" s="7"/>
      <c r="BFD1718" s="7"/>
      <c r="BFE1718" s="7"/>
      <c r="BFF1718" s="7"/>
      <c r="BFG1718" s="7"/>
      <c r="BFH1718" s="7"/>
      <c r="BFI1718" s="7"/>
      <c r="BFJ1718" s="7"/>
      <c r="BFK1718" s="7"/>
      <c r="BFL1718" s="7"/>
      <c r="BFM1718" s="7"/>
      <c r="BFN1718" s="7"/>
      <c r="BFO1718" s="7"/>
      <c r="BFP1718" s="7"/>
      <c r="BFQ1718" s="7"/>
      <c r="BFR1718" s="7"/>
      <c r="BFS1718" s="7"/>
      <c r="BFT1718" s="7"/>
      <c r="BFU1718" s="7"/>
      <c r="BFV1718" s="7"/>
      <c r="BFW1718" s="7"/>
      <c r="BFX1718" s="7"/>
      <c r="BFY1718" s="7"/>
      <c r="BFZ1718" s="7"/>
      <c r="BGA1718" s="7"/>
      <c r="BGB1718" s="7"/>
      <c r="BGC1718" s="7"/>
      <c r="BGD1718" s="7"/>
      <c r="BGE1718" s="7"/>
      <c r="BGF1718" s="7"/>
      <c r="BGG1718" s="7"/>
      <c r="BGH1718" s="7"/>
      <c r="BGI1718" s="7"/>
      <c r="BGJ1718" s="7"/>
      <c r="BGK1718" s="7"/>
      <c r="BGL1718" s="7"/>
      <c r="BGM1718" s="7"/>
      <c r="BGN1718" s="7"/>
      <c r="BGO1718" s="7"/>
      <c r="BGP1718" s="7"/>
      <c r="BGQ1718" s="7"/>
      <c r="BGR1718" s="7"/>
      <c r="BGS1718" s="7"/>
      <c r="BGT1718" s="7"/>
      <c r="BGU1718" s="7"/>
      <c r="BGV1718" s="7"/>
      <c r="BGW1718" s="7"/>
      <c r="BGX1718" s="7"/>
      <c r="BGY1718" s="7"/>
      <c r="BGZ1718" s="7"/>
      <c r="BHA1718" s="7"/>
      <c r="BHB1718" s="7"/>
      <c r="BHC1718" s="7"/>
      <c r="BHD1718" s="7"/>
      <c r="BHE1718" s="7"/>
      <c r="BHF1718" s="7"/>
      <c r="BHG1718" s="7"/>
      <c r="BHH1718" s="7"/>
      <c r="BHI1718" s="7"/>
      <c r="BHJ1718" s="7"/>
      <c r="BHK1718" s="7"/>
      <c r="BHL1718" s="7"/>
      <c r="BHM1718" s="7"/>
      <c r="BHN1718" s="7"/>
      <c r="BHO1718" s="7"/>
      <c r="BHP1718" s="7"/>
      <c r="BHQ1718" s="7"/>
      <c r="BHR1718" s="7"/>
      <c r="BHS1718" s="7"/>
      <c r="BHT1718" s="7"/>
      <c r="BHU1718" s="7"/>
      <c r="BHV1718" s="7"/>
      <c r="BHW1718" s="7"/>
      <c r="BHX1718" s="7"/>
      <c r="BHY1718" s="7"/>
      <c r="BHZ1718" s="7"/>
      <c r="BIA1718" s="7"/>
      <c r="BIB1718" s="7"/>
      <c r="BIC1718" s="7"/>
      <c r="BID1718" s="7"/>
      <c r="BIE1718" s="7"/>
      <c r="BIF1718" s="7"/>
      <c r="BIG1718" s="7"/>
      <c r="BIH1718" s="7"/>
      <c r="BII1718" s="7"/>
      <c r="BIJ1718" s="7"/>
      <c r="BIK1718" s="7"/>
      <c r="BIL1718" s="7"/>
      <c r="BIM1718" s="7"/>
      <c r="BIN1718" s="7"/>
      <c r="BIO1718" s="7"/>
      <c r="BIP1718" s="7"/>
      <c r="BIQ1718" s="7"/>
      <c r="BIR1718" s="7"/>
      <c r="BIS1718" s="7"/>
      <c r="BIT1718" s="7"/>
      <c r="BIU1718" s="7"/>
      <c r="BIV1718" s="7"/>
      <c r="BIW1718" s="7"/>
      <c r="BIX1718" s="7"/>
      <c r="BIY1718" s="7"/>
      <c r="BIZ1718" s="7"/>
      <c r="BJA1718" s="7"/>
      <c r="BJB1718" s="7"/>
      <c r="BJC1718" s="7"/>
      <c r="BJD1718" s="7"/>
      <c r="BJE1718" s="7"/>
      <c r="BJF1718" s="7"/>
      <c r="BJG1718" s="7"/>
      <c r="BJH1718" s="7"/>
      <c r="BJI1718" s="7"/>
      <c r="BJJ1718" s="7"/>
      <c r="BJK1718" s="7"/>
      <c r="BJL1718" s="7"/>
      <c r="BJM1718" s="7"/>
      <c r="BJN1718" s="7"/>
      <c r="BJO1718" s="7"/>
      <c r="BJP1718" s="7"/>
      <c r="BJQ1718" s="7"/>
      <c r="BJR1718" s="7"/>
      <c r="BJS1718" s="7"/>
      <c r="BJT1718" s="7"/>
      <c r="BJU1718" s="7"/>
      <c r="BJV1718" s="7"/>
      <c r="BJW1718" s="7"/>
      <c r="BJX1718" s="7"/>
      <c r="BJY1718" s="7"/>
      <c r="BJZ1718" s="7"/>
      <c r="BKA1718" s="7"/>
      <c r="BKB1718" s="7"/>
      <c r="BKC1718" s="7"/>
      <c r="BKD1718" s="7"/>
      <c r="BKE1718" s="7"/>
      <c r="BKF1718" s="7"/>
      <c r="BKG1718" s="7"/>
      <c r="BKH1718" s="7"/>
      <c r="BKI1718" s="7"/>
      <c r="BKJ1718" s="7"/>
      <c r="BKK1718" s="7"/>
      <c r="BKL1718" s="7"/>
      <c r="BKM1718" s="7"/>
      <c r="BKN1718" s="7"/>
      <c r="BKO1718" s="7"/>
      <c r="BKP1718" s="7"/>
      <c r="BKQ1718" s="7"/>
      <c r="BKR1718" s="7"/>
      <c r="BKS1718" s="7"/>
      <c r="BKT1718" s="7"/>
      <c r="BKU1718" s="7"/>
      <c r="BKV1718" s="7"/>
      <c r="BKW1718" s="7"/>
      <c r="BKX1718" s="7"/>
      <c r="BKY1718" s="7"/>
      <c r="BKZ1718" s="7"/>
      <c r="BLA1718" s="7"/>
      <c r="BLB1718" s="7"/>
      <c r="BLC1718" s="7"/>
      <c r="BLD1718" s="7"/>
      <c r="BLE1718" s="7"/>
      <c r="BLF1718" s="7"/>
      <c r="BLG1718" s="7"/>
      <c r="BLH1718" s="7"/>
      <c r="BLI1718" s="7"/>
      <c r="BLJ1718" s="7"/>
      <c r="BLK1718" s="7"/>
      <c r="BLL1718" s="7"/>
      <c r="BLM1718" s="7"/>
      <c r="BLN1718" s="7"/>
      <c r="BLO1718" s="7"/>
      <c r="BLP1718" s="7"/>
      <c r="BLQ1718" s="7"/>
      <c r="BLR1718" s="7"/>
      <c r="BLS1718" s="7"/>
      <c r="BLT1718" s="7"/>
      <c r="BLU1718" s="7"/>
      <c r="BLV1718" s="7"/>
      <c r="BLW1718" s="7"/>
      <c r="BLX1718" s="7"/>
      <c r="BLY1718" s="7"/>
      <c r="BLZ1718" s="7"/>
      <c r="BMA1718" s="7"/>
      <c r="BMB1718" s="7"/>
      <c r="BMC1718" s="7"/>
      <c r="BMD1718" s="7"/>
      <c r="BME1718" s="7"/>
      <c r="BMF1718" s="7"/>
      <c r="BMG1718" s="7"/>
      <c r="BMH1718" s="7"/>
      <c r="BMI1718" s="7"/>
      <c r="BMJ1718" s="7"/>
      <c r="BMK1718" s="7"/>
      <c r="BML1718" s="7"/>
      <c r="BMM1718" s="7"/>
      <c r="BMN1718" s="7"/>
      <c r="BMO1718" s="7"/>
      <c r="BMP1718" s="7"/>
      <c r="BMQ1718" s="7"/>
      <c r="BMR1718" s="7"/>
      <c r="BMS1718" s="7"/>
      <c r="BMT1718" s="7"/>
      <c r="BMU1718" s="7"/>
      <c r="BMV1718" s="7"/>
      <c r="BMW1718" s="7"/>
      <c r="BMX1718" s="7"/>
      <c r="BMY1718" s="7"/>
      <c r="BMZ1718" s="7"/>
      <c r="BNA1718" s="7"/>
      <c r="BNB1718" s="7"/>
      <c r="BNC1718" s="7"/>
      <c r="BND1718" s="7"/>
      <c r="BNE1718" s="7"/>
      <c r="BNF1718" s="7"/>
      <c r="BNG1718" s="7"/>
      <c r="BNH1718" s="7"/>
      <c r="BNI1718" s="7"/>
      <c r="BNJ1718" s="7"/>
      <c r="BNK1718" s="7"/>
      <c r="BNL1718" s="7"/>
      <c r="BNM1718" s="7"/>
      <c r="BNN1718" s="7"/>
      <c r="BNO1718" s="7"/>
      <c r="BNP1718" s="7"/>
      <c r="BNQ1718" s="7"/>
      <c r="BNR1718" s="7"/>
      <c r="BNS1718" s="7"/>
      <c r="BNT1718" s="7"/>
      <c r="BNU1718" s="7"/>
      <c r="BNV1718" s="7"/>
      <c r="BNW1718" s="7"/>
      <c r="BNX1718" s="7"/>
      <c r="BNY1718" s="7"/>
      <c r="BNZ1718" s="7"/>
      <c r="BOA1718" s="7"/>
      <c r="BOB1718" s="7"/>
      <c r="BOC1718" s="7"/>
      <c r="BOD1718" s="7"/>
      <c r="BOE1718" s="7"/>
      <c r="BOF1718" s="7"/>
      <c r="BOG1718" s="7"/>
      <c r="BOH1718" s="7"/>
      <c r="BOI1718" s="7"/>
      <c r="BOJ1718" s="7"/>
      <c r="BOK1718" s="7"/>
      <c r="BOL1718" s="7"/>
      <c r="BOM1718" s="7"/>
      <c r="BON1718" s="7"/>
      <c r="BOO1718" s="7"/>
      <c r="BOP1718" s="7"/>
      <c r="BOQ1718" s="7"/>
      <c r="BOR1718" s="7"/>
      <c r="BOS1718" s="7"/>
      <c r="BOT1718" s="7"/>
      <c r="BOU1718" s="7"/>
      <c r="BOV1718" s="7"/>
      <c r="BOW1718" s="7"/>
      <c r="BOX1718" s="7"/>
      <c r="BOY1718" s="7"/>
      <c r="BOZ1718" s="7"/>
      <c r="BPA1718" s="7"/>
      <c r="BPB1718" s="7"/>
      <c r="BPC1718" s="7"/>
      <c r="BPD1718" s="7"/>
      <c r="BPE1718" s="7"/>
      <c r="BPF1718" s="7"/>
      <c r="BPG1718" s="7"/>
      <c r="BPH1718" s="7"/>
      <c r="BPI1718" s="7"/>
      <c r="BPJ1718" s="7"/>
      <c r="BPK1718" s="7"/>
      <c r="BPL1718" s="7"/>
      <c r="BPM1718" s="7"/>
      <c r="BPN1718" s="7"/>
      <c r="BPO1718" s="7"/>
      <c r="BPP1718" s="7"/>
      <c r="BPQ1718" s="7"/>
      <c r="BPR1718" s="7"/>
      <c r="BPS1718" s="7"/>
      <c r="BPT1718" s="7"/>
      <c r="BPU1718" s="7"/>
      <c r="BPV1718" s="7"/>
      <c r="BPW1718" s="7"/>
      <c r="BPX1718" s="7"/>
      <c r="BPY1718" s="7"/>
      <c r="BPZ1718" s="7"/>
      <c r="BQA1718" s="7"/>
      <c r="BQB1718" s="7"/>
      <c r="BQC1718" s="7"/>
      <c r="BQD1718" s="7"/>
      <c r="BQE1718" s="7"/>
      <c r="BQF1718" s="7"/>
      <c r="BQG1718" s="7"/>
      <c r="BQH1718" s="7"/>
      <c r="BQI1718" s="7"/>
      <c r="BQJ1718" s="7"/>
      <c r="BQK1718" s="7"/>
      <c r="BQL1718" s="7"/>
      <c r="BQM1718" s="7"/>
      <c r="BQN1718" s="7"/>
      <c r="BQO1718" s="7"/>
      <c r="BQP1718" s="7"/>
      <c r="BQQ1718" s="7"/>
      <c r="BQR1718" s="7"/>
      <c r="BQS1718" s="7"/>
      <c r="BQT1718" s="7"/>
      <c r="BQU1718" s="7"/>
      <c r="BQV1718" s="7"/>
      <c r="BQW1718" s="7"/>
      <c r="BQX1718" s="7"/>
      <c r="BQY1718" s="7"/>
      <c r="BQZ1718" s="7"/>
      <c r="BRA1718" s="7"/>
      <c r="BRB1718" s="7"/>
      <c r="BRC1718" s="7"/>
      <c r="BRD1718" s="7"/>
      <c r="BRE1718" s="7"/>
      <c r="BRF1718" s="7"/>
      <c r="BRG1718" s="7"/>
      <c r="BRH1718" s="7"/>
      <c r="BRI1718" s="7"/>
      <c r="BRJ1718" s="7"/>
      <c r="BRK1718" s="7"/>
      <c r="BRL1718" s="7"/>
      <c r="BRM1718" s="7"/>
      <c r="BRN1718" s="7"/>
      <c r="BRO1718" s="7"/>
      <c r="BRP1718" s="7"/>
      <c r="BRQ1718" s="7"/>
      <c r="BRR1718" s="7"/>
      <c r="BRS1718" s="7"/>
      <c r="BRT1718" s="7"/>
      <c r="BRU1718" s="7"/>
      <c r="BRV1718" s="7"/>
      <c r="BRW1718" s="7"/>
      <c r="BRX1718" s="7"/>
      <c r="BRY1718" s="7"/>
      <c r="BRZ1718" s="7"/>
      <c r="BSA1718" s="7"/>
      <c r="BSB1718" s="7"/>
      <c r="BSC1718" s="7"/>
      <c r="BSD1718" s="7"/>
      <c r="BSE1718" s="7"/>
      <c r="BSF1718" s="7"/>
      <c r="BSG1718" s="7"/>
      <c r="BSH1718" s="7"/>
      <c r="BSI1718" s="7"/>
      <c r="BSJ1718" s="7"/>
      <c r="BSK1718" s="7"/>
      <c r="BSL1718" s="7"/>
      <c r="BSM1718" s="7"/>
      <c r="BSN1718" s="7"/>
      <c r="BSO1718" s="7"/>
      <c r="BSP1718" s="7"/>
      <c r="BSQ1718" s="7"/>
      <c r="BSR1718" s="7"/>
      <c r="BSS1718" s="7"/>
      <c r="BST1718" s="7"/>
      <c r="BSU1718" s="7"/>
      <c r="BSV1718" s="7"/>
      <c r="BSW1718" s="7"/>
      <c r="BSX1718" s="7"/>
      <c r="BSY1718" s="7"/>
      <c r="BSZ1718" s="7"/>
      <c r="BTA1718" s="7"/>
      <c r="BTB1718" s="7"/>
      <c r="BTC1718" s="7"/>
      <c r="BTD1718" s="7"/>
      <c r="BTE1718" s="7"/>
      <c r="BTF1718" s="7"/>
      <c r="BTG1718" s="7"/>
      <c r="BTH1718" s="7"/>
      <c r="BTI1718" s="7"/>
      <c r="BTJ1718" s="7"/>
      <c r="BTK1718" s="7"/>
      <c r="BTL1718" s="7"/>
      <c r="BTM1718" s="7"/>
      <c r="BTN1718" s="7"/>
      <c r="BTO1718" s="7"/>
      <c r="BTP1718" s="7"/>
      <c r="BTQ1718" s="7"/>
      <c r="BTR1718" s="7"/>
      <c r="BTS1718" s="7"/>
      <c r="BTT1718" s="7"/>
      <c r="BTU1718" s="7"/>
      <c r="BTV1718" s="7"/>
      <c r="BTW1718" s="7"/>
      <c r="BTX1718" s="7"/>
      <c r="BTY1718" s="7"/>
      <c r="BTZ1718" s="7"/>
      <c r="BUA1718" s="7"/>
      <c r="BUB1718" s="7"/>
      <c r="BUC1718" s="7"/>
      <c r="BUD1718" s="7"/>
      <c r="BUE1718" s="7"/>
      <c r="BUF1718" s="7"/>
      <c r="BUG1718" s="7"/>
      <c r="BUH1718" s="7"/>
      <c r="BUI1718" s="7"/>
      <c r="BUJ1718" s="7"/>
      <c r="BUK1718" s="7"/>
      <c r="BUL1718" s="7"/>
      <c r="BUM1718" s="7"/>
      <c r="BUN1718" s="7"/>
      <c r="BUO1718" s="7"/>
      <c r="BUP1718" s="7"/>
      <c r="BUQ1718" s="7"/>
      <c r="BUR1718" s="7"/>
      <c r="BUS1718" s="7"/>
      <c r="BUT1718" s="7"/>
      <c r="BUU1718" s="7"/>
      <c r="BUV1718" s="7"/>
      <c r="BUW1718" s="7"/>
      <c r="BUX1718" s="7"/>
      <c r="BUY1718" s="7"/>
      <c r="BUZ1718" s="7"/>
      <c r="BVA1718" s="7"/>
      <c r="BVB1718" s="7"/>
      <c r="BVC1718" s="7"/>
      <c r="BVD1718" s="7"/>
      <c r="BVE1718" s="7"/>
      <c r="BVF1718" s="7"/>
      <c r="BVG1718" s="7"/>
      <c r="BVH1718" s="7"/>
      <c r="BVI1718" s="7"/>
      <c r="BVJ1718" s="7"/>
      <c r="BVK1718" s="7"/>
      <c r="BVL1718" s="7"/>
      <c r="BVM1718" s="7"/>
      <c r="BVN1718" s="7"/>
      <c r="BVO1718" s="7"/>
      <c r="BVP1718" s="7"/>
      <c r="BVQ1718" s="7"/>
      <c r="BVR1718" s="7"/>
      <c r="BVS1718" s="7"/>
      <c r="BVT1718" s="7"/>
      <c r="BVU1718" s="7"/>
      <c r="BVV1718" s="7"/>
      <c r="BVW1718" s="7"/>
      <c r="BVX1718" s="7"/>
      <c r="BVY1718" s="7"/>
      <c r="BVZ1718" s="7"/>
      <c r="BWA1718" s="7"/>
      <c r="BWB1718" s="7"/>
      <c r="BWC1718" s="7"/>
      <c r="BWD1718" s="7"/>
      <c r="BWE1718" s="7"/>
      <c r="BWF1718" s="7"/>
      <c r="BWG1718" s="7"/>
      <c r="BWH1718" s="7"/>
      <c r="BWI1718" s="7"/>
      <c r="BWJ1718" s="7"/>
      <c r="BWK1718" s="7"/>
      <c r="BWL1718" s="7"/>
      <c r="BWM1718" s="7"/>
      <c r="BWN1718" s="7"/>
      <c r="BWO1718" s="7"/>
      <c r="BWP1718" s="7"/>
      <c r="BWQ1718" s="7"/>
      <c r="BWR1718" s="7"/>
      <c r="BWS1718" s="7"/>
      <c r="BWT1718" s="7"/>
      <c r="BWU1718" s="7"/>
      <c r="BWV1718" s="7"/>
      <c r="BWW1718" s="7"/>
      <c r="BWX1718" s="7"/>
      <c r="BWY1718" s="7"/>
      <c r="BWZ1718" s="7"/>
      <c r="BXA1718" s="7"/>
      <c r="BXB1718" s="7"/>
      <c r="BXC1718" s="7"/>
      <c r="BXD1718" s="7"/>
      <c r="BXE1718" s="7"/>
      <c r="BXF1718" s="7"/>
      <c r="BXG1718" s="7"/>
      <c r="BXH1718" s="7"/>
      <c r="BXI1718" s="7"/>
      <c r="BXJ1718" s="7"/>
      <c r="BXK1718" s="7"/>
      <c r="BXL1718" s="7"/>
      <c r="BXM1718" s="7"/>
      <c r="BXN1718" s="7"/>
      <c r="BXO1718" s="7"/>
      <c r="BXP1718" s="7"/>
      <c r="BXQ1718" s="7"/>
      <c r="BXR1718" s="7"/>
      <c r="BXS1718" s="7"/>
      <c r="BXT1718" s="7"/>
      <c r="BXU1718" s="7"/>
      <c r="BXV1718" s="7"/>
      <c r="BXW1718" s="7"/>
      <c r="BXX1718" s="7"/>
      <c r="BXY1718" s="7"/>
      <c r="BXZ1718" s="7"/>
      <c r="BYA1718" s="7"/>
      <c r="BYB1718" s="7"/>
      <c r="BYC1718" s="7"/>
      <c r="BYD1718" s="7"/>
      <c r="BYE1718" s="7"/>
      <c r="BYF1718" s="7"/>
      <c r="BYG1718" s="7"/>
      <c r="BYH1718" s="7"/>
      <c r="BYI1718" s="7"/>
      <c r="BYJ1718" s="7"/>
      <c r="BYK1718" s="7"/>
      <c r="BYL1718" s="7"/>
      <c r="BYM1718" s="7"/>
      <c r="BYN1718" s="7"/>
      <c r="BYO1718" s="7"/>
      <c r="BYP1718" s="7"/>
      <c r="BYQ1718" s="7"/>
      <c r="BYR1718" s="7"/>
      <c r="BYS1718" s="7"/>
      <c r="BYT1718" s="7"/>
      <c r="BYU1718" s="7"/>
      <c r="BYV1718" s="7"/>
      <c r="BYW1718" s="7"/>
      <c r="BYX1718" s="7"/>
      <c r="BYY1718" s="7"/>
      <c r="BYZ1718" s="7"/>
      <c r="BZA1718" s="7"/>
      <c r="BZB1718" s="7"/>
      <c r="BZC1718" s="7"/>
      <c r="BZD1718" s="7"/>
      <c r="BZE1718" s="7"/>
      <c r="BZF1718" s="7"/>
      <c r="BZG1718" s="7"/>
      <c r="BZH1718" s="7"/>
      <c r="BZI1718" s="7"/>
      <c r="BZJ1718" s="7"/>
      <c r="BZK1718" s="7"/>
      <c r="BZL1718" s="7"/>
      <c r="BZM1718" s="7"/>
      <c r="BZN1718" s="7"/>
      <c r="BZO1718" s="7"/>
      <c r="BZP1718" s="7"/>
      <c r="BZQ1718" s="7"/>
      <c r="BZR1718" s="7"/>
      <c r="BZS1718" s="7"/>
      <c r="BZT1718" s="7"/>
      <c r="BZU1718" s="7"/>
      <c r="BZV1718" s="7"/>
      <c r="BZW1718" s="7"/>
      <c r="BZX1718" s="7"/>
      <c r="BZY1718" s="7"/>
      <c r="BZZ1718" s="7"/>
      <c r="CAA1718" s="7"/>
      <c r="CAB1718" s="7"/>
      <c r="CAC1718" s="7"/>
      <c r="CAD1718" s="7"/>
      <c r="CAE1718" s="7"/>
      <c r="CAF1718" s="7"/>
      <c r="CAG1718" s="7"/>
      <c r="CAH1718" s="7"/>
      <c r="CAI1718" s="7"/>
      <c r="CAJ1718" s="7"/>
      <c r="CAK1718" s="7"/>
      <c r="CAL1718" s="7"/>
      <c r="CAM1718" s="7"/>
      <c r="CAN1718" s="7"/>
      <c r="CAO1718" s="7"/>
      <c r="CAP1718" s="7"/>
      <c r="CAQ1718" s="7"/>
      <c r="CAR1718" s="7"/>
      <c r="CAS1718" s="7"/>
      <c r="CAT1718" s="7"/>
      <c r="CAU1718" s="7"/>
      <c r="CAV1718" s="7"/>
      <c r="CAW1718" s="7"/>
      <c r="CAX1718" s="7"/>
      <c r="CAY1718" s="7"/>
      <c r="CAZ1718" s="7"/>
      <c r="CBA1718" s="7"/>
      <c r="CBB1718" s="7"/>
      <c r="CBC1718" s="7"/>
      <c r="CBD1718" s="7"/>
      <c r="CBE1718" s="7"/>
      <c r="CBF1718" s="7"/>
      <c r="CBG1718" s="7"/>
      <c r="CBH1718" s="7"/>
      <c r="CBI1718" s="7"/>
      <c r="CBJ1718" s="7"/>
      <c r="CBK1718" s="7"/>
      <c r="CBL1718" s="7"/>
      <c r="CBM1718" s="7"/>
      <c r="CBN1718" s="7"/>
      <c r="CBO1718" s="7"/>
      <c r="CBP1718" s="7"/>
      <c r="CBQ1718" s="7"/>
      <c r="CBR1718" s="7"/>
      <c r="CBS1718" s="7"/>
      <c r="CBT1718" s="7"/>
      <c r="CBU1718" s="7"/>
      <c r="CBV1718" s="7"/>
      <c r="CBW1718" s="7"/>
      <c r="CBX1718" s="7"/>
      <c r="CBY1718" s="7"/>
      <c r="CBZ1718" s="7"/>
      <c r="CCA1718" s="7"/>
      <c r="CCB1718" s="7"/>
      <c r="CCC1718" s="7"/>
      <c r="CCD1718" s="7"/>
      <c r="CCE1718" s="7"/>
      <c r="CCF1718" s="7"/>
      <c r="CCG1718" s="7"/>
      <c r="CCH1718" s="7"/>
      <c r="CCI1718" s="7"/>
      <c r="CCJ1718" s="7"/>
      <c r="CCK1718" s="7"/>
      <c r="CCL1718" s="7"/>
      <c r="CCM1718" s="7"/>
      <c r="CCN1718" s="7"/>
      <c r="CCO1718" s="7"/>
      <c r="CCP1718" s="7"/>
      <c r="CCQ1718" s="7"/>
      <c r="CCR1718" s="7"/>
      <c r="CCS1718" s="7"/>
      <c r="CCT1718" s="7"/>
      <c r="CCU1718" s="7"/>
      <c r="CCV1718" s="7"/>
      <c r="CCW1718" s="7"/>
      <c r="CCX1718" s="7"/>
      <c r="CCY1718" s="7"/>
      <c r="CCZ1718" s="7"/>
      <c r="CDA1718" s="7"/>
      <c r="CDB1718" s="7"/>
      <c r="CDC1718" s="7"/>
      <c r="CDD1718" s="7"/>
      <c r="CDE1718" s="7"/>
      <c r="CDF1718" s="7"/>
      <c r="CDG1718" s="7"/>
      <c r="CDH1718" s="7"/>
      <c r="CDI1718" s="7"/>
      <c r="CDJ1718" s="7"/>
      <c r="CDK1718" s="7"/>
      <c r="CDL1718" s="7"/>
      <c r="CDM1718" s="7"/>
      <c r="CDN1718" s="7"/>
      <c r="CDO1718" s="7"/>
      <c r="CDP1718" s="7"/>
      <c r="CDQ1718" s="7"/>
      <c r="CDR1718" s="7"/>
      <c r="CDS1718" s="7"/>
      <c r="CDT1718" s="7"/>
      <c r="CDU1718" s="7"/>
      <c r="CDV1718" s="7"/>
      <c r="CDW1718" s="7"/>
      <c r="CDX1718" s="7"/>
      <c r="CDY1718" s="7"/>
      <c r="CDZ1718" s="7"/>
      <c r="CEA1718" s="7"/>
      <c r="CEB1718" s="7"/>
      <c r="CEC1718" s="7"/>
      <c r="CED1718" s="7"/>
      <c r="CEE1718" s="7"/>
      <c r="CEF1718" s="7"/>
      <c r="CEG1718" s="7"/>
      <c r="CEH1718" s="7"/>
      <c r="CEI1718" s="7"/>
      <c r="CEJ1718" s="7"/>
      <c r="CEK1718" s="7"/>
      <c r="CEL1718" s="7"/>
      <c r="CEM1718" s="7"/>
      <c r="CEN1718" s="7"/>
      <c r="CEO1718" s="7"/>
      <c r="CEP1718" s="7"/>
      <c r="CEQ1718" s="7"/>
      <c r="CER1718" s="7"/>
      <c r="CES1718" s="7"/>
      <c r="CET1718" s="7"/>
      <c r="CEU1718" s="7"/>
      <c r="CEV1718" s="7"/>
      <c r="CEW1718" s="7"/>
      <c r="CEX1718" s="7"/>
      <c r="CEY1718" s="7"/>
      <c r="CEZ1718" s="7"/>
      <c r="CFA1718" s="7"/>
      <c r="CFB1718" s="7"/>
      <c r="CFC1718" s="7"/>
      <c r="CFD1718" s="7"/>
      <c r="CFE1718" s="7"/>
      <c r="CFF1718" s="7"/>
      <c r="CFG1718" s="7"/>
      <c r="CFH1718" s="7"/>
      <c r="CFI1718" s="7"/>
      <c r="CFJ1718" s="7"/>
      <c r="CFK1718" s="7"/>
      <c r="CFL1718" s="7"/>
      <c r="CFM1718" s="7"/>
      <c r="CFN1718" s="7"/>
      <c r="CFO1718" s="7"/>
      <c r="CFP1718" s="7"/>
      <c r="CFQ1718" s="7"/>
      <c r="CFR1718" s="7"/>
      <c r="CFS1718" s="7"/>
      <c r="CFT1718" s="7"/>
      <c r="CFU1718" s="7"/>
      <c r="CFV1718" s="7"/>
      <c r="CFW1718" s="7"/>
      <c r="CFX1718" s="7"/>
      <c r="CFY1718" s="7"/>
      <c r="CFZ1718" s="7"/>
      <c r="CGA1718" s="7"/>
      <c r="CGB1718" s="7"/>
      <c r="CGC1718" s="7"/>
      <c r="CGD1718" s="7"/>
      <c r="CGE1718" s="7"/>
      <c r="CGF1718" s="7"/>
      <c r="CGG1718" s="7"/>
      <c r="CGH1718" s="7"/>
      <c r="CGI1718" s="7"/>
      <c r="CGJ1718" s="7"/>
      <c r="CGK1718" s="7"/>
      <c r="CGL1718" s="7"/>
      <c r="CGM1718" s="7"/>
      <c r="CGN1718" s="7"/>
      <c r="CGO1718" s="7"/>
      <c r="CGP1718" s="7"/>
      <c r="CGQ1718" s="7"/>
      <c r="CGR1718" s="7"/>
      <c r="CGS1718" s="7"/>
      <c r="CGT1718" s="7"/>
      <c r="CGU1718" s="7"/>
      <c r="CGV1718" s="7"/>
      <c r="CGW1718" s="7"/>
      <c r="CGX1718" s="7"/>
      <c r="CGY1718" s="7"/>
      <c r="CGZ1718" s="7"/>
      <c r="CHA1718" s="7"/>
      <c r="CHB1718" s="7"/>
      <c r="CHC1718" s="7"/>
      <c r="CHD1718" s="7"/>
      <c r="CHE1718" s="7"/>
      <c r="CHF1718" s="7"/>
      <c r="CHG1718" s="7"/>
      <c r="CHH1718" s="7"/>
      <c r="CHI1718" s="7"/>
      <c r="CHJ1718" s="7"/>
      <c r="CHK1718" s="7"/>
      <c r="CHL1718" s="7"/>
      <c r="CHM1718" s="7"/>
      <c r="CHN1718" s="7"/>
      <c r="CHO1718" s="7"/>
      <c r="CHP1718" s="7"/>
      <c r="CHQ1718" s="7"/>
      <c r="CHR1718" s="7"/>
      <c r="CHS1718" s="7"/>
      <c r="CHT1718" s="7"/>
      <c r="CHU1718" s="7"/>
      <c r="CHV1718" s="7"/>
      <c r="CHW1718" s="7"/>
      <c r="CHX1718" s="7"/>
      <c r="CHY1718" s="7"/>
      <c r="CHZ1718" s="7"/>
      <c r="CIA1718" s="7"/>
      <c r="CIB1718" s="7"/>
      <c r="CIC1718" s="7"/>
      <c r="CID1718" s="7"/>
      <c r="CIE1718" s="7"/>
      <c r="CIF1718" s="7"/>
      <c r="CIG1718" s="7"/>
      <c r="CIH1718" s="7"/>
      <c r="CII1718" s="7"/>
      <c r="CIJ1718" s="7"/>
      <c r="CIK1718" s="7"/>
      <c r="CIL1718" s="7"/>
      <c r="CIM1718" s="7"/>
      <c r="CIN1718" s="7"/>
      <c r="CIO1718" s="7"/>
      <c r="CIP1718" s="7"/>
      <c r="CIQ1718" s="7"/>
      <c r="CIR1718" s="7"/>
      <c r="CIS1718" s="7"/>
      <c r="CIT1718" s="7"/>
      <c r="CIU1718" s="7"/>
      <c r="CIV1718" s="7"/>
      <c r="CIW1718" s="7"/>
      <c r="CIX1718" s="7"/>
      <c r="CIY1718" s="7"/>
      <c r="CIZ1718" s="7"/>
      <c r="CJA1718" s="7"/>
      <c r="CJB1718" s="7"/>
      <c r="CJC1718" s="7"/>
      <c r="CJD1718" s="7"/>
      <c r="CJE1718" s="7"/>
      <c r="CJF1718" s="7"/>
      <c r="CJG1718" s="7"/>
      <c r="CJH1718" s="7"/>
      <c r="CJI1718" s="7"/>
      <c r="CJJ1718" s="7"/>
      <c r="CJK1718" s="7"/>
      <c r="CJL1718" s="7"/>
      <c r="CJM1718" s="7"/>
      <c r="CJN1718" s="7"/>
      <c r="CJO1718" s="7"/>
      <c r="CJP1718" s="7"/>
      <c r="CJQ1718" s="7"/>
      <c r="CJR1718" s="7"/>
      <c r="CJS1718" s="7"/>
      <c r="CJT1718" s="7"/>
      <c r="CJU1718" s="7"/>
      <c r="CJV1718" s="7"/>
      <c r="CJW1718" s="7"/>
      <c r="CJX1718" s="7"/>
      <c r="CJY1718" s="7"/>
      <c r="CJZ1718" s="7"/>
      <c r="CKA1718" s="7"/>
      <c r="CKB1718" s="7"/>
      <c r="CKC1718" s="7"/>
      <c r="CKD1718" s="7"/>
      <c r="CKE1718" s="7"/>
      <c r="CKF1718" s="7"/>
      <c r="CKG1718" s="7"/>
      <c r="CKH1718" s="7"/>
      <c r="CKI1718" s="7"/>
      <c r="CKJ1718" s="7"/>
      <c r="CKK1718" s="7"/>
      <c r="CKL1718" s="7"/>
      <c r="CKM1718" s="7"/>
      <c r="CKN1718" s="7"/>
      <c r="CKO1718" s="7"/>
      <c r="CKP1718" s="7"/>
      <c r="CKQ1718" s="7"/>
      <c r="CKR1718" s="7"/>
      <c r="CKS1718" s="7"/>
      <c r="CKT1718" s="7"/>
      <c r="CKU1718" s="7"/>
      <c r="CKV1718" s="7"/>
      <c r="CKW1718" s="7"/>
      <c r="CKX1718" s="7"/>
      <c r="CKY1718" s="7"/>
      <c r="CKZ1718" s="7"/>
      <c r="CLA1718" s="7"/>
      <c r="CLB1718" s="7"/>
      <c r="CLC1718" s="7"/>
      <c r="CLD1718" s="7"/>
      <c r="CLE1718" s="7"/>
      <c r="CLF1718" s="7"/>
      <c r="CLG1718" s="7"/>
      <c r="CLH1718" s="7"/>
      <c r="CLI1718" s="7"/>
      <c r="CLJ1718" s="7"/>
      <c r="CLK1718" s="7"/>
      <c r="CLL1718" s="7"/>
      <c r="CLM1718" s="7"/>
      <c r="CLN1718" s="7"/>
      <c r="CLO1718" s="7"/>
      <c r="CLP1718" s="7"/>
      <c r="CLQ1718" s="7"/>
      <c r="CLR1718" s="7"/>
      <c r="CLS1718" s="7"/>
      <c r="CLT1718" s="7"/>
      <c r="CLU1718" s="7"/>
      <c r="CLV1718" s="7"/>
      <c r="CLW1718" s="7"/>
      <c r="CLX1718" s="7"/>
      <c r="CLY1718" s="7"/>
      <c r="CLZ1718" s="7"/>
      <c r="CMA1718" s="7"/>
      <c r="CMB1718" s="7"/>
      <c r="CMC1718" s="7"/>
      <c r="CMD1718" s="7"/>
      <c r="CME1718" s="7"/>
      <c r="CMF1718" s="7"/>
      <c r="CMG1718" s="7"/>
      <c r="CMH1718" s="7"/>
      <c r="CMI1718" s="7"/>
      <c r="CMJ1718" s="7"/>
      <c r="CMK1718" s="7"/>
      <c r="CML1718" s="7"/>
      <c r="CMM1718" s="7"/>
      <c r="CMN1718" s="7"/>
      <c r="CMO1718" s="7"/>
      <c r="CMP1718" s="7"/>
      <c r="CMQ1718" s="7"/>
      <c r="CMR1718" s="7"/>
      <c r="CMS1718" s="7"/>
      <c r="CMT1718" s="7"/>
      <c r="CMU1718" s="7"/>
      <c r="CMV1718" s="7"/>
      <c r="CMW1718" s="7"/>
      <c r="CMX1718" s="7"/>
      <c r="CMY1718" s="7"/>
      <c r="CMZ1718" s="7"/>
      <c r="CNA1718" s="7"/>
      <c r="CNB1718" s="7"/>
      <c r="CNC1718" s="7"/>
      <c r="CND1718" s="7"/>
      <c r="CNE1718" s="7"/>
      <c r="CNF1718" s="7"/>
      <c r="CNG1718" s="7"/>
      <c r="CNH1718" s="7"/>
      <c r="CNI1718" s="7"/>
      <c r="CNJ1718" s="7"/>
      <c r="CNK1718" s="7"/>
      <c r="CNL1718" s="7"/>
      <c r="CNM1718" s="7"/>
      <c r="CNN1718" s="7"/>
      <c r="CNO1718" s="7"/>
      <c r="CNP1718" s="7"/>
      <c r="CNQ1718" s="7"/>
      <c r="CNR1718" s="7"/>
      <c r="CNS1718" s="7"/>
      <c r="CNT1718" s="7"/>
      <c r="CNU1718" s="7"/>
      <c r="CNV1718" s="7"/>
      <c r="CNW1718" s="7"/>
      <c r="CNX1718" s="7"/>
      <c r="CNY1718" s="7"/>
      <c r="CNZ1718" s="7"/>
      <c r="COA1718" s="7"/>
      <c r="COB1718" s="7"/>
      <c r="COC1718" s="7"/>
      <c r="COD1718" s="7"/>
      <c r="COE1718" s="7"/>
      <c r="COF1718" s="7"/>
      <c r="COG1718" s="7"/>
      <c r="COH1718" s="7"/>
      <c r="COI1718" s="7"/>
      <c r="COJ1718" s="7"/>
      <c r="COK1718" s="7"/>
      <c r="COL1718" s="7"/>
      <c r="COM1718" s="7"/>
      <c r="CON1718" s="7"/>
      <c r="COO1718" s="7"/>
      <c r="COP1718" s="7"/>
      <c r="COQ1718" s="7"/>
      <c r="COR1718" s="7"/>
      <c r="COS1718" s="7"/>
      <c r="COT1718" s="7"/>
      <c r="COU1718" s="7"/>
      <c r="COV1718" s="7"/>
      <c r="COW1718" s="7"/>
      <c r="COX1718" s="7"/>
      <c r="COY1718" s="7"/>
      <c r="COZ1718" s="7"/>
      <c r="CPA1718" s="7"/>
      <c r="CPB1718" s="7"/>
      <c r="CPC1718" s="7"/>
      <c r="CPD1718" s="7"/>
      <c r="CPE1718" s="7"/>
      <c r="CPF1718" s="7"/>
      <c r="CPG1718" s="7"/>
      <c r="CPH1718" s="7"/>
      <c r="CPI1718" s="7"/>
      <c r="CPJ1718" s="7"/>
      <c r="CPK1718" s="7"/>
      <c r="CPL1718" s="7"/>
      <c r="CPM1718" s="7"/>
      <c r="CPN1718" s="7"/>
      <c r="CPO1718" s="7"/>
      <c r="CPP1718" s="7"/>
      <c r="CPQ1718" s="7"/>
      <c r="CPR1718" s="7"/>
      <c r="CPS1718" s="7"/>
      <c r="CPT1718" s="7"/>
      <c r="CPU1718" s="7"/>
      <c r="CPV1718" s="7"/>
      <c r="CPW1718" s="7"/>
      <c r="CPX1718" s="7"/>
      <c r="CPY1718" s="7"/>
      <c r="CPZ1718" s="7"/>
      <c r="CQA1718" s="7"/>
      <c r="CQB1718" s="7"/>
      <c r="CQC1718" s="7"/>
      <c r="CQD1718" s="7"/>
      <c r="CQE1718" s="7"/>
      <c r="CQF1718" s="7"/>
      <c r="CQG1718" s="7"/>
      <c r="CQH1718" s="7"/>
      <c r="CQI1718" s="7"/>
      <c r="CQJ1718" s="7"/>
      <c r="CQK1718" s="7"/>
      <c r="CQL1718" s="7"/>
      <c r="CQM1718" s="7"/>
      <c r="CQN1718" s="7"/>
      <c r="CQO1718" s="7"/>
      <c r="CQP1718" s="7"/>
      <c r="CQQ1718" s="7"/>
      <c r="CQR1718" s="7"/>
      <c r="CQS1718" s="7"/>
      <c r="CQT1718" s="7"/>
      <c r="CQU1718" s="7"/>
      <c r="CQV1718" s="7"/>
      <c r="CQW1718" s="7"/>
      <c r="CQX1718" s="7"/>
      <c r="CQY1718" s="7"/>
      <c r="CQZ1718" s="7"/>
      <c r="CRA1718" s="7"/>
      <c r="CRB1718" s="7"/>
      <c r="CRC1718" s="7"/>
      <c r="CRD1718" s="7"/>
      <c r="CRE1718" s="7"/>
      <c r="CRF1718" s="7"/>
      <c r="CRG1718" s="7"/>
      <c r="CRH1718" s="7"/>
      <c r="CRI1718" s="7"/>
      <c r="CRJ1718" s="7"/>
      <c r="CRK1718" s="7"/>
      <c r="CRL1718" s="7"/>
      <c r="CRM1718" s="7"/>
      <c r="CRN1718" s="7"/>
      <c r="CRO1718" s="7"/>
      <c r="CRP1718" s="7"/>
      <c r="CRQ1718" s="7"/>
      <c r="CRR1718" s="7"/>
      <c r="CRS1718" s="7"/>
      <c r="CRT1718" s="7"/>
      <c r="CRU1718" s="7"/>
      <c r="CRV1718" s="7"/>
      <c r="CRW1718" s="7"/>
      <c r="CRX1718" s="7"/>
      <c r="CRY1718" s="7"/>
      <c r="CRZ1718" s="7"/>
      <c r="CSA1718" s="7"/>
      <c r="CSB1718" s="7"/>
      <c r="CSC1718" s="7"/>
      <c r="CSD1718" s="7"/>
      <c r="CSE1718" s="7"/>
      <c r="CSF1718" s="7"/>
      <c r="CSG1718" s="7"/>
      <c r="CSH1718" s="7"/>
      <c r="CSI1718" s="7"/>
      <c r="CSJ1718" s="7"/>
      <c r="CSK1718" s="7"/>
      <c r="CSL1718" s="7"/>
      <c r="CSM1718" s="7"/>
      <c r="CSN1718" s="7"/>
      <c r="CSO1718" s="7"/>
      <c r="CSP1718" s="7"/>
      <c r="CSQ1718" s="7"/>
      <c r="CSR1718" s="7"/>
      <c r="CSS1718" s="7"/>
      <c r="CST1718" s="7"/>
      <c r="CSU1718" s="7"/>
      <c r="CSV1718" s="7"/>
      <c r="CSW1718" s="7"/>
      <c r="CSX1718" s="7"/>
      <c r="CSY1718" s="7"/>
      <c r="CSZ1718" s="7"/>
      <c r="CTA1718" s="7"/>
      <c r="CTB1718" s="7"/>
      <c r="CTC1718" s="7"/>
      <c r="CTD1718" s="7"/>
      <c r="CTE1718" s="7"/>
      <c r="CTF1718" s="7"/>
      <c r="CTG1718" s="7"/>
      <c r="CTH1718" s="7"/>
      <c r="CTI1718" s="7"/>
      <c r="CTJ1718" s="7"/>
      <c r="CTK1718" s="7"/>
      <c r="CTL1718" s="7"/>
      <c r="CTM1718" s="7"/>
      <c r="CTN1718" s="7"/>
      <c r="CTO1718" s="7"/>
      <c r="CTP1718" s="7"/>
      <c r="CTQ1718" s="7"/>
      <c r="CTR1718" s="7"/>
      <c r="CTS1718" s="7"/>
      <c r="CTT1718" s="7"/>
      <c r="CTU1718" s="7"/>
      <c r="CTV1718" s="7"/>
      <c r="CTW1718" s="7"/>
      <c r="CTX1718" s="7"/>
      <c r="CTY1718" s="7"/>
      <c r="CTZ1718" s="7"/>
      <c r="CUA1718" s="7"/>
      <c r="CUB1718" s="7"/>
      <c r="CUC1718" s="7"/>
      <c r="CUD1718" s="7"/>
      <c r="CUE1718" s="7"/>
      <c r="CUF1718" s="7"/>
      <c r="CUG1718" s="7"/>
      <c r="CUH1718" s="7"/>
      <c r="CUI1718" s="7"/>
      <c r="CUJ1718" s="7"/>
      <c r="CUK1718" s="7"/>
      <c r="CUL1718" s="7"/>
      <c r="CUM1718" s="7"/>
      <c r="CUN1718" s="7"/>
      <c r="CUO1718" s="7"/>
      <c r="CUP1718" s="7"/>
      <c r="CUQ1718" s="7"/>
      <c r="CUR1718" s="7"/>
      <c r="CUS1718" s="7"/>
      <c r="CUT1718" s="7"/>
      <c r="CUU1718" s="7"/>
      <c r="CUV1718" s="7"/>
      <c r="CUW1718" s="7"/>
      <c r="CUX1718" s="7"/>
      <c r="CUY1718" s="7"/>
      <c r="CUZ1718" s="7"/>
      <c r="CVA1718" s="7"/>
      <c r="CVB1718" s="7"/>
      <c r="CVC1718" s="7"/>
      <c r="CVD1718" s="7"/>
      <c r="CVE1718" s="7"/>
      <c r="CVF1718" s="7"/>
      <c r="CVG1718" s="7"/>
      <c r="CVH1718" s="7"/>
      <c r="CVI1718" s="7"/>
      <c r="CVJ1718" s="7"/>
      <c r="CVK1718" s="7"/>
      <c r="CVL1718" s="7"/>
      <c r="CVM1718" s="7"/>
      <c r="CVN1718" s="7"/>
      <c r="CVO1718" s="7"/>
      <c r="CVP1718" s="7"/>
      <c r="CVQ1718" s="7"/>
      <c r="CVR1718" s="7"/>
      <c r="CVS1718" s="7"/>
      <c r="CVT1718" s="7"/>
      <c r="CVU1718" s="7"/>
      <c r="CVV1718" s="7"/>
      <c r="CVW1718" s="7"/>
      <c r="CVX1718" s="7"/>
      <c r="CVY1718" s="7"/>
      <c r="CVZ1718" s="7"/>
      <c r="CWA1718" s="7"/>
      <c r="CWB1718" s="7"/>
      <c r="CWC1718" s="7"/>
      <c r="CWD1718" s="7"/>
      <c r="CWE1718" s="7"/>
      <c r="CWF1718" s="7"/>
      <c r="CWG1718" s="7"/>
      <c r="CWH1718" s="7"/>
      <c r="CWI1718" s="7"/>
      <c r="CWJ1718" s="7"/>
      <c r="CWK1718" s="7"/>
      <c r="CWL1718" s="7"/>
      <c r="CWM1718" s="7"/>
      <c r="CWN1718" s="7"/>
      <c r="CWO1718" s="7"/>
      <c r="CWP1718" s="7"/>
      <c r="CWQ1718" s="7"/>
      <c r="CWR1718" s="7"/>
      <c r="CWS1718" s="7"/>
      <c r="CWT1718" s="7"/>
      <c r="CWU1718" s="7"/>
      <c r="CWV1718" s="7"/>
      <c r="CWW1718" s="7"/>
      <c r="CWX1718" s="7"/>
      <c r="CWY1718" s="7"/>
      <c r="CWZ1718" s="7"/>
      <c r="CXA1718" s="7"/>
      <c r="CXB1718" s="7"/>
      <c r="CXC1718" s="7"/>
      <c r="CXD1718" s="7"/>
      <c r="CXE1718" s="7"/>
      <c r="CXF1718" s="7"/>
      <c r="CXG1718" s="7"/>
      <c r="CXH1718" s="7"/>
      <c r="CXI1718" s="7"/>
      <c r="CXJ1718" s="7"/>
      <c r="CXK1718" s="7"/>
      <c r="CXL1718" s="7"/>
      <c r="CXM1718" s="7"/>
      <c r="CXN1718" s="7"/>
      <c r="CXO1718" s="7"/>
      <c r="CXP1718" s="7"/>
      <c r="CXQ1718" s="7"/>
      <c r="CXR1718" s="7"/>
      <c r="CXS1718" s="7"/>
      <c r="CXT1718" s="7"/>
      <c r="CXU1718" s="7"/>
      <c r="CXV1718" s="7"/>
      <c r="CXW1718" s="7"/>
      <c r="CXX1718" s="7"/>
      <c r="CXY1718" s="7"/>
      <c r="CXZ1718" s="7"/>
      <c r="CYA1718" s="7"/>
      <c r="CYB1718" s="7"/>
      <c r="CYC1718" s="7"/>
      <c r="CYD1718" s="7"/>
      <c r="CYE1718" s="7"/>
      <c r="CYF1718" s="7"/>
      <c r="CYG1718" s="7"/>
      <c r="CYH1718" s="7"/>
      <c r="CYI1718" s="7"/>
      <c r="CYJ1718" s="7"/>
      <c r="CYK1718" s="7"/>
      <c r="CYL1718" s="7"/>
      <c r="CYM1718" s="7"/>
      <c r="CYN1718" s="7"/>
      <c r="CYO1718" s="7"/>
      <c r="CYP1718" s="7"/>
      <c r="CYQ1718" s="7"/>
      <c r="CYR1718" s="7"/>
      <c r="CYS1718" s="7"/>
      <c r="CYT1718" s="7"/>
      <c r="CYU1718" s="7"/>
      <c r="CYV1718" s="7"/>
      <c r="CYW1718" s="7"/>
      <c r="CYX1718" s="7"/>
      <c r="CYY1718" s="7"/>
      <c r="CYZ1718" s="7"/>
      <c r="CZA1718" s="7"/>
      <c r="CZB1718" s="7"/>
      <c r="CZC1718" s="7"/>
      <c r="CZD1718" s="7"/>
      <c r="CZE1718" s="7"/>
      <c r="CZF1718" s="7"/>
      <c r="CZG1718" s="7"/>
      <c r="CZH1718" s="7"/>
      <c r="CZI1718" s="7"/>
      <c r="CZJ1718" s="7"/>
      <c r="CZK1718" s="7"/>
      <c r="CZL1718" s="7"/>
      <c r="CZM1718" s="7"/>
      <c r="CZN1718" s="7"/>
      <c r="CZO1718" s="7"/>
      <c r="CZP1718" s="7"/>
      <c r="CZQ1718" s="7"/>
      <c r="CZR1718" s="7"/>
      <c r="CZS1718" s="7"/>
      <c r="CZT1718" s="7"/>
      <c r="CZU1718" s="7"/>
      <c r="CZV1718" s="7"/>
      <c r="CZW1718" s="7"/>
      <c r="CZX1718" s="7"/>
      <c r="CZY1718" s="7"/>
      <c r="CZZ1718" s="7"/>
      <c r="DAA1718" s="7"/>
      <c r="DAB1718" s="7"/>
      <c r="DAC1718" s="7"/>
      <c r="DAD1718" s="7"/>
      <c r="DAE1718" s="7"/>
      <c r="DAF1718" s="7"/>
      <c r="DAG1718" s="7"/>
      <c r="DAH1718" s="7"/>
      <c r="DAI1718" s="7"/>
      <c r="DAJ1718" s="7"/>
      <c r="DAK1718" s="7"/>
      <c r="DAL1718" s="7"/>
      <c r="DAM1718" s="7"/>
      <c r="DAN1718" s="7"/>
      <c r="DAO1718" s="7"/>
      <c r="DAP1718" s="7"/>
      <c r="DAQ1718" s="7"/>
      <c r="DAR1718" s="7"/>
      <c r="DAS1718" s="7"/>
      <c r="DAT1718" s="7"/>
      <c r="DAU1718" s="7"/>
      <c r="DAV1718" s="7"/>
      <c r="DAW1718" s="7"/>
      <c r="DAX1718" s="7"/>
      <c r="DAY1718" s="7"/>
      <c r="DAZ1718" s="7"/>
      <c r="DBA1718" s="7"/>
      <c r="DBB1718" s="7"/>
      <c r="DBC1718" s="7"/>
      <c r="DBD1718" s="7"/>
      <c r="DBE1718" s="7"/>
      <c r="DBF1718" s="7"/>
      <c r="DBG1718" s="7"/>
      <c r="DBH1718" s="7"/>
      <c r="DBI1718" s="7"/>
      <c r="DBJ1718" s="7"/>
      <c r="DBK1718" s="7"/>
      <c r="DBL1718" s="7"/>
      <c r="DBM1718" s="7"/>
      <c r="DBN1718" s="7"/>
      <c r="DBO1718" s="7"/>
      <c r="DBP1718" s="7"/>
      <c r="DBQ1718" s="7"/>
      <c r="DBR1718" s="7"/>
      <c r="DBS1718" s="7"/>
      <c r="DBT1718" s="7"/>
      <c r="DBU1718" s="7"/>
      <c r="DBV1718" s="7"/>
      <c r="DBW1718" s="7"/>
      <c r="DBX1718" s="7"/>
      <c r="DBY1718" s="7"/>
      <c r="DBZ1718" s="7"/>
      <c r="DCA1718" s="7"/>
      <c r="DCB1718" s="7"/>
      <c r="DCC1718" s="7"/>
      <c r="DCD1718" s="7"/>
      <c r="DCE1718" s="7"/>
      <c r="DCF1718" s="7"/>
      <c r="DCG1718" s="7"/>
      <c r="DCH1718" s="7"/>
      <c r="DCI1718" s="7"/>
      <c r="DCJ1718" s="7"/>
      <c r="DCK1718" s="7"/>
      <c r="DCL1718" s="7"/>
      <c r="DCM1718" s="7"/>
      <c r="DCN1718" s="7"/>
      <c r="DCO1718" s="7"/>
      <c r="DCP1718" s="7"/>
      <c r="DCQ1718" s="7"/>
      <c r="DCR1718" s="7"/>
      <c r="DCS1718" s="7"/>
      <c r="DCT1718" s="7"/>
      <c r="DCU1718" s="7"/>
      <c r="DCV1718" s="7"/>
      <c r="DCW1718" s="7"/>
      <c r="DCX1718" s="7"/>
      <c r="DCY1718" s="7"/>
      <c r="DCZ1718" s="7"/>
      <c r="DDA1718" s="7"/>
      <c r="DDB1718" s="7"/>
      <c r="DDC1718" s="7"/>
      <c r="DDD1718" s="7"/>
      <c r="DDE1718" s="7"/>
      <c r="DDF1718" s="7"/>
      <c r="DDG1718" s="7"/>
      <c r="DDH1718" s="7"/>
      <c r="DDI1718" s="7"/>
      <c r="DDJ1718" s="7"/>
      <c r="DDK1718" s="7"/>
      <c r="DDL1718" s="7"/>
      <c r="DDM1718" s="7"/>
      <c r="DDN1718" s="7"/>
      <c r="DDO1718" s="7"/>
      <c r="DDP1718" s="7"/>
      <c r="DDQ1718" s="7"/>
      <c r="DDR1718" s="7"/>
      <c r="DDS1718" s="7"/>
      <c r="DDT1718" s="7"/>
      <c r="DDU1718" s="7"/>
      <c r="DDV1718" s="7"/>
      <c r="DDW1718" s="7"/>
      <c r="DDX1718" s="7"/>
      <c r="DDY1718" s="7"/>
      <c r="DDZ1718" s="7"/>
      <c r="DEA1718" s="7"/>
      <c r="DEB1718" s="7"/>
      <c r="DEC1718" s="7"/>
      <c r="DED1718" s="7"/>
      <c r="DEE1718" s="7"/>
      <c r="DEF1718" s="7"/>
      <c r="DEG1718" s="7"/>
      <c r="DEH1718" s="7"/>
      <c r="DEI1718" s="7"/>
      <c r="DEJ1718" s="7"/>
      <c r="DEK1718" s="7"/>
      <c r="DEL1718" s="7"/>
      <c r="DEM1718" s="7"/>
      <c r="DEN1718" s="7"/>
      <c r="DEO1718" s="7"/>
      <c r="DEP1718" s="7"/>
      <c r="DEQ1718" s="7"/>
      <c r="DER1718" s="7"/>
      <c r="DES1718" s="7"/>
      <c r="DET1718" s="7"/>
      <c r="DEU1718" s="7"/>
      <c r="DEV1718" s="7"/>
      <c r="DEW1718" s="7"/>
      <c r="DEX1718" s="7"/>
      <c r="DEY1718" s="7"/>
      <c r="DEZ1718" s="7"/>
      <c r="DFA1718" s="7"/>
      <c r="DFB1718" s="7"/>
      <c r="DFC1718" s="7"/>
      <c r="DFD1718" s="7"/>
      <c r="DFE1718" s="7"/>
      <c r="DFF1718" s="7"/>
      <c r="DFG1718" s="7"/>
      <c r="DFH1718" s="7"/>
      <c r="DFI1718" s="7"/>
      <c r="DFJ1718" s="7"/>
      <c r="DFK1718" s="7"/>
      <c r="DFL1718" s="7"/>
      <c r="DFM1718" s="7"/>
      <c r="DFN1718" s="7"/>
      <c r="DFO1718" s="7"/>
      <c r="DFP1718" s="7"/>
      <c r="DFQ1718" s="7"/>
      <c r="DFR1718" s="7"/>
      <c r="DFS1718" s="7"/>
      <c r="DFT1718" s="7"/>
      <c r="DFU1718" s="7"/>
      <c r="DFV1718" s="7"/>
      <c r="DFW1718" s="7"/>
      <c r="DFX1718" s="7"/>
      <c r="DFY1718" s="7"/>
      <c r="DFZ1718" s="7"/>
      <c r="DGA1718" s="7"/>
      <c r="DGB1718" s="7"/>
      <c r="DGC1718" s="7"/>
      <c r="DGD1718" s="7"/>
      <c r="DGE1718" s="7"/>
      <c r="DGF1718" s="7"/>
      <c r="DGG1718" s="7"/>
      <c r="DGH1718" s="7"/>
      <c r="DGI1718" s="7"/>
      <c r="DGJ1718" s="7"/>
      <c r="DGK1718" s="7"/>
      <c r="DGL1718" s="7"/>
      <c r="DGM1718" s="7"/>
      <c r="DGN1718" s="7"/>
      <c r="DGO1718" s="7"/>
      <c r="DGP1718" s="7"/>
      <c r="DGQ1718" s="7"/>
      <c r="DGR1718" s="7"/>
      <c r="DGS1718" s="7"/>
      <c r="DGT1718" s="7"/>
      <c r="DGU1718" s="7"/>
      <c r="DGV1718" s="7"/>
      <c r="DGW1718" s="7"/>
      <c r="DGX1718" s="7"/>
      <c r="DGY1718" s="7"/>
      <c r="DGZ1718" s="7"/>
      <c r="DHA1718" s="7"/>
      <c r="DHB1718" s="7"/>
      <c r="DHC1718" s="7"/>
      <c r="DHD1718" s="7"/>
      <c r="DHE1718" s="7"/>
      <c r="DHF1718" s="7"/>
      <c r="DHG1718" s="7"/>
      <c r="DHH1718" s="7"/>
      <c r="DHI1718" s="7"/>
      <c r="DHJ1718" s="7"/>
      <c r="DHK1718" s="7"/>
      <c r="DHL1718" s="7"/>
      <c r="DHM1718" s="7"/>
      <c r="DHN1718" s="7"/>
      <c r="DHO1718" s="7"/>
      <c r="DHP1718" s="7"/>
      <c r="DHQ1718" s="7"/>
      <c r="DHR1718" s="7"/>
      <c r="DHS1718" s="7"/>
      <c r="DHT1718" s="7"/>
      <c r="DHU1718" s="7"/>
      <c r="DHV1718" s="7"/>
      <c r="DHW1718" s="7"/>
      <c r="DHX1718" s="7"/>
      <c r="DHY1718" s="7"/>
      <c r="DHZ1718" s="7"/>
      <c r="DIA1718" s="7"/>
      <c r="DIB1718" s="7"/>
      <c r="DIC1718" s="7"/>
      <c r="DID1718" s="7"/>
      <c r="DIE1718" s="7"/>
      <c r="DIF1718" s="7"/>
      <c r="DIG1718" s="7"/>
      <c r="DIH1718" s="7"/>
      <c r="DII1718" s="7"/>
      <c r="DIJ1718" s="7"/>
      <c r="DIK1718" s="7"/>
      <c r="DIL1718" s="7"/>
      <c r="DIM1718" s="7"/>
      <c r="DIN1718" s="7"/>
      <c r="DIO1718" s="7"/>
      <c r="DIP1718" s="7"/>
      <c r="DIQ1718" s="7"/>
      <c r="DIR1718" s="7"/>
      <c r="DIS1718" s="7"/>
      <c r="DIT1718" s="7"/>
      <c r="DIU1718" s="7"/>
      <c r="DIV1718" s="7"/>
      <c r="DIW1718" s="7"/>
      <c r="DIX1718" s="7"/>
      <c r="DIY1718" s="7"/>
      <c r="DIZ1718" s="7"/>
      <c r="DJA1718" s="7"/>
      <c r="DJB1718" s="7"/>
      <c r="DJC1718" s="7"/>
      <c r="DJD1718" s="7"/>
      <c r="DJE1718" s="7"/>
      <c r="DJF1718" s="7"/>
      <c r="DJG1718" s="7"/>
      <c r="DJH1718" s="7"/>
      <c r="DJI1718" s="7"/>
      <c r="DJJ1718" s="7"/>
      <c r="DJK1718" s="7"/>
      <c r="DJL1718" s="7"/>
      <c r="DJM1718" s="7"/>
      <c r="DJN1718" s="7"/>
      <c r="DJO1718" s="7"/>
      <c r="DJP1718" s="7"/>
      <c r="DJQ1718" s="7"/>
      <c r="DJR1718" s="7"/>
      <c r="DJS1718" s="7"/>
      <c r="DJT1718" s="7"/>
      <c r="DJU1718" s="7"/>
      <c r="DJV1718" s="7"/>
      <c r="DJW1718" s="7"/>
      <c r="DJX1718" s="7"/>
      <c r="DJY1718" s="7"/>
      <c r="DJZ1718" s="7"/>
      <c r="DKA1718" s="7"/>
      <c r="DKB1718" s="7"/>
      <c r="DKC1718" s="7"/>
      <c r="DKD1718" s="7"/>
      <c r="DKE1718" s="7"/>
      <c r="DKF1718" s="7"/>
      <c r="DKG1718" s="7"/>
      <c r="DKH1718" s="7"/>
      <c r="DKI1718" s="7"/>
      <c r="DKJ1718" s="7"/>
      <c r="DKK1718" s="7"/>
      <c r="DKL1718" s="7"/>
      <c r="DKM1718" s="7"/>
      <c r="DKN1718" s="7"/>
      <c r="DKO1718" s="7"/>
      <c r="DKP1718" s="7"/>
      <c r="DKQ1718" s="7"/>
      <c r="DKR1718" s="7"/>
      <c r="DKS1718" s="7"/>
      <c r="DKT1718" s="7"/>
      <c r="DKU1718" s="7"/>
      <c r="DKV1718" s="7"/>
      <c r="DKW1718" s="7"/>
      <c r="DKX1718" s="7"/>
      <c r="DKY1718" s="7"/>
      <c r="DKZ1718" s="7"/>
      <c r="DLA1718" s="7"/>
      <c r="DLB1718" s="7"/>
      <c r="DLC1718" s="7"/>
      <c r="DLD1718" s="7"/>
      <c r="DLE1718" s="7"/>
      <c r="DLF1718" s="7"/>
      <c r="DLG1718" s="7"/>
      <c r="DLH1718" s="7"/>
      <c r="DLI1718" s="7"/>
      <c r="DLJ1718" s="7"/>
      <c r="DLK1718" s="7"/>
      <c r="DLL1718" s="7"/>
      <c r="DLM1718" s="7"/>
      <c r="DLN1718" s="7"/>
      <c r="DLO1718" s="7"/>
      <c r="DLP1718" s="7"/>
      <c r="DLQ1718" s="7"/>
      <c r="DLR1718" s="7"/>
      <c r="DLS1718" s="7"/>
      <c r="DLT1718" s="7"/>
      <c r="DLU1718" s="7"/>
      <c r="DLV1718" s="7"/>
      <c r="DLW1718" s="7"/>
      <c r="DLX1718" s="7"/>
      <c r="DLY1718" s="7"/>
      <c r="DLZ1718" s="7"/>
      <c r="DMA1718" s="7"/>
      <c r="DMB1718" s="7"/>
      <c r="DMC1718" s="7"/>
      <c r="DMD1718" s="7"/>
      <c r="DME1718" s="7"/>
      <c r="DMF1718" s="7"/>
      <c r="DMG1718" s="7"/>
      <c r="DMH1718" s="7"/>
      <c r="DMI1718" s="7"/>
      <c r="DMJ1718" s="7"/>
      <c r="DMK1718" s="7"/>
      <c r="DML1718" s="7"/>
      <c r="DMM1718" s="7"/>
      <c r="DMN1718" s="7"/>
      <c r="DMO1718" s="7"/>
      <c r="DMP1718" s="7"/>
      <c r="DMQ1718" s="7"/>
      <c r="DMR1718" s="7"/>
      <c r="DMS1718" s="7"/>
      <c r="DMT1718" s="7"/>
      <c r="DMU1718" s="7"/>
      <c r="DMV1718" s="7"/>
      <c r="DMW1718" s="7"/>
      <c r="DMX1718" s="7"/>
      <c r="DMY1718" s="7"/>
      <c r="DMZ1718" s="7"/>
      <c r="DNA1718" s="7"/>
      <c r="DNB1718" s="7"/>
      <c r="DNC1718" s="7"/>
      <c r="DND1718" s="7"/>
      <c r="DNE1718" s="7"/>
      <c r="DNF1718" s="7"/>
      <c r="DNG1718" s="7"/>
      <c r="DNH1718" s="7"/>
      <c r="DNI1718" s="7"/>
      <c r="DNJ1718" s="7"/>
      <c r="DNK1718" s="7"/>
      <c r="DNL1718" s="7"/>
      <c r="DNM1718" s="7"/>
      <c r="DNN1718" s="7"/>
      <c r="DNO1718" s="7"/>
      <c r="DNP1718" s="7"/>
      <c r="DNQ1718" s="7"/>
      <c r="DNR1718" s="7"/>
      <c r="DNS1718" s="7"/>
      <c r="DNT1718" s="7"/>
      <c r="DNU1718" s="7"/>
      <c r="DNV1718" s="7"/>
      <c r="DNW1718" s="7"/>
      <c r="DNX1718" s="7"/>
      <c r="DNY1718" s="7"/>
      <c r="DNZ1718" s="7"/>
      <c r="DOA1718" s="7"/>
      <c r="DOB1718" s="7"/>
      <c r="DOC1718" s="7"/>
      <c r="DOD1718" s="7"/>
      <c r="DOE1718" s="7"/>
      <c r="DOF1718" s="7"/>
      <c r="DOG1718" s="7"/>
      <c r="DOH1718" s="7"/>
      <c r="DOI1718" s="7"/>
      <c r="DOJ1718" s="7"/>
      <c r="DOK1718" s="7"/>
      <c r="DOL1718" s="7"/>
      <c r="DOM1718" s="7"/>
      <c r="DON1718" s="7"/>
      <c r="DOO1718" s="7"/>
      <c r="DOP1718" s="7"/>
      <c r="DOQ1718" s="7"/>
      <c r="DOR1718" s="7"/>
      <c r="DOS1718" s="7"/>
      <c r="DOT1718" s="7"/>
      <c r="DOU1718" s="7"/>
      <c r="DOV1718" s="7"/>
      <c r="DOW1718" s="7"/>
      <c r="DOX1718" s="7"/>
      <c r="DOY1718" s="7"/>
      <c r="DOZ1718" s="7"/>
      <c r="DPA1718" s="7"/>
      <c r="DPB1718" s="7"/>
      <c r="DPC1718" s="7"/>
      <c r="DPD1718" s="7"/>
      <c r="DPE1718" s="7"/>
      <c r="DPF1718" s="7"/>
      <c r="DPG1718" s="7"/>
      <c r="DPH1718" s="7"/>
      <c r="DPI1718" s="7"/>
      <c r="DPJ1718" s="7"/>
      <c r="DPK1718" s="7"/>
      <c r="DPL1718" s="7"/>
      <c r="DPM1718" s="7"/>
      <c r="DPN1718" s="7"/>
      <c r="DPO1718" s="7"/>
      <c r="DPP1718" s="7"/>
      <c r="DPQ1718" s="7"/>
      <c r="DPR1718" s="7"/>
      <c r="DPS1718" s="7"/>
      <c r="DPT1718" s="7"/>
      <c r="DPU1718" s="7"/>
      <c r="DPV1718" s="7"/>
      <c r="DPW1718" s="7"/>
      <c r="DPX1718" s="7"/>
      <c r="DPY1718" s="7"/>
      <c r="DPZ1718" s="7"/>
      <c r="DQA1718" s="7"/>
      <c r="DQB1718" s="7"/>
      <c r="DQC1718" s="7"/>
      <c r="DQD1718" s="7"/>
      <c r="DQE1718" s="7"/>
      <c r="DQF1718" s="7"/>
      <c r="DQG1718" s="7"/>
      <c r="DQH1718" s="7"/>
      <c r="DQI1718" s="7"/>
      <c r="DQJ1718" s="7"/>
      <c r="DQK1718" s="7"/>
      <c r="DQL1718" s="7"/>
      <c r="DQM1718" s="7"/>
      <c r="DQN1718" s="7"/>
      <c r="DQO1718" s="7"/>
      <c r="DQP1718" s="7"/>
      <c r="DQQ1718" s="7"/>
      <c r="DQR1718" s="7"/>
      <c r="DQS1718" s="7"/>
      <c r="DQT1718" s="7"/>
      <c r="DQU1718" s="7"/>
      <c r="DQV1718" s="7"/>
      <c r="DQW1718" s="7"/>
      <c r="DQX1718" s="7"/>
      <c r="DQY1718" s="7"/>
      <c r="DQZ1718" s="7"/>
      <c r="DRA1718" s="7"/>
      <c r="DRB1718" s="7"/>
      <c r="DRC1718" s="7"/>
      <c r="DRD1718" s="7"/>
      <c r="DRE1718" s="7"/>
      <c r="DRF1718" s="7"/>
      <c r="DRG1718" s="7"/>
      <c r="DRH1718" s="7"/>
      <c r="DRI1718" s="7"/>
      <c r="DRJ1718" s="7"/>
      <c r="DRK1718" s="7"/>
      <c r="DRL1718" s="7"/>
      <c r="DRM1718" s="7"/>
      <c r="DRN1718" s="7"/>
      <c r="DRO1718" s="7"/>
      <c r="DRP1718" s="7"/>
      <c r="DRQ1718" s="7"/>
      <c r="DRR1718" s="7"/>
      <c r="DRS1718" s="7"/>
      <c r="DRT1718" s="7"/>
      <c r="DRU1718" s="7"/>
      <c r="DRV1718" s="7"/>
      <c r="DRW1718" s="7"/>
      <c r="DRX1718" s="7"/>
      <c r="DRY1718" s="7"/>
      <c r="DRZ1718" s="7"/>
      <c r="DSA1718" s="7"/>
      <c r="DSB1718" s="7"/>
      <c r="DSC1718" s="7"/>
      <c r="DSD1718" s="7"/>
      <c r="DSE1718" s="7"/>
      <c r="DSF1718" s="7"/>
      <c r="DSG1718" s="7"/>
      <c r="DSH1718" s="7"/>
      <c r="DSI1718" s="7"/>
      <c r="DSJ1718" s="7"/>
      <c r="DSK1718" s="7"/>
      <c r="DSL1718" s="7"/>
      <c r="DSM1718" s="7"/>
      <c r="DSN1718" s="7"/>
      <c r="DSO1718" s="7"/>
      <c r="DSP1718" s="7"/>
      <c r="DSQ1718" s="7"/>
      <c r="DSR1718" s="7"/>
      <c r="DSS1718" s="7"/>
      <c r="DST1718" s="7"/>
      <c r="DSU1718" s="7"/>
      <c r="DSV1718" s="7"/>
      <c r="DSW1718" s="7"/>
      <c r="DSX1718" s="7"/>
      <c r="DSY1718" s="7"/>
      <c r="DSZ1718" s="7"/>
      <c r="DTA1718" s="7"/>
      <c r="DTB1718" s="7"/>
      <c r="DTC1718" s="7"/>
      <c r="DTD1718" s="7"/>
      <c r="DTE1718" s="7"/>
      <c r="DTF1718" s="7"/>
      <c r="DTG1718" s="7"/>
      <c r="DTH1718" s="7"/>
      <c r="DTI1718" s="7"/>
      <c r="DTJ1718" s="7"/>
      <c r="DTK1718" s="7"/>
      <c r="DTL1718" s="7"/>
      <c r="DTM1718" s="7"/>
      <c r="DTN1718" s="7"/>
      <c r="DTO1718" s="7"/>
      <c r="DTP1718" s="7"/>
      <c r="DTQ1718" s="7"/>
      <c r="DTR1718" s="7"/>
      <c r="DTS1718" s="7"/>
      <c r="DTT1718" s="7"/>
      <c r="DTU1718" s="7"/>
      <c r="DTV1718" s="7"/>
      <c r="DTW1718" s="7"/>
      <c r="DTX1718" s="7"/>
      <c r="DTY1718" s="7"/>
      <c r="DTZ1718" s="7"/>
      <c r="DUA1718" s="7"/>
      <c r="DUB1718" s="7"/>
      <c r="DUC1718" s="7"/>
      <c r="DUD1718" s="7"/>
      <c r="DUE1718" s="7"/>
      <c r="DUF1718" s="7"/>
      <c r="DUG1718" s="7"/>
      <c r="DUH1718" s="7"/>
      <c r="DUI1718" s="7"/>
      <c r="DUJ1718" s="7"/>
      <c r="DUK1718" s="7"/>
      <c r="DUL1718" s="7"/>
      <c r="DUM1718" s="7"/>
      <c r="DUN1718" s="7"/>
      <c r="DUO1718" s="7"/>
      <c r="DUP1718" s="7"/>
      <c r="DUQ1718" s="7"/>
      <c r="DUR1718" s="7"/>
      <c r="DUS1718" s="7"/>
      <c r="DUT1718" s="7"/>
      <c r="DUU1718" s="7"/>
      <c r="DUV1718" s="7"/>
      <c r="DUW1718" s="7"/>
      <c r="DUX1718" s="7"/>
      <c r="DUY1718" s="7"/>
      <c r="DUZ1718" s="7"/>
      <c r="DVA1718" s="7"/>
      <c r="DVB1718" s="7"/>
      <c r="DVC1718" s="7"/>
      <c r="DVD1718" s="7"/>
      <c r="DVE1718" s="7"/>
      <c r="DVF1718" s="7"/>
      <c r="DVG1718" s="7"/>
      <c r="DVH1718" s="7"/>
      <c r="DVI1718" s="7"/>
      <c r="DVJ1718" s="7"/>
      <c r="DVK1718" s="7"/>
      <c r="DVL1718" s="7"/>
      <c r="DVM1718" s="7"/>
      <c r="DVN1718" s="7"/>
      <c r="DVO1718" s="7"/>
      <c r="DVP1718" s="7"/>
      <c r="DVQ1718" s="7"/>
      <c r="DVR1718" s="7"/>
      <c r="DVS1718" s="7"/>
      <c r="DVT1718" s="7"/>
      <c r="DVU1718" s="7"/>
      <c r="DVV1718" s="7"/>
      <c r="DVW1718" s="7"/>
      <c r="DVX1718" s="7"/>
      <c r="DVY1718" s="7"/>
      <c r="DVZ1718" s="7"/>
      <c r="DWA1718" s="7"/>
      <c r="DWB1718" s="7"/>
      <c r="DWC1718" s="7"/>
      <c r="DWD1718" s="7"/>
      <c r="DWE1718" s="7"/>
      <c r="DWF1718" s="7"/>
      <c r="DWG1718" s="7"/>
      <c r="DWH1718" s="7"/>
      <c r="DWI1718" s="7"/>
      <c r="DWJ1718" s="7"/>
      <c r="DWK1718" s="7"/>
      <c r="DWL1718" s="7"/>
      <c r="DWM1718" s="7"/>
      <c r="DWN1718" s="7"/>
      <c r="DWO1718" s="7"/>
      <c r="DWP1718" s="7"/>
      <c r="DWQ1718" s="7"/>
      <c r="DWR1718" s="7"/>
      <c r="DWS1718" s="7"/>
      <c r="DWT1718" s="7"/>
      <c r="DWU1718" s="7"/>
      <c r="DWV1718" s="7"/>
      <c r="DWW1718" s="7"/>
      <c r="DWX1718" s="7"/>
      <c r="DWY1718" s="7"/>
      <c r="DWZ1718" s="7"/>
      <c r="DXA1718" s="7"/>
      <c r="DXB1718" s="7"/>
      <c r="DXC1718" s="7"/>
      <c r="DXD1718" s="7"/>
      <c r="DXE1718" s="7"/>
      <c r="DXF1718" s="7"/>
      <c r="DXG1718" s="7"/>
      <c r="DXH1718" s="7"/>
      <c r="DXI1718" s="7"/>
      <c r="DXJ1718" s="7"/>
      <c r="DXK1718" s="7"/>
      <c r="DXL1718" s="7"/>
      <c r="DXM1718" s="7"/>
      <c r="DXN1718" s="7"/>
      <c r="DXO1718" s="7"/>
      <c r="DXP1718" s="7"/>
      <c r="DXQ1718" s="7"/>
      <c r="DXR1718" s="7"/>
      <c r="DXS1718" s="7"/>
      <c r="DXT1718" s="7"/>
      <c r="DXU1718" s="7"/>
      <c r="DXV1718" s="7"/>
      <c r="DXW1718" s="7"/>
      <c r="DXX1718" s="7"/>
      <c r="DXY1718" s="7"/>
      <c r="DXZ1718" s="7"/>
      <c r="DYA1718" s="7"/>
      <c r="DYB1718" s="7"/>
      <c r="DYC1718" s="7"/>
      <c r="DYD1718" s="7"/>
      <c r="DYE1718" s="7"/>
      <c r="DYF1718" s="7"/>
      <c r="DYG1718" s="7"/>
      <c r="DYH1718" s="7"/>
      <c r="DYI1718" s="7"/>
      <c r="DYJ1718" s="7"/>
      <c r="DYK1718" s="7"/>
      <c r="DYL1718" s="7"/>
      <c r="DYM1718" s="7"/>
      <c r="DYN1718" s="7"/>
      <c r="DYO1718" s="7"/>
      <c r="DYP1718" s="7"/>
      <c r="DYQ1718" s="7"/>
      <c r="DYR1718" s="7"/>
      <c r="DYS1718" s="7"/>
      <c r="DYT1718" s="7"/>
      <c r="DYU1718" s="7"/>
      <c r="DYV1718" s="7"/>
      <c r="DYW1718" s="7"/>
      <c r="DYX1718" s="7"/>
      <c r="DYY1718" s="7"/>
      <c r="DYZ1718" s="7"/>
      <c r="DZA1718" s="7"/>
      <c r="DZB1718" s="7"/>
      <c r="DZC1718" s="7"/>
      <c r="DZD1718" s="7"/>
      <c r="DZE1718" s="7"/>
      <c r="DZF1718" s="7"/>
      <c r="DZG1718" s="7"/>
      <c r="DZH1718" s="7"/>
      <c r="DZI1718" s="7"/>
      <c r="DZJ1718" s="7"/>
      <c r="DZK1718" s="7"/>
      <c r="DZL1718" s="7"/>
      <c r="DZM1718" s="7"/>
      <c r="DZN1718" s="7"/>
      <c r="DZO1718" s="7"/>
      <c r="DZP1718" s="7"/>
      <c r="DZQ1718" s="7"/>
      <c r="DZR1718" s="7"/>
      <c r="DZS1718" s="7"/>
      <c r="DZT1718" s="7"/>
      <c r="DZU1718" s="7"/>
      <c r="DZV1718" s="7"/>
      <c r="DZW1718" s="7"/>
      <c r="DZX1718" s="7"/>
      <c r="DZY1718" s="7"/>
      <c r="DZZ1718" s="7"/>
      <c r="EAA1718" s="7"/>
      <c r="EAB1718" s="7"/>
      <c r="EAC1718" s="7"/>
      <c r="EAD1718" s="7"/>
      <c r="EAE1718" s="7"/>
      <c r="EAF1718" s="7"/>
      <c r="EAG1718" s="7"/>
      <c r="EAH1718" s="7"/>
      <c r="EAI1718" s="7"/>
      <c r="EAJ1718" s="7"/>
      <c r="EAK1718" s="7"/>
      <c r="EAL1718" s="7"/>
      <c r="EAM1718" s="7"/>
      <c r="EAN1718" s="7"/>
      <c r="EAO1718" s="7"/>
      <c r="EAP1718" s="7"/>
      <c r="EAQ1718" s="7"/>
      <c r="EAR1718" s="7"/>
      <c r="EAS1718" s="7"/>
      <c r="EAT1718" s="7"/>
      <c r="EAU1718" s="7"/>
      <c r="EAV1718" s="7"/>
      <c r="EAW1718" s="7"/>
      <c r="EAX1718" s="7"/>
      <c r="EAY1718" s="7"/>
      <c r="EAZ1718" s="7"/>
      <c r="EBA1718" s="7"/>
      <c r="EBB1718" s="7"/>
      <c r="EBC1718" s="7"/>
      <c r="EBD1718" s="7"/>
      <c r="EBE1718" s="7"/>
      <c r="EBF1718" s="7"/>
      <c r="EBG1718" s="7"/>
      <c r="EBH1718" s="7"/>
      <c r="EBI1718" s="7"/>
      <c r="EBJ1718" s="7"/>
      <c r="EBK1718" s="7"/>
      <c r="EBL1718" s="7"/>
      <c r="EBM1718" s="7"/>
      <c r="EBN1718" s="7"/>
      <c r="EBO1718" s="7"/>
      <c r="EBP1718" s="7"/>
      <c r="EBQ1718" s="7"/>
      <c r="EBR1718" s="7"/>
      <c r="EBS1718" s="7"/>
      <c r="EBT1718" s="7"/>
      <c r="EBU1718" s="7"/>
      <c r="EBV1718" s="7"/>
      <c r="EBW1718" s="7"/>
      <c r="EBX1718" s="7"/>
      <c r="EBY1718" s="7"/>
      <c r="EBZ1718" s="7"/>
      <c r="ECA1718" s="7"/>
      <c r="ECB1718" s="7"/>
      <c r="ECC1718" s="7"/>
      <c r="ECD1718" s="7"/>
      <c r="ECE1718" s="7"/>
      <c r="ECF1718" s="7"/>
      <c r="ECG1718" s="7"/>
      <c r="ECH1718" s="7"/>
      <c r="ECI1718" s="7"/>
      <c r="ECJ1718" s="7"/>
      <c r="ECK1718" s="7"/>
      <c r="ECL1718" s="7"/>
      <c r="ECM1718" s="7"/>
      <c r="ECN1718" s="7"/>
      <c r="ECO1718" s="7"/>
      <c r="ECP1718" s="7"/>
      <c r="ECQ1718" s="7"/>
      <c r="ECR1718" s="7"/>
      <c r="ECS1718" s="7"/>
      <c r="ECT1718" s="7"/>
      <c r="ECU1718" s="7"/>
      <c r="ECV1718" s="7"/>
      <c r="ECW1718" s="7"/>
      <c r="ECX1718" s="7"/>
      <c r="ECY1718" s="7"/>
      <c r="ECZ1718" s="7"/>
      <c r="EDA1718" s="7"/>
      <c r="EDB1718" s="7"/>
      <c r="EDC1718" s="7"/>
      <c r="EDD1718" s="7"/>
      <c r="EDE1718" s="7"/>
      <c r="EDF1718" s="7"/>
      <c r="EDG1718" s="7"/>
      <c r="EDH1718" s="7"/>
      <c r="EDI1718" s="7"/>
      <c r="EDJ1718" s="7"/>
      <c r="EDK1718" s="7"/>
      <c r="EDL1718" s="7"/>
      <c r="EDM1718" s="7"/>
      <c r="EDN1718" s="7"/>
      <c r="EDO1718" s="7"/>
      <c r="EDP1718" s="7"/>
      <c r="EDQ1718" s="7"/>
      <c r="EDR1718" s="7"/>
      <c r="EDS1718" s="7"/>
      <c r="EDT1718" s="7"/>
      <c r="EDU1718" s="7"/>
      <c r="EDV1718" s="7"/>
      <c r="EDW1718" s="7"/>
      <c r="EDX1718" s="7"/>
      <c r="EDY1718" s="7"/>
      <c r="EDZ1718" s="7"/>
      <c r="EEA1718" s="7"/>
      <c r="EEB1718" s="7"/>
      <c r="EEC1718" s="7"/>
      <c r="EED1718" s="7"/>
      <c r="EEE1718" s="7"/>
      <c r="EEF1718" s="7"/>
      <c r="EEG1718" s="7"/>
      <c r="EEH1718" s="7"/>
      <c r="EEI1718" s="7"/>
      <c r="EEJ1718" s="7"/>
      <c r="EEK1718" s="7"/>
      <c r="EEL1718" s="7"/>
      <c r="EEM1718" s="7"/>
      <c r="EEN1718" s="7"/>
      <c r="EEO1718" s="7"/>
      <c r="EEP1718" s="7"/>
      <c r="EEQ1718" s="7"/>
      <c r="EER1718" s="7"/>
      <c r="EES1718" s="7"/>
      <c r="EET1718" s="7"/>
      <c r="EEU1718" s="7"/>
      <c r="EEV1718" s="7"/>
      <c r="EEW1718" s="7"/>
      <c r="EEX1718" s="7"/>
      <c r="EEY1718" s="7"/>
      <c r="EEZ1718" s="7"/>
      <c r="EFA1718" s="7"/>
      <c r="EFB1718" s="7"/>
      <c r="EFC1718" s="7"/>
      <c r="EFD1718" s="7"/>
      <c r="EFE1718" s="7"/>
      <c r="EFF1718" s="7"/>
      <c r="EFG1718" s="7"/>
      <c r="EFH1718" s="7"/>
      <c r="EFI1718" s="7"/>
      <c r="EFJ1718" s="7"/>
      <c r="EFK1718" s="7"/>
      <c r="EFL1718" s="7"/>
      <c r="EFM1718" s="7"/>
      <c r="EFN1718" s="7"/>
      <c r="EFO1718" s="7"/>
      <c r="EFP1718" s="7"/>
      <c r="EFQ1718" s="7"/>
      <c r="EFR1718" s="7"/>
      <c r="EFS1718" s="7"/>
      <c r="EFT1718" s="7"/>
      <c r="EFU1718" s="7"/>
      <c r="EFV1718" s="7"/>
      <c r="EFW1718" s="7"/>
      <c r="EFX1718" s="7"/>
      <c r="EFY1718" s="7"/>
      <c r="EFZ1718" s="7"/>
      <c r="EGA1718" s="7"/>
      <c r="EGB1718" s="7"/>
      <c r="EGC1718" s="7"/>
      <c r="EGD1718" s="7"/>
      <c r="EGE1718" s="7"/>
      <c r="EGF1718" s="7"/>
      <c r="EGG1718" s="7"/>
      <c r="EGH1718" s="7"/>
      <c r="EGI1718" s="7"/>
      <c r="EGJ1718" s="7"/>
      <c r="EGK1718" s="7"/>
      <c r="EGL1718" s="7"/>
      <c r="EGM1718" s="7"/>
      <c r="EGN1718" s="7"/>
      <c r="EGO1718" s="7"/>
      <c r="EGP1718" s="7"/>
      <c r="EGQ1718" s="7"/>
      <c r="EGR1718" s="7"/>
      <c r="EGS1718" s="7"/>
      <c r="EGT1718" s="7"/>
      <c r="EGU1718" s="7"/>
      <c r="EGV1718" s="7"/>
      <c r="EGW1718" s="7"/>
      <c r="EGX1718" s="7"/>
      <c r="EGY1718" s="7"/>
      <c r="EGZ1718" s="7"/>
      <c r="EHA1718" s="7"/>
      <c r="EHB1718" s="7"/>
      <c r="EHC1718" s="7"/>
      <c r="EHD1718" s="7"/>
      <c r="EHE1718" s="7"/>
      <c r="EHF1718" s="7"/>
      <c r="EHG1718" s="7"/>
      <c r="EHH1718" s="7"/>
      <c r="EHI1718" s="7"/>
      <c r="EHJ1718" s="7"/>
      <c r="EHK1718" s="7"/>
      <c r="EHL1718" s="7"/>
      <c r="EHM1718" s="7"/>
      <c r="EHN1718" s="7"/>
      <c r="EHO1718" s="7"/>
      <c r="EHP1718" s="7"/>
      <c r="EHQ1718" s="7"/>
      <c r="EHR1718" s="7"/>
      <c r="EHS1718" s="7"/>
      <c r="EHT1718" s="7"/>
      <c r="EHU1718" s="7"/>
      <c r="EHV1718" s="7"/>
      <c r="EHW1718" s="7"/>
      <c r="EHX1718" s="7"/>
      <c r="EHY1718" s="7"/>
      <c r="EHZ1718" s="7"/>
      <c r="EIA1718" s="7"/>
      <c r="EIB1718" s="7"/>
      <c r="EIC1718" s="7"/>
      <c r="EID1718" s="7"/>
      <c r="EIE1718" s="7"/>
      <c r="EIF1718" s="7"/>
      <c r="EIG1718" s="7"/>
      <c r="EIH1718" s="7"/>
      <c r="EII1718" s="7"/>
      <c r="EIJ1718" s="7"/>
      <c r="EIK1718" s="7"/>
      <c r="EIL1718" s="7"/>
      <c r="EIM1718" s="7"/>
      <c r="EIN1718" s="7"/>
      <c r="EIO1718" s="7"/>
      <c r="EIP1718" s="7"/>
      <c r="EIQ1718" s="7"/>
      <c r="EIR1718" s="7"/>
      <c r="EIS1718" s="7"/>
      <c r="EIT1718" s="7"/>
      <c r="EIU1718" s="7"/>
      <c r="EIV1718" s="7"/>
      <c r="EIW1718" s="7"/>
      <c r="EIX1718" s="7"/>
      <c r="EIY1718" s="7"/>
      <c r="EIZ1718" s="7"/>
      <c r="EJA1718" s="7"/>
      <c r="EJB1718" s="7"/>
      <c r="EJC1718" s="7"/>
      <c r="EJD1718" s="7"/>
      <c r="EJE1718" s="7"/>
      <c r="EJF1718" s="7"/>
      <c r="EJG1718" s="7"/>
      <c r="EJH1718" s="7"/>
      <c r="EJI1718" s="7"/>
      <c r="EJJ1718" s="7"/>
      <c r="EJK1718" s="7"/>
      <c r="EJL1718" s="7"/>
      <c r="EJM1718" s="7"/>
      <c r="EJN1718" s="7"/>
      <c r="EJO1718" s="7"/>
      <c r="EJP1718" s="7"/>
      <c r="EJQ1718" s="7"/>
      <c r="EJR1718" s="7"/>
      <c r="EJS1718" s="7"/>
      <c r="EJT1718" s="7"/>
      <c r="EJU1718" s="7"/>
      <c r="EJV1718" s="7"/>
      <c r="EJW1718" s="7"/>
      <c r="EJX1718" s="7"/>
      <c r="EJY1718" s="7"/>
      <c r="EJZ1718" s="7"/>
      <c r="EKA1718" s="7"/>
      <c r="EKB1718" s="7"/>
      <c r="EKC1718" s="7"/>
      <c r="EKD1718" s="7"/>
      <c r="EKE1718" s="7"/>
      <c r="EKF1718" s="7"/>
      <c r="EKG1718" s="7"/>
      <c r="EKH1718" s="7"/>
      <c r="EKI1718" s="7"/>
      <c r="EKJ1718" s="7"/>
      <c r="EKK1718" s="7"/>
      <c r="EKL1718" s="7"/>
      <c r="EKM1718" s="7"/>
      <c r="EKN1718" s="7"/>
      <c r="EKO1718" s="7"/>
      <c r="EKP1718" s="7"/>
      <c r="EKQ1718" s="7"/>
      <c r="EKR1718" s="7"/>
      <c r="EKS1718" s="7"/>
      <c r="EKT1718" s="7"/>
      <c r="EKU1718" s="7"/>
      <c r="EKV1718" s="7"/>
      <c r="EKW1718" s="7"/>
      <c r="EKX1718" s="7"/>
      <c r="EKY1718" s="7"/>
      <c r="EKZ1718" s="7"/>
      <c r="ELA1718" s="7"/>
      <c r="ELB1718" s="7"/>
      <c r="ELC1718" s="7"/>
      <c r="ELD1718" s="7"/>
      <c r="ELE1718" s="7"/>
      <c r="ELF1718" s="7"/>
      <c r="ELG1718" s="7"/>
      <c r="ELH1718" s="7"/>
      <c r="ELI1718" s="7"/>
      <c r="ELJ1718" s="7"/>
      <c r="ELK1718" s="7"/>
      <c r="ELL1718" s="7"/>
      <c r="ELM1718" s="7"/>
      <c r="ELN1718" s="7"/>
      <c r="ELO1718" s="7"/>
      <c r="ELP1718" s="7"/>
      <c r="ELQ1718" s="7"/>
      <c r="ELR1718" s="7"/>
      <c r="ELS1718" s="7"/>
      <c r="ELT1718" s="7"/>
      <c r="ELU1718" s="7"/>
      <c r="ELV1718" s="7"/>
      <c r="ELW1718" s="7"/>
      <c r="ELX1718" s="7"/>
      <c r="ELY1718" s="7"/>
      <c r="ELZ1718" s="7"/>
      <c r="EMA1718" s="7"/>
      <c r="EMB1718" s="7"/>
      <c r="EMC1718" s="7"/>
      <c r="EMD1718" s="7"/>
      <c r="EME1718" s="7"/>
      <c r="EMF1718" s="7"/>
      <c r="EMG1718" s="7"/>
      <c r="EMH1718" s="7"/>
      <c r="EMI1718" s="7"/>
      <c r="EMJ1718" s="7"/>
      <c r="EMK1718" s="7"/>
      <c r="EML1718" s="7"/>
      <c r="EMM1718" s="7"/>
      <c r="EMN1718" s="7"/>
      <c r="EMO1718" s="7"/>
      <c r="EMP1718" s="7"/>
      <c r="EMQ1718" s="7"/>
      <c r="EMR1718" s="7"/>
      <c r="EMS1718" s="7"/>
      <c r="EMT1718" s="7"/>
      <c r="EMU1718" s="7"/>
      <c r="EMV1718" s="7"/>
      <c r="EMW1718" s="7"/>
      <c r="EMX1718" s="7"/>
      <c r="EMY1718" s="7"/>
      <c r="EMZ1718" s="7"/>
      <c r="ENA1718" s="7"/>
      <c r="ENB1718" s="7"/>
      <c r="ENC1718" s="7"/>
      <c r="END1718" s="7"/>
      <c r="ENE1718" s="7"/>
      <c r="ENF1718" s="7"/>
      <c r="ENG1718" s="7"/>
      <c r="ENH1718" s="7"/>
      <c r="ENI1718" s="7"/>
      <c r="ENJ1718" s="7"/>
      <c r="ENK1718" s="7"/>
      <c r="ENL1718" s="7"/>
      <c r="ENM1718" s="7"/>
      <c r="ENN1718" s="7"/>
      <c r="ENO1718" s="7"/>
      <c r="ENP1718" s="7"/>
      <c r="ENQ1718" s="7"/>
      <c r="ENR1718" s="7"/>
      <c r="ENS1718" s="7"/>
      <c r="ENT1718" s="7"/>
      <c r="ENU1718" s="7"/>
      <c r="ENV1718" s="7"/>
      <c r="ENW1718" s="7"/>
      <c r="ENX1718" s="7"/>
      <c r="ENY1718" s="7"/>
      <c r="ENZ1718" s="7"/>
      <c r="EOA1718" s="7"/>
      <c r="EOB1718" s="7"/>
      <c r="EOC1718" s="7"/>
      <c r="EOD1718" s="7"/>
      <c r="EOE1718" s="7"/>
      <c r="EOF1718" s="7"/>
      <c r="EOG1718" s="7"/>
      <c r="EOH1718" s="7"/>
      <c r="EOI1718" s="7"/>
      <c r="EOJ1718" s="7"/>
      <c r="EOK1718" s="7"/>
      <c r="EOL1718" s="7"/>
      <c r="EOM1718" s="7"/>
      <c r="EON1718" s="7"/>
      <c r="EOO1718" s="7"/>
      <c r="EOP1718" s="7"/>
      <c r="EOQ1718" s="7"/>
      <c r="EOR1718" s="7"/>
      <c r="EOS1718" s="7"/>
      <c r="EOT1718" s="7"/>
      <c r="EOU1718" s="7"/>
      <c r="EOV1718" s="7"/>
      <c r="EOW1718" s="7"/>
      <c r="EOX1718" s="7"/>
      <c r="EOY1718" s="7"/>
      <c r="EOZ1718" s="7"/>
      <c r="EPA1718" s="7"/>
      <c r="EPB1718" s="7"/>
      <c r="EPC1718" s="7"/>
      <c r="EPD1718" s="7"/>
      <c r="EPE1718" s="7"/>
      <c r="EPF1718" s="7"/>
      <c r="EPG1718" s="7"/>
      <c r="EPH1718" s="7"/>
      <c r="EPI1718" s="7"/>
      <c r="EPJ1718" s="7"/>
      <c r="EPK1718" s="7"/>
      <c r="EPL1718" s="7"/>
      <c r="EPM1718" s="7"/>
      <c r="EPN1718" s="7"/>
      <c r="EPO1718" s="7"/>
      <c r="EPP1718" s="7"/>
      <c r="EPQ1718" s="7"/>
      <c r="EPR1718" s="7"/>
      <c r="EPS1718" s="7"/>
      <c r="EPT1718" s="7"/>
      <c r="EPU1718" s="7"/>
      <c r="EPV1718" s="7"/>
      <c r="EPW1718" s="7"/>
      <c r="EPX1718" s="7"/>
      <c r="EPY1718" s="7"/>
      <c r="EPZ1718" s="7"/>
      <c r="EQA1718" s="7"/>
      <c r="EQB1718" s="7"/>
      <c r="EQC1718" s="7"/>
      <c r="EQD1718" s="7"/>
      <c r="EQE1718" s="7"/>
      <c r="EQF1718" s="7"/>
      <c r="EQG1718" s="7"/>
      <c r="EQH1718" s="7"/>
      <c r="EQI1718" s="7"/>
      <c r="EQJ1718" s="7"/>
      <c r="EQK1718" s="7"/>
      <c r="EQL1718" s="7"/>
      <c r="EQM1718" s="7"/>
      <c r="EQN1718" s="7"/>
      <c r="EQO1718" s="7"/>
      <c r="EQP1718" s="7"/>
      <c r="EQQ1718" s="7"/>
      <c r="EQR1718" s="7"/>
      <c r="EQS1718" s="7"/>
      <c r="EQT1718" s="7"/>
      <c r="EQU1718" s="7"/>
      <c r="EQV1718" s="7"/>
      <c r="EQW1718" s="7"/>
      <c r="EQX1718" s="7"/>
      <c r="EQY1718" s="7"/>
      <c r="EQZ1718" s="7"/>
      <c r="ERA1718" s="7"/>
      <c r="ERB1718" s="7"/>
      <c r="ERC1718" s="7"/>
      <c r="ERD1718" s="7"/>
      <c r="ERE1718" s="7"/>
      <c r="ERF1718" s="7"/>
      <c r="ERG1718" s="7"/>
      <c r="ERH1718" s="7"/>
      <c r="ERI1718" s="7"/>
      <c r="ERJ1718" s="7"/>
      <c r="ERK1718" s="7"/>
      <c r="ERL1718" s="7"/>
      <c r="ERM1718" s="7"/>
      <c r="ERN1718" s="7"/>
      <c r="ERO1718" s="7"/>
      <c r="ERP1718" s="7"/>
      <c r="ERQ1718" s="7"/>
      <c r="ERR1718" s="7"/>
      <c r="ERS1718" s="7"/>
      <c r="ERT1718" s="7"/>
      <c r="ERU1718" s="7"/>
      <c r="ERV1718" s="7"/>
      <c r="ERW1718" s="7"/>
      <c r="ERX1718" s="7"/>
      <c r="ERY1718" s="7"/>
      <c r="ERZ1718" s="7"/>
      <c r="ESA1718" s="7"/>
      <c r="ESB1718" s="7"/>
      <c r="ESC1718" s="7"/>
      <c r="ESD1718" s="7"/>
      <c r="ESE1718" s="7"/>
      <c r="ESF1718" s="7"/>
      <c r="ESG1718" s="7"/>
      <c r="ESH1718" s="7"/>
      <c r="ESI1718" s="7"/>
      <c r="ESJ1718" s="7"/>
      <c r="ESK1718" s="7"/>
      <c r="ESL1718" s="7"/>
      <c r="ESM1718" s="7"/>
      <c r="ESN1718" s="7"/>
      <c r="ESO1718" s="7"/>
      <c r="ESP1718" s="7"/>
      <c r="ESQ1718" s="7"/>
      <c r="ESR1718" s="7"/>
      <c r="ESS1718" s="7"/>
      <c r="EST1718" s="7"/>
      <c r="ESU1718" s="7"/>
      <c r="ESV1718" s="7"/>
      <c r="ESW1718" s="7"/>
      <c r="ESX1718" s="7"/>
      <c r="ESY1718" s="7"/>
      <c r="ESZ1718" s="7"/>
      <c r="ETA1718" s="7"/>
      <c r="ETB1718" s="7"/>
      <c r="ETC1718" s="7"/>
      <c r="ETD1718" s="7"/>
      <c r="ETE1718" s="7"/>
      <c r="ETF1718" s="7"/>
      <c r="ETG1718" s="7"/>
      <c r="ETH1718" s="7"/>
      <c r="ETI1718" s="7"/>
      <c r="ETJ1718" s="7"/>
      <c r="ETK1718" s="7"/>
      <c r="ETL1718" s="7"/>
      <c r="ETM1718" s="7"/>
      <c r="ETN1718" s="7"/>
      <c r="ETO1718" s="7"/>
      <c r="ETP1718" s="7"/>
      <c r="ETQ1718" s="7"/>
      <c r="ETR1718" s="7"/>
      <c r="ETS1718" s="7"/>
      <c r="ETT1718" s="7"/>
      <c r="ETU1718" s="7"/>
      <c r="ETV1718" s="7"/>
      <c r="ETW1718" s="7"/>
      <c r="ETX1718" s="7"/>
      <c r="ETY1718" s="7"/>
      <c r="ETZ1718" s="7"/>
      <c r="EUA1718" s="7"/>
      <c r="EUB1718" s="7"/>
      <c r="EUC1718" s="7"/>
      <c r="EUD1718" s="7"/>
      <c r="EUE1718" s="7"/>
      <c r="EUF1718" s="7"/>
      <c r="EUG1718" s="7"/>
      <c r="EUH1718" s="7"/>
      <c r="EUI1718" s="7"/>
      <c r="EUJ1718" s="7"/>
      <c r="EUK1718" s="7"/>
      <c r="EUL1718" s="7"/>
      <c r="EUM1718" s="7"/>
      <c r="EUN1718" s="7"/>
      <c r="EUO1718" s="7"/>
      <c r="EUP1718" s="7"/>
      <c r="EUQ1718" s="7"/>
      <c r="EUR1718" s="7"/>
      <c r="EUS1718" s="7"/>
      <c r="EUT1718" s="7"/>
      <c r="EUU1718" s="7"/>
      <c r="EUV1718" s="7"/>
      <c r="EUW1718" s="7"/>
      <c r="EUX1718" s="7"/>
      <c r="EUY1718" s="7"/>
      <c r="EUZ1718" s="7"/>
      <c r="EVA1718" s="7"/>
      <c r="EVB1718" s="7"/>
      <c r="EVC1718" s="7"/>
      <c r="EVD1718" s="7"/>
      <c r="EVE1718" s="7"/>
      <c r="EVF1718" s="7"/>
      <c r="EVG1718" s="7"/>
      <c r="EVH1718" s="7"/>
      <c r="EVI1718" s="7"/>
      <c r="EVJ1718" s="7"/>
      <c r="EVK1718" s="7"/>
      <c r="EVL1718" s="7"/>
      <c r="EVM1718" s="7"/>
      <c r="EVN1718" s="7"/>
      <c r="EVO1718" s="7"/>
      <c r="EVP1718" s="7"/>
      <c r="EVQ1718" s="7"/>
      <c r="EVR1718" s="7"/>
      <c r="EVS1718" s="7"/>
      <c r="EVT1718" s="7"/>
      <c r="EVU1718" s="7"/>
      <c r="EVV1718" s="7"/>
      <c r="EVW1718" s="7"/>
      <c r="EVX1718" s="7"/>
      <c r="EVY1718" s="7"/>
      <c r="EVZ1718" s="7"/>
      <c r="EWA1718" s="7"/>
      <c r="EWB1718" s="7"/>
      <c r="EWC1718" s="7"/>
      <c r="EWD1718" s="7"/>
      <c r="EWE1718" s="7"/>
      <c r="EWF1718" s="7"/>
      <c r="EWG1718" s="7"/>
      <c r="EWH1718" s="7"/>
      <c r="EWI1718" s="7"/>
      <c r="EWJ1718" s="7"/>
      <c r="EWK1718" s="7"/>
      <c r="EWL1718" s="7"/>
      <c r="EWM1718" s="7"/>
      <c r="EWN1718" s="7"/>
      <c r="EWO1718" s="7"/>
      <c r="EWP1718" s="7"/>
      <c r="EWQ1718" s="7"/>
      <c r="EWR1718" s="7"/>
      <c r="EWS1718" s="7"/>
      <c r="EWT1718" s="7"/>
      <c r="EWU1718" s="7"/>
      <c r="EWV1718" s="7"/>
      <c r="EWW1718" s="7"/>
      <c r="EWX1718" s="7"/>
      <c r="EWY1718" s="7"/>
      <c r="EWZ1718" s="7"/>
      <c r="EXA1718" s="7"/>
      <c r="EXB1718" s="7"/>
      <c r="EXC1718" s="7"/>
      <c r="EXD1718" s="7"/>
      <c r="EXE1718" s="7"/>
      <c r="EXF1718" s="7"/>
      <c r="EXG1718" s="7"/>
      <c r="EXH1718" s="7"/>
      <c r="EXI1718" s="7"/>
      <c r="EXJ1718" s="7"/>
      <c r="EXK1718" s="7"/>
      <c r="EXL1718" s="7"/>
      <c r="EXM1718" s="7"/>
      <c r="EXN1718" s="7"/>
      <c r="EXO1718" s="7"/>
      <c r="EXP1718" s="7"/>
      <c r="EXQ1718" s="7"/>
      <c r="EXR1718" s="7"/>
      <c r="EXS1718" s="7"/>
      <c r="EXT1718" s="7"/>
      <c r="EXU1718" s="7"/>
      <c r="EXV1718" s="7"/>
      <c r="EXW1718" s="7"/>
      <c r="EXX1718" s="7"/>
      <c r="EXY1718" s="7"/>
      <c r="EXZ1718" s="7"/>
      <c r="EYA1718" s="7"/>
      <c r="EYB1718" s="7"/>
      <c r="EYC1718" s="7"/>
      <c r="EYD1718" s="7"/>
      <c r="EYE1718" s="7"/>
      <c r="EYF1718" s="7"/>
      <c r="EYG1718" s="7"/>
      <c r="EYH1718" s="7"/>
      <c r="EYI1718" s="7"/>
      <c r="EYJ1718" s="7"/>
      <c r="EYK1718" s="7"/>
      <c r="EYL1718" s="7"/>
      <c r="EYM1718" s="7"/>
      <c r="EYN1718" s="7"/>
      <c r="EYO1718" s="7"/>
      <c r="EYP1718" s="7"/>
      <c r="EYQ1718" s="7"/>
      <c r="EYR1718" s="7"/>
      <c r="EYS1718" s="7"/>
      <c r="EYT1718" s="7"/>
      <c r="EYU1718" s="7"/>
      <c r="EYV1718" s="7"/>
      <c r="EYW1718" s="7"/>
      <c r="EYX1718" s="7"/>
      <c r="EYY1718" s="7"/>
      <c r="EYZ1718" s="7"/>
      <c r="EZA1718" s="7"/>
      <c r="EZB1718" s="7"/>
      <c r="EZC1718" s="7"/>
      <c r="EZD1718" s="7"/>
      <c r="EZE1718" s="7"/>
      <c r="EZF1718" s="7"/>
      <c r="EZG1718" s="7"/>
      <c r="EZH1718" s="7"/>
      <c r="EZI1718" s="7"/>
      <c r="EZJ1718" s="7"/>
      <c r="EZK1718" s="7"/>
      <c r="EZL1718" s="7"/>
      <c r="EZM1718" s="7"/>
      <c r="EZN1718" s="7"/>
      <c r="EZO1718" s="7"/>
      <c r="EZP1718" s="7"/>
      <c r="EZQ1718" s="7"/>
      <c r="EZR1718" s="7"/>
      <c r="EZS1718" s="7"/>
      <c r="EZT1718" s="7"/>
      <c r="EZU1718" s="7"/>
      <c r="EZV1718" s="7"/>
      <c r="EZW1718" s="7"/>
      <c r="EZX1718" s="7"/>
      <c r="EZY1718" s="7"/>
      <c r="EZZ1718" s="7"/>
      <c r="FAA1718" s="7"/>
      <c r="FAB1718" s="7"/>
      <c r="FAC1718" s="7"/>
      <c r="FAD1718" s="7"/>
      <c r="FAE1718" s="7"/>
      <c r="FAF1718" s="7"/>
      <c r="FAG1718" s="7"/>
      <c r="FAH1718" s="7"/>
      <c r="FAI1718" s="7"/>
      <c r="FAJ1718" s="7"/>
      <c r="FAK1718" s="7"/>
      <c r="FAL1718" s="7"/>
      <c r="FAM1718" s="7"/>
      <c r="FAN1718" s="7"/>
      <c r="FAO1718" s="7"/>
      <c r="FAP1718" s="7"/>
      <c r="FAQ1718" s="7"/>
      <c r="FAR1718" s="7"/>
      <c r="FAS1718" s="7"/>
      <c r="FAT1718" s="7"/>
      <c r="FAU1718" s="7"/>
      <c r="FAV1718" s="7"/>
      <c r="FAW1718" s="7"/>
      <c r="FAX1718" s="7"/>
      <c r="FAY1718" s="7"/>
      <c r="FAZ1718" s="7"/>
      <c r="FBA1718" s="7"/>
      <c r="FBB1718" s="7"/>
      <c r="FBC1718" s="7"/>
      <c r="FBD1718" s="7"/>
      <c r="FBE1718" s="7"/>
      <c r="FBF1718" s="7"/>
      <c r="FBG1718" s="7"/>
      <c r="FBH1718" s="7"/>
      <c r="FBI1718" s="7"/>
      <c r="FBJ1718" s="7"/>
      <c r="FBK1718" s="7"/>
      <c r="FBL1718" s="7"/>
      <c r="FBM1718" s="7"/>
      <c r="FBN1718" s="7"/>
      <c r="FBO1718" s="7"/>
      <c r="FBP1718" s="7"/>
      <c r="FBQ1718" s="7"/>
      <c r="FBR1718" s="7"/>
      <c r="FBS1718" s="7"/>
      <c r="FBT1718" s="7"/>
      <c r="FBU1718" s="7"/>
      <c r="FBV1718" s="7"/>
      <c r="FBW1718" s="7"/>
      <c r="FBX1718" s="7"/>
      <c r="FBY1718" s="7"/>
      <c r="FBZ1718" s="7"/>
      <c r="FCA1718" s="7"/>
      <c r="FCB1718" s="7"/>
      <c r="FCC1718" s="7"/>
      <c r="FCD1718" s="7"/>
      <c r="FCE1718" s="7"/>
      <c r="FCF1718" s="7"/>
      <c r="FCG1718" s="7"/>
      <c r="FCH1718" s="7"/>
      <c r="FCI1718" s="7"/>
      <c r="FCJ1718" s="7"/>
      <c r="FCK1718" s="7"/>
      <c r="FCL1718" s="7"/>
      <c r="FCM1718" s="7"/>
      <c r="FCN1718" s="7"/>
      <c r="FCO1718" s="7"/>
      <c r="FCP1718" s="7"/>
      <c r="FCQ1718" s="7"/>
      <c r="FCR1718" s="7"/>
      <c r="FCS1718" s="7"/>
      <c r="FCT1718" s="7"/>
      <c r="FCU1718" s="7"/>
      <c r="FCV1718" s="7"/>
      <c r="FCW1718" s="7"/>
      <c r="FCX1718" s="7"/>
      <c r="FCY1718" s="7"/>
      <c r="FCZ1718" s="7"/>
      <c r="FDA1718" s="7"/>
      <c r="FDB1718" s="7"/>
      <c r="FDC1718" s="7"/>
      <c r="FDD1718" s="7"/>
      <c r="FDE1718" s="7"/>
      <c r="FDF1718" s="7"/>
      <c r="FDG1718" s="7"/>
      <c r="FDH1718" s="7"/>
      <c r="FDI1718" s="7"/>
      <c r="FDJ1718" s="7"/>
      <c r="FDK1718" s="7"/>
      <c r="FDL1718" s="7"/>
      <c r="FDM1718" s="7"/>
      <c r="FDN1718" s="7"/>
      <c r="FDO1718" s="7"/>
      <c r="FDP1718" s="7"/>
      <c r="FDQ1718" s="7"/>
      <c r="FDR1718" s="7"/>
      <c r="FDS1718" s="7"/>
      <c r="FDT1718" s="7"/>
      <c r="FDU1718" s="7"/>
      <c r="FDV1718" s="7"/>
      <c r="FDW1718" s="7"/>
      <c r="FDX1718" s="7"/>
      <c r="FDY1718" s="7"/>
      <c r="FDZ1718" s="7"/>
      <c r="FEA1718" s="7"/>
      <c r="FEB1718" s="7"/>
      <c r="FEC1718" s="7"/>
      <c r="FED1718" s="7"/>
      <c r="FEE1718" s="7"/>
      <c r="FEF1718" s="7"/>
      <c r="FEG1718" s="7"/>
      <c r="FEH1718" s="7"/>
      <c r="FEI1718" s="7"/>
      <c r="FEJ1718" s="7"/>
      <c r="FEK1718" s="7"/>
      <c r="FEL1718" s="7"/>
      <c r="FEM1718" s="7"/>
      <c r="FEN1718" s="7"/>
      <c r="FEO1718" s="7"/>
      <c r="FEP1718" s="7"/>
      <c r="FEQ1718" s="7"/>
      <c r="FER1718" s="7"/>
      <c r="FES1718" s="7"/>
      <c r="FET1718" s="7"/>
      <c r="FEU1718" s="7"/>
      <c r="FEV1718" s="7"/>
      <c r="FEW1718" s="7"/>
      <c r="FEX1718" s="7"/>
      <c r="FEY1718" s="7"/>
      <c r="FEZ1718" s="7"/>
      <c r="FFA1718" s="7"/>
      <c r="FFB1718" s="7"/>
      <c r="FFC1718" s="7"/>
      <c r="FFD1718" s="7"/>
      <c r="FFE1718" s="7"/>
      <c r="FFF1718" s="7"/>
      <c r="FFG1718" s="7"/>
      <c r="FFH1718" s="7"/>
      <c r="FFI1718" s="7"/>
      <c r="FFJ1718" s="7"/>
      <c r="FFK1718" s="7"/>
      <c r="FFL1718" s="7"/>
      <c r="FFM1718" s="7"/>
      <c r="FFN1718" s="7"/>
      <c r="FFO1718" s="7"/>
      <c r="FFP1718" s="7"/>
      <c r="FFQ1718" s="7"/>
      <c r="FFR1718" s="7"/>
      <c r="FFS1718" s="7"/>
      <c r="FFT1718" s="7"/>
      <c r="FFU1718" s="7"/>
      <c r="FFV1718" s="7"/>
      <c r="FFW1718" s="7"/>
      <c r="FFX1718" s="7"/>
      <c r="FFY1718" s="7"/>
      <c r="FFZ1718" s="7"/>
      <c r="FGA1718" s="7"/>
      <c r="FGB1718" s="7"/>
      <c r="FGC1718" s="7"/>
      <c r="FGD1718" s="7"/>
      <c r="FGE1718" s="7"/>
      <c r="FGF1718" s="7"/>
      <c r="FGG1718" s="7"/>
      <c r="FGH1718" s="7"/>
      <c r="FGI1718" s="7"/>
      <c r="FGJ1718" s="7"/>
      <c r="FGK1718" s="7"/>
      <c r="FGL1718" s="7"/>
      <c r="FGM1718" s="7"/>
      <c r="FGN1718" s="7"/>
      <c r="FGO1718" s="7"/>
      <c r="FGP1718" s="7"/>
      <c r="FGQ1718" s="7"/>
      <c r="FGR1718" s="7"/>
      <c r="FGS1718" s="7"/>
      <c r="FGT1718" s="7"/>
      <c r="FGU1718" s="7"/>
      <c r="FGV1718" s="7"/>
      <c r="FGW1718" s="7"/>
      <c r="FGX1718" s="7"/>
      <c r="FGY1718" s="7"/>
      <c r="FGZ1718" s="7"/>
      <c r="FHA1718" s="7"/>
      <c r="FHB1718" s="7"/>
      <c r="FHC1718" s="7"/>
      <c r="FHD1718" s="7"/>
      <c r="FHE1718" s="7"/>
      <c r="FHF1718" s="7"/>
      <c r="FHG1718" s="7"/>
      <c r="FHH1718" s="7"/>
      <c r="FHI1718" s="7"/>
      <c r="FHJ1718" s="7"/>
      <c r="FHK1718" s="7"/>
      <c r="FHL1718" s="7"/>
      <c r="FHM1718" s="7"/>
      <c r="FHN1718" s="7"/>
      <c r="FHO1718" s="7"/>
      <c r="FHP1718" s="7"/>
      <c r="FHQ1718" s="7"/>
      <c r="FHR1718" s="7"/>
      <c r="FHS1718" s="7"/>
      <c r="FHT1718" s="7"/>
      <c r="FHU1718" s="7"/>
      <c r="FHV1718" s="7"/>
      <c r="FHW1718" s="7"/>
      <c r="FHX1718" s="7"/>
      <c r="FHY1718" s="7"/>
      <c r="FHZ1718" s="7"/>
      <c r="FIA1718" s="7"/>
      <c r="FIB1718" s="7"/>
      <c r="FIC1718" s="7"/>
      <c r="FID1718" s="7"/>
      <c r="FIE1718" s="7"/>
      <c r="FIF1718" s="7"/>
      <c r="FIG1718" s="7"/>
      <c r="FIH1718" s="7"/>
      <c r="FII1718" s="7"/>
      <c r="FIJ1718" s="7"/>
      <c r="FIK1718" s="7"/>
      <c r="FIL1718" s="7"/>
      <c r="FIM1718" s="7"/>
      <c r="FIN1718" s="7"/>
      <c r="FIO1718" s="7"/>
      <c r="FIP1718" s="7"/>
      <c r="FIQ1718" s="7"/>
      <c r="FIR1718" s="7"/>
      <c r="FIS1718" s="7"/>
      <c r="FIT1718" s="7"/>
      <c r="FIU1718" s="7"/>
      <c r="FIV1718" s="7"/>
      <c r="FIW1718" s="7"/>
      <c r="FIX1718" s="7"/>
      <c r="FIY1718" s="7"/>
      <c r="FIZ1718" s="7"/>
      <c r="FJA1718" s="7"/>
      <c r="FJB1718" s="7"/>
      <c r="FJC1718" s="7"/>
      <c r="FJD1718" s="7"/>
      <c r="FJE1718" s="7"/>
      <c r="FJF1718" s="7"/>
      <c r="FJG1718" s="7"/>
      <c r="FJH1718" s="7"/>
      <c r="FJI1718" s="7"/>
      <c r="FJJ1718" s="7"/>
      <c r="FJK1718" s="7"/>
      <c r="FJL1718" s="7"/>
      <c r="FJM1718" s="7"/>
      <c r="FJN1718" s="7"/>
      <c r="FJO1718" s="7"/>
      <c r="FJP1718" s="7"/>
      <c r="FJQ1718" s="7"/>
      <c r="FJR1718" s="7"/>
      <c r="FJS1718" s="7"/>
      <c r="FJT1718" s="7"/>
      <c r="FJU1718" s="7"/>
      <c r="FJV1718" s="7"/>
      <c r="FJW1718" s="7"/>
      <c r="FJX1718" s="7"/>
      <c r="FJY1718" s="7"/>
      <c r="FJZ1718" s="7"/>
      <c r="FKA1718" s="7"/>
      <c r="FKB1718" s="7"/>
      <c r="FKC1718" s="7"/>
      <c r="FKD1718" s="7"/>
      <c r="FKE1718" s="7"/>
      <c r="FKF1718" s="7"/>
      <c r="FKG1718" s="7"/>
      <c r="FKH1718" s="7"/>
      <c r="FKI1718" s="7"/>
      <c r="FKJ1718" s="7"/>
      <c r="FKK1718" s="7"/>
      <c r="FKL1718" s="7"/>
      <c r="FKM1718" s="7"/>
      <c r="FKN1718" s="7"/>
      <c r="FKO1718" s="7"/>
      <c r="FKP1718" s="7"/>
      <c r="FKQ1718" s="7"/>
      <c r="FKR1718" s="7"/>
      <c r="FKS1718" s="7"/>
      <c r="FKT1718" s="7"/>
      <c r="FKU1718" s="7"/>
      <c r="FKV1718" s="7"/>
      <c r="FKW1718" s="7"/>
      <c r="FKX1718" s="7"/>
      <c r="FKY1718" s="7"/>
      <c r="FKZ1718" s="7"/>
      <c r="FLA1718" s="7"/>
      <c r="FLB1718" s="7"/>
      <c r="FLC1718" s="7"/>
      <c r="FLD1718" s="7"/>
      <c r="FLE1718" s="7"/>
      <c r="FLF1718" s="7"/>
      <c r="FLG1718" s="7"/>
      <c r="FLH1718" s="7"/>
      <c r="FLI1718" s="7"/>
      <c r="FLJ1718" s="7"/>
      <c r="FLK1718" s="7"/>
      <c r="FLL1718" s="7"/>
      <c r="FLM1718" s="7"/>
      <c r="FLN1718" s="7"/>
      <c r="FLO1718" s="7"/>
      <c r="FLP1718" s="7"/>
      <c r="FLQ1718" s="7"/>
      <c r="FLR1718" s="7"/>
      <c r="FLS1718" s="7"/>
      <c r="FLT1718" s="7"/>
      <c r="FLU1718" s="7"/>
      <c r="FLV1718" s="7"/>
      <c r="FLW1718" s="7"/>
      <c r="FLX1718" s="7"/>
      <c r="FLY1718" s="7"/>
      <c r="FLZ1718" s="7"/>
      <c r="FMA1718" s="7"/>
      <c r="FMB1718" s="7"/>
      <c r="FMC1718" s="7"/>
      <c r="FMD1718" s="7"/>
      <c r="FME1718" s="7"/>
      <c r="FMF1718" s="7"/>
      <c r="FMG1718" s="7"/>
      <c r="FMH1718" s="7"/>
      <c r="FMI1718" s="7"/>
      <c r="FMJ1718" s="7"/>
      <c r="FMK1718" s="7"/>
      <c r="FML1718" s="7"/>
      <c r="FMM1718" s="7"/>
      <c r="FMN1718" s="7"/>
      <c r="FMO1718" s="7"/>
      <c r="FMP1718" s="7"/>
      <c r="FMQ1718" s="7"/>
      <c r="FMR1718" s="7"/>
      <c r="FMS1718" s="7"/>
      <c r="FMT1718" s="7"/>
      <c r="FMU1718" s="7"/>
      <c r="FMV1718" s="7"/>
      <c r="FMW1718" s="7"/>
      <c r="FMX1718" s="7"/>
      <c r="FMY1718" s="7"/>
      <c r="FMZ1718" s="7"/>
      <c r="FNA1718" s="7"/>
      <c r="FNB1718" s="7"/>
      <c r="FNC1718" s="7"/>
      <c r="FND1718" s="7"/>
      <c r="FNE1718" s="7"/>
      <c r="FNF1718" s="7"/>
      <c r="FNG1718" s="7"/>
      <c r="FNH1718" s="7"/>
      <c r="FNI1718" s="7"/>
      <c r="FNJ1718" s="7"/>
      <c r="FNK1718" s="7"/>
      <c r="FNL1718" s="7"/>
      <c r="FNM1718" s="7"/>
      <c r="FNN1718" s="7"/>
      <c r="FNO1718" s="7"/>
      <c r="FNP1718" s="7"/>
      <c r="FNQ1718" s="7"/>
      <c r="FNR1718" s="7"/>
      <c r="FNS1718" s="7"/>
      <c r="FNT1718" s="7"/>
      <c r="FNU1718" s="7"/>
      <c r="FNV1718" s="7"/>
      <c r="FNW1718" s="7"/>
      <c r="FNX1718" s="7"/>
      <c r="FNY1718" s="7"/>
      <c r="FNZ1718" s="7"/>
      <c r="FOA1718" s="7"/>
      <c r="FOB1718" s="7"/>
      <c r="FOC1718" s="7"/>
      <c r="FOD1718" s="7"/>
      <c r="FOE1718" s="7"/>
      <c r="FOF1718" s="7"/>
      <c r="FOG1718" s="7"/>
      <c r="FOH1718" s="7"/>
      <c r="FOI1718" s="7"/>
      <c r="FOJ1718" s="7"/>
      <c r="FOK1718" s="7"/>
      <c r="FOL1718" s="7"/>
      <c r="FOM1718" s="7"/>
      <c r="FON1718" s="7"/>
      <c r="FOO1718" s="7"/>
      <c r="FOP1718" s="7"/>
      <c r="FOQ1718" s="7"/>
      <c r="FOR1718" s="7"/>
      <c r="FOS1718" s="7"/>
      <c r="FOT1718" s="7"/>
      <c r="FOU1718" s="7"/>
      <c r="FOV1718" s="7"/>
      <c r="FOW1718" s="7"/>
      <c r="FOX1718" s="7"/>
      <c r="FOY1718" s="7"/>
      <c r="FOZ1718" s="7"/>
      <c r="FPA1718" s="7"/>
      <c r="FPB1718" s="7"/>
      <c r="FPC1718" s="7"/>
      <c r="FPD1718" s="7"/>
      <c r="FPE1718" s="7"/>
      <c r="FPF1718" s="7"/>
      <c r="FPG1718" s="7"/>
      <c r="FPH1718" s="7"/>
      <c r="FPI1718" s="7"/>
      <c r="FPJ1718" s="7"/>
      <c r="FPK1718" s="7"/>
      <c r="FPL1718" s="7"/>
      <c r="FPM1718" s="7"/>
      <c r="FPN1718" s="7"/>
      <c r="FPO1718" s="7"/>
      <c r="FPP1718" s="7"/>
      <c r="FPQ1718" s="7"/>
      <c r="FPR1718" s="7"/>
      <c r="FPS1718" s="7"/>
      <c r="FPT1718" s="7"/>
      <c r="FPU1718" s="7"/>
      <c r="FPV1718" s="7"/>
      <c r="FPW1718" s="7"/>
      <c r="FPX1718" s="7"/>
      <c r="FPY1718" s="7"/>
      <c r="FPZ1718" s="7"/>
      <c r="FQA1718" s="7"/>
      <c r="FQB1718" s="7"/>
      <c r="FQC1718" s="7"/>
      <c r="FQD1718" s="7"/>
      <c r="FQE1718" s="7"/>
      <c r="FQF1718" s="7"/>
      <c r="FQG1718" s="7"/>
      <c r="FQH1718" s="7"/>
      <c r="FQI1718" s="7"/>
      <c r="FQJ1718" s="7"/>
      <c r="FQK1718" s="7"/>
      <c r="FQL1718" s="7"/>
      <c r="FQM1718" s="7"/>
      <c r="FQN1718" s="7"/>
      <c r="FQO1718" s="7"/>
      <c r="FQP1718" s="7"/>
      <c r="FQQ1718" s="7"/>
      <c r="FQR1718" s="7"/>
      <c r="FQS1718" s="7"/>
      <c r="FQT1718" s="7"/>
      <c r="FQU1718" s="7"/>
      <c r="FQV1718" s="7"/>
      <c r="FQW1718" s="7"/>
      <c r="FQX1718" s="7"/>
      <c r="FQY1718" s="7"/>
      <c r="FQZ1718" s="7"/>
      <c r="FRA1718" s="7"/>
      <c r="FRB1718" s="7"/>
      <c r="FRC1718" s="7"/>
      <c r="FRD1718" s="7"/>
      <c r="FRE1718" s="7"/>
      <c r="FRF1718" s="7"/>
      <c r="FRG1718" s="7"/>
      <c r="FRH1718" s="7"/>
      <c r="FRI1718" s="7"/>
      <c r="FRJ1718" s="7"/>
      <c r="FRK1718" s="7"/>
      <c r="FRL1718" s="7"/>
      <c r="FRM1718" s="7"/>
      <c r="FRN1718" s="7"/>
      <c r="FRO1718" s="7"/>
      <c r="FRP1718" s="7"/>
      <c r="FRQ1718" s="7"/>
      <c r="FRR1718" s="7"/>
      <c r="FRS1718" s="7"/>
      <c r="FRT1718" s="7"/>
      <c r="FRU1718" s="7"/>
      <c r="FRV1718" s="7"/>
      <c r="FRW1718" s="7"/>
      <c r="FRX1718" s="7"/>
      <c r="FRY1718" s="7"/>
      <c r="FRZ1718" s="7"/>
      <c r="FSA1718" s="7"/>
      <c r="FSB1718" s="7"/>
      <c r="FSC1718" s="7"/>
      <c r="FSD1718" s="7"/>
      <c r="FSE1718" s="7"/>
      <c r="FSF1718" s="7"/>
      <c r="FSG1718" s="7"/>
      <c r="FSH1718" s="7"/>
      <c r="FSI1718" s="7"/>
      <c r="FSJ1718" s="7"/>
      <c r="FSK1718" s="7"/>
      <c r="FSL1718" s="7"/>
      <c r="FSM1718" s="7"/>
      <c r="FSN1718" s="7"/>
      <c r="FSO1718" s="7"/>
      <c r="FSP1718" s="7"/>
      <c r="FSQ1718" s="7"/>
      <c r="FSR1718" s="7"/>
      <c r="FSS1718" s="7"/>
      <c r="FST1718" s="7"/>
      <c r="FSU1718" s="7"/>
      <c r="FSV1718" s="7"/>
      <c r="FSW1718" s="7"/>
      <c r="FSX1718" s="7"/>
      <c r="FSY1718" s="7"/>
      <c r="FSZ1718" s="7"/>
      <c r="FTA1718" s="7"/>
      <c r="FTB1718" s="7"/>
      <c r="FTC1718" s="7"/>
      <c r="FTD1718" s="7"/>
      <c r="FTE1718" s="7"/>
      <c r="FTF1718" s="7"/>
      <c r="FTG1718" s="7"/>
      <c r="FTH1718" s="7"/>
      <c r="FTI1718" s="7"/>
      <c r="FTJ1718" s="7"/>
      <c r="FTK1718" s="7"/>
      <c r="FTL1718" s="7"/>
      <c r="FTM1718" s="7"/>
      <c r="FTN1718" s="7"/>
      <c r="FTO1718" s="7"/>
      <c r="FTP1718" s="7"/>
      <c r="FTQ1718" s="7"/>
      <c r="FTR1718" s="7"/>
      <c r="FTS1718" s="7"/>
      <c r="FTT1718" s="7"/>
      <c r="FTU1718" s="7"/>
      <c r="FTV1718" s="7"/>
      <c r="FTW1718" s="7"/>
      <c r="FTX1718" s="7"/>
      <c r="FTY1718" s="7"/>
      <c r="FTZ1718" s="7"/>
      <c r="FUA1718" s="7"/>
      <c r="FUB1718" s="7"/>
      <c r="FUC1718" s="7"/>
      <c r="FUD1718" s="7"/>
      <c r="FUE1718" s="7"/>
      <c r="FUF1718" s="7"/>
      <c r="FUG1718" s="7"/>
      <c r="FUH1718" s="7"/>
      <c r="FUI1718" s="7"/>
      <c r="FUJ1718" s="7"/>
      <c r="FUK1718" s="7"/>
      <c r="FUL1718" s="7"/>
      <c r="FUM1718" s="7"/>
      <c r="FUN1718" s="7"/>
      <c r="FUO1718" s="7"/>
      <c r="FUP1718" s="7"/>
      <c r="FUQ1718" s="7"/>
      <c r="FUR1718" s="7"/>
      <c r="FUS1718" s="7"/>
      <c r="FUT1718" s="7"/>
      <c r="FUU1718" s="7"/>
      <c r="FUV1718" s="7"/>
      <c r="FUW1718" s="7"/>
      <c r="FUX1718" s="7"/>
      <c r="FUY1718" s="7"/>
      <c r="FUZ1718" s="7"/>
      <c r="FVA1718" s="7"/>
      <c r="FVB1718" s="7"/>
      <c r="FVC1718" s="7"/>
      <c r="FVD1718" s="7"/>
      <c r="FVE1718" s="7"/>
      <c r="FVF1718" s="7"/>
      <c r="FVG1718" s="7"/>
      <c r="FVH1718" s="7"/>
      <c r="FVI1718" s="7"/>
      <c r="FVJ1718" s="7"/>
      <c r="FVK1718" s="7"/>
      <c r="FVL1718" s="7"/>
      <c r="FVM1718" s="7"/>
      <c r="FVN1718" s="7"/>
      <c r="FVO1718" s="7"/>
      <c r="FVP1718" s="7"/>
      <c r="FVQ1718" s="7"/>
      <c r="FVR1718" s="7"/>
      <c r="FVS1718" s="7"/>
      <c r="FVT1718" s="7"/>
      <c r="FVU1718" s="7"/>
      <c r="FVV1718" s="7"/>
      <c r="FVW1718" s="7"/>
      <c r="FVX1718" s="7"/>
      <c r="FVY1718" s="7"/>
      <c r="FVZ1718" s="7"/>
      <c r="FWA1718" s="7"/>
      <c r="FWB1718" s="7"/>
      <c r="FWC1718" s="7"/>
      <c r="FWD1718" s="7"/>
      <c r="FWE1718" s="7"/>
      <c r="FWF1718" s="7"/>
      <c r="FWG1718" s="7"/>
      <c r="FWH1718" s="7"/>
      <c r="FWI1718" s="7"/>
      <c r="FWJ1718" s="7"/>
      <c r="FWK1718" s="7"/>
      <c r="FWL1718" s="7"/>
      <c r="FWM1718" s="7"/>
      <c r="FWN1718" s="7"/>
      <c r="FWO1718" s="7"/>
      <c r="FWP1718" s="7"/>
      <c r="FWQ1718" s="7"/>
      <c r="FWR1718" s="7"/>
      <c r="FWS1718" s="7"/>
      <c r="FWT1718" s="7"/>
      <c r="FWU1718" s="7"/>
      <c r="FWV1718" s="7"/>
      <c r="FWW1718" s="7"/>
      <c r="FWX1718" s="7"/>
      <c r="FWY1718" s="7"/>
      <c r="FWZ1718" s="7"/>
      <c r="FXA1718" s="7"/>
      <c r="FXB1718" s="7"/>
      <c r="FXC1718" s="7"/>
      <c r="FXD1718" s="7"/>
      <c r="FXE1718" s="7"/>
      <c r="FXF1718" s="7"/>
      <c r="FXG1718" s="7"/>
      <c r="FXH1718" s="7"/>
      <c r="FXI1718" s="7"/>
      <c r="FXJ1718" s="7"/>
      <c r="FXK1718" s="7"/>
      <c r="FXL1718" s="7"/>
      <c r="FXM1718" s="7"/>
      <c r="FXN1718" s="7"/>
      <c r="FXO1718" s="7"/>
      <c r="FXP1718" s="7"/>
      <c r="FXQ1718" s="7"/>
      <c r="FXR1718" s="7"/>
      <c r="FXS1718" s="7"/>
      <c r="FXT1718" s="7"/>
      <c r="FXU1718" s="7"/>
      <c r="FXV1718" s="7"/>
      <c r="FXW1718" s="7"/>
      <c r="FXX1718" s="7"/>
      <c r="FXY1718" s="7"/>
      <c r="FXZ1718" s="7"/>
      <c r="FYA1718" s="7"/>
      <c r="FYB1718" s="7"/>
      <c r="FYC1718" s="7"/>
      <c r="FYD1718" s="7"/>
      <c r="FYE1718" s="7"/>
      <c r="FYF1718" s="7"/>
      <c r="FYG1718" s="7"/>
      <c r="FYH1718" s="7"/>
      <c r="FYI1718" s="7"/>
      <c r="FYJ1718" s="7"/>
      <c r="FYK1718" s="7"/>
      <c r="FYL1718" s="7"/>
      <c r="FYM1718" s="7"/>
      <c r="FYN1718" s="7"/>
      <c r="FYO1718" s="7"/>
      <c r="FYP1718" s="7"/>
      <c r="FYQ1718" s="7"/>
      <c r="FYR1718" s="7"/>
      <c r="FYS1718" s="7"/>
      <c r="FYT1718" s="7"/>
      <c r="FYU1718" s="7"/>
      <c r="FYV1718" s="7"/>
      <c r="FYW1718" s="7"/>
      <c r="FYX1718" s="7"/>
      <c r="FYY1718" s="7"/>
      <c r="FYZ1718" s="7"/>
      <c r="FZA1718" s="7"/>
      <c r="FZB1718" s="7"/>
      <c r="FZC1718" s="7"/>
      <c r="FZD1718" s="7"/>
      <c r="FZE1718" s="7"/>
      <c r="FZF1718" s="7"/>
      <c r="FZG1718" s="7"/>
      <c r="FZH1718" s="7"/>
      <c r="FZI1718" s="7"/>
      <c r="FZJ1718" s="7"/>
      <c r="FZK1718" s="7"/>
      <c r="FZL1718" s="7"/>
      <c r="FZM1718" s="7"/>
      <c r="FZN1718" s="7"/>
      <c r="FZO1718" s="7"/>
      <c r="FZP1718" s="7"/>
      <c r="FZQ1718" s="7"/>
      <c r="FZR1718" s="7"/>
      <c r="FZS1718" s="7"/>
      <c r="FZT1718" s="7"/>
      <c r="FZU1718" s="7"/>
      <c r="FZV1718" s="7"/>
      <c r="FZW1718" s="7"/>
      <c r="FZX1718" s="7"/>
      <c r="FZY1718" s="7"/>
      <c r="FZZ1718" s="7"/>
      <c r="GAA1718" s="7"/>
      <c r="GAB1718" s="7"/>
      <c r="GAC1718" s="7"/>
      <c r="GAD1718" s="7"/>
      <c r="GAE1718" s="7"/>
      <c r="GAF1718" s="7"/>
      <c r="GAG1718" s="7"/>
      <c r="GAH1718" s="7"/>
      <c r="GAI1718" s="7"/>
      <c r="GAJ1718" s="7"/>
      <c r="GAK1718" s="7"/>
      <c r="GAL1718" s="7"/>
      <c r="GAM1718" s="7"/>
      <c r="GAN1718" s="7"/>
      <c r="GAO1718" s="7"/>
      <c r="GAP1718" s="7"/>
      <c r="GAQ1718" s="7"/>
      <c r="GAR1718" s="7"/>
      <c r="GAS1718" s="7"/>
      <c r="GAT1718" s="7"/>
      <c r="GAU1718" s="7"/>
      <c r="GAV1718" s="7"/>
      <c r="GAW1718" s="7"/>
      <c r="GAX1718" s="7"/>
      <c r="GAY1718" s="7"/>
      <c r="GAZ1718" s="7"/>
      <c r="GBA1718" s="7"/>
      <c r="GBB1718" s="7"/>
      <c r="GBC1718" s="7"/>
      <c r="GBD1718" s="7"/>
      <c r="GBE1718" s="7"/>
      <c r="GBF1718" s="7"/>
      <c r="GBG1718" s="7"/>
      <c r="GBH1718" s="7"/>
      <c r="GBI1718" s="7"/>
      <c r="GBJ1718" s="7"/>
      <c r="GBK1718" s="7"/>
      <c r="GBL1718" s="7"/>
      <c r="GBM1718" s="7"/>
      <c r="GBN1718" s="7"/>
      <c r="GBO1718" s="7"/>
      <c r="GBP1718" s="7"/>
      <c r="GBQ1718" s="7"/>
      <c r="GBR1718" s="7"/>
      <c r="GBS1718" s="7"/>
      <c r="GBT1718" s="7"/>
      <c r="GBU1718" s="7"/>
      <c r="GBV1718" s="7"/>
      <c r="GBW1718" s="7"/>
      <c r="GBX1718" s="7"/>
      <c r="GBY1718" s="7"/>
      <c r="GBZ1718" s="7"/>
      <c r="GCA1718" s="7"/>
      <c r="GCB1718" s="7"/>
      <c r="GCC1718" s="7"/>
      <c r="GCD1718" s="7"/>
      <c r="GCE1718" s="7"/>
      <c r="GCF1718" s="7"/>
      <c r="GCG1718" s="7"/>
      <c r="GCH1718" s="7"/>
      <c r="GCI1718" s="7"/>
      <c r="GCJ1718" s="7"/>
      <c r="GCK1718" s="7"/>
      <c r="GCL1718" s="7"/>
      <c r="GCM1718" s="7"/>
      <c r="GCN1718" s="7"/>
      <c r="GCO1718" s="7"/>
      <c r="GCP1718" s="7"/>
      <c r="GCQ1718" s="7"/>
      <c r="GCR1718" s="7"/>
      <c r="GCS1718" s="7"/>
      <c r="GCT1718" s="7"/>
      <c r="GCU1718" s="7"/>
      <c r="GCV1718" s="7"/>
      <c r="GCW1718" s="7"/>
      <c r="GCX1718" s="7"/>
      <c r="GCY1718" s="7"/>
      <c r="GCZ1718" s="7"/>
      <c r="GDA1718" s="7"/>
      <c r="GDB1718" s="7"/>
      <c r="GDC1718" s="7"/>
      <c r="GDD1718" s="7"/>
      <c r="GDE1718" s="7"/>
      <c r="GDF1718" s="7"/>
      <c r="GDG1718" s="7"/>
      <c r="GDH1718" s="7"/>
      <c r="GDI1718" s="7"/>
      <c r="GDJ1718" s="7"/>
      <c r="GDK1718" s="7"/>
      <c r="GDL1718" s="7"/>
      <c r="GDM1718" s="7"/>
      <c r="GDN1718" s="7"/>
      <c r="GDO1718" s="7"/>
      <c r="GDP1718" s="7"/>
      <c r="GDQ1718" s="7"/>
      <c r="GDR1718" s="7"/>
      <c r="GDS1718" s="7"/>
      <c r="GDT1718" s="7"/>
      <c r="GDU1718" s="7"/>
      <c r="GDV1718" s="7"/>
      <c r="GDW1718" s="7"/>
      <c r="GDX1718" s="7"/>
      <c r="GDY1718" s="7"/>
      <c r="GDZ1718" s="7"/>
      <c r="GEA1718" s="7"/>
      <c r="GEB1718" s="7"/>
      <c r="GEC1718" s="7"/>
      <c r="GED1718" s="7"/>
      <c r="GEE1718" s="7"/>
      <c r="GEF1718" s="7"/>
      <c r="GEG1718" s="7"/>
      <c r="GEH1718" s="7"/>
      <c r="GEI1718" s="7"/>
      <c r="GEJ1718" s="7"/>
      <c r="GEK1718" s="7"/>
      <c r="GEL1718" s="7"/>
      <c r="GEM1718" s="7"/>
      <c r="GEN1718" s="7"/>
      <c r="GEO1718" s="7"/>
      <c r="GEP1718" s="7"/>
      <c r="GEQ1718" s="7"/>
      <c r="GER1718" s="7"/>
      <c r="GES1718" s="7"/>
      <c r="GET1718" s="7"/>
      <c r="GEU1718" s="7"/>
      <c r="GEV1718" s="7"/>
      <c r="GEW1718" s="7"/>
      <c r="GEX1718" s="7"/>
      <c r="GEY1718" s="7"/>
      <c r="GEZ1718" s="7"/>
      <c r="GFA1718" s="7"/>
      <c r="GFB1718" s="7"/>
      <c r="GFC1718" s="7"/>
      <c r="GFD1718" s="7"/>
      <c r="GFE1718" s="7"/>
      <c r="GFF1718" s="7"/>
      <c r="GFG1718" s="7"/>
      <c r="GFH1718" s="7"/>
      <c r="GFI1718" s="7"/>
      <c r="GFJ1718" s="7"/>
      <c r="GFK1718" s="7"/>
      <c r="GFL1718" s="7"/>
      <c r="GFM1718" s="7"/>
      <c r="GFN1718" s="7"/>
      <c r="GFO1718" s="7"/>
      <c r="GFP1718" s="7"/>
      <c r="GFQ1718" s="7"/>
      <c r="GFR1718" s="7"/>
      <c r="GFS1718" s="7"/>
      <c r="GFT1718" s="7"/>
      <c r="GFU1718" s="7"/>
      <c r="GFV1718" s="7"/>
      <c r="GFW1718" s="7"/>
      <c r="GFX1718" s="7"/>
      <c r="GFY1718" s="7"/>
      <c r="GFZ1718" s="7"/>
      <c r="GGA1718" s="7"/>
      <c r="GGB1718" s="7"/>
      <c r="GGC1718" s="7"/>
      <c r="GGD1718" s="7"/>
      <c r="GGE1718" s="7"/>
      <c r="GGF1718" s="7"/>
      <c r="GGG1718" s="7"/>
      <c r="GGH1718" s="7"/>
      <c r="GGI1718" s="7"/>
      <c r="GGJ1718" s="7"/>
      <c r="GGK1718" s="7"/>
      <c r="GGL1718" s="7"/>
      <c r="GGM1718" s="7"/>
      <c r="GGN1718" s="7"/>
      <c r="GGO1718" s="7"/>
      <c r="GGP1718" s="7"/>
      <c r="GGQ1718" s="7"/>
      <c r="GGR1718" s="7"/>
      <c r="GGS1718" s="7"/>
      <c r="GGT1718" s="7"/>
      <c r="GGU1718" s="7"/>
      <c r="GGV1718" s="7"/>
      <c r="GGW1718" s="7"/>
      <c r="GGX1718" s="7"/>
      <c r="GGY1718" s="7"/>
      <c r="GGZ1718" s="7"/>
      <c r="GHA1718" s="7"/>
      <c r="GHB1718" s="7"/>
      <c r="GHC1718" s="7"/>
      <c r="GHD1718" s="7"/>
      <c r="GHE1718" s="7"/>
      <c r="GHF1718" s="7"/>
      <c r="GHG1718" s="7"/>
      <c r="GHH1718" s="7"/>
      <c r="GHI1718" s="7"/>
      <c r="GHJ1718" s="7"/>
      <c r="GHK1718" s="7"/>
      <c r="GHL1718" s="7"/>
      <c r="GHM1718" s="7"/>
      <c r="GHN1718" s="7"/>
      <c r="GHO1718" s="7"/>
      <c r="GHP1718" s="7"/>
      <c r="GHQ1718" s="7"/>
      <c r="GHR1718" s="7"/>
      <c r="GHS1718" s="7"/>
      <c r="GHT1718" s="7"/>
      <c r="GHU1718" s="7"/>
      <c r="GHV1718" s="7"/>
      <c r="GHW1718" s="7"/>
      <c r="GHX1718" s="7"/>
      <c r="GHY1718" s="7"/>
      <c r="GHZ1718" s="7"/>
      <c r="GIA1718" s="7"/>
      <c r="GIB1718" s="7"/>
      <c r="GIC1718" s="7"/>
      <c r="GID1718" s="7"/>
      <c r="GIE1718" s="7"/>
      <c r="GIF1718" s="7"/>
      <c r="GIG1718" s="7"/>
      <c r="GIH1718" s="7"/>
      <c r="GII1718" s="7"/>
      <c r="GIJ1718" s="7"/>
      <c r="GIK1718" s="7"/>
      <c r="GIL1718" s="7"/>
      <c r="GIM1718" s="7"/>
      <c r="GIN1718" s="7"/>
      <c r="GIO1718" s="7"/>
      <c r="GIP1718" s="7"/>
      <c r="GIQ1718" s="7"/>
      <c r="GIR1718" s="7"/>
      <c r="GIS1718" s="7"/>
      <c r="GIT1718" s="7"/>
      <c r="GIU1718" s="7"/>
      <c r="GIV1718" s="7"/>
      <c r="GIW1718" s="7"/>
      <c r="GIX1718" s="7"/>
      <c r="GIY1718" s="7"/>
      <c r="GIZ1718" s="7"/>
      <c r="GJA1718" s="7"/>
      <c r="GJB1718" s="7"/>
      <c r="GJC1718" s="7"/>
      <c r="GJD1718" s="7"/>
      <c r="GJE1718" s="7"/>
      <c r="GJF1718" s="7"/>
      <c r="GJG1718" s="7"/>
      <c r="GJH1718" s="7"/>
      <c r="GJI1718" s="7"/>
      <c r="GJJ1718" s="7"/>
      <c r="GJK1718" s="7"/>
      <c r="GJL1718" s="7"/>
      <c r="GJM1718" s="7"/>
      <c r="GJN1718" s="7"/>
      <c r="GJO1718" s="7"/>
      <c r="GJP1718" s="7"/>
      <c r="GJQ1718" s="7"/>
      <c r="GJR1718" s="7"/>
      <c r="GJS1718" s="7"/>
      <c r="GJT1718" s="7"/>
      <c r="GJU1718" s="7"/>
      <c r="GJV1718" s="7"/>
      <c r="GJW1718" s="7"/>
      <c r="GJX1718" s="7"/>
      <c r="GJY1718" s="7"/>
      <c r="GJZ1718" s="7"/>
      <c r="GKA1718" s="7"/>
      <c r="GKB1718" s="7"/>
      <c r="GKC1718" s="7"/>
      <c r="GKD1718" s="7"/>
      <c r="GKE1718" s="7"/>
      <c r="GKF1718" s="7"/>
      <c r="GKG1718" s="7"/>
      <c r="GKH1718" s="7"/>
      <c r="GKI1718" s="7"/>
      <c r="GKJ1718" s="7"/>
      <c r="GKK1718" s="7"/>
      <c r="GKL1718" s="7"/>
      <c r="GKM1718" s="7"/>
      <c r="GKN1718" s="7"/>
      <c r="GKO1718" s="7"/>
      <c r="GKP1718" s="7"/>
      <c r="GKQ1718" s="7"/>
      <c r="GKR1718" s="7"/>
      <c r="GKS1718" s="7"/>
      <c r="GKT1718" s="7"/>
      <c r="GKU1718" s="7"/>
      <c r="GKV1718" s="7"/>
      <c r="GKW1718" s="7"/>
      <c r="GKX1718" s="7"/>
      <c r="GKY1718" s="7"/>
      <c r="GKZ1718" s="7"/>
      <c r="GLA1718" s="7"/>
      <c r="GLB1718" s="7"/>
      <c r="GLC1718" s="7"/>
      <c r="GLD1718" s="7"/>
      <c r="GLE1718" s="7"/>
      <c r="GLF1718" s="7"/>
      <c r="GLG1718" s="7"/>
      <c r="GLH1718" s="7"/>
      <c r="GLI1718" s="7"/>
      <c r="GLJ1718" s="7"/>
      <c r="GLK1718" s="7"/>
      <c r="GLL1718" s="7"/>
      <c r="GLM1718" s="7"/>
      <c r="GLN1718" s="7"/>
      <c r="GLO1718" s="7"/>
      <c r="GLP1718" s="7"/>
      <c r="GLQ1718" s="7"/>
      <c r="GLR1718" s="7"/>
      <c r="GLS1718" s="7"/>
      <c r="GLT1718" s="7"/>
      <c r="GLU1718" s="7"/>
      <c r="GLV1718" s="7"/>
      <c r="GLW1718" s="7"/>
      <c r="GLX1718" s="7"/>
      <c r="GLY1718" s="7"/>
      <c r="GLZ1718" s="7"/>
      <c r="GMA1718" s="7"/>
      <c r="GMB1718" s="7"/>
      <c r="GMC1718" s="7"/>
      <c r="GMD1718" s="7"/>
      <c r="GME1718" s="7"/>
      <c r="GMF1718" s="7"/>
      <c r="GMG1718" s="7"/>
      <c r="GMH1718" s="7"/>
      <c r="GMI1718" s="7"/>
      <c r="GMJ1718" s="7"/>
      <c r="GMK1718" s="7"/>
      <c r="GML1718" s="7"/>
      <c r="GMM1718" s="7"/>
      <c r="GMN1718" s="7"/>
      <c r="GMO1718" s="7"/>
      <c r="GMP1718" s="7"/>
      <c r="GMQ1718" s="7"/>
      <c r="GMR1718" s="7"/>
      <c r="GMS1718" s="7"/>
      <c r="GMT1718" s="7"/>
      <c r="GMU1718" s="7"/>
      <c r="GMV1718" s="7"/>
      <c r="GMW1718" s="7"/>
      <c r="GMX1718" s="7"/>
      <c r="GMY1718" s="7"/>
      <c r="GMZ1718" s="7"/>
      <c r="GNA1718" s="7"/>
      <c r="GNB1718" s="7"/>
      <c r="GNC1718" s="7"/>
      <c r="GND1718" s="7"/>
      <c r="GNE1718" s="7"/>
      <c r="GNF1718" s="7"/>
      <c r="GNG1718" s="7"/>
      <c r="GNH1718" s="7"/>
      <c r="GNI1718" s="7"/>
      <c r="GNJ1718" s="7"/>
      <c r="GNK1718" s="7"/>
      <c r="GNL1718" s="7"/>
      <c r="GNM1718" s="7"/>
      <c r="GNN1718" s="7"/>
      <c r="GNO1718" s="7"/>
      <c r="GNP1718" s="7"/>
      <c r="GNQ1718" s="7"/>
      <c r="GNR1718" s="7"/>
      <c r="GNS1718" s="7"/>
      <c r="GNT1718" s="7"/>
      <c r="GNU1718" s="7"/>
      <c r="GNV1718" s="7"/>
      <c r="GNW1718" s="7"/>
      <c r="GNX1718" s="7"/>
      <c r="GNY1718" s="7"/>
      <c r="GNZ1718" s="7"/>
      <c r="GOA1718" s="7"/>
      <c r="GOB1718" s="7"/>
      <c r="GOC1718" s="7"/>
      <c r="GOD1718" s="7"/>
      <c r="GOE1718" s="7"/>
      <c r="GOF1718" s="7"/>
      <c r="GOG1718" s="7"/>
      <c r="GOH1718" s="7"/>
      <c r="GOI1718" s="7"/>
      <c r="GOJ1718" s="7"/>
      <c r="GOK1718" s="7"/>
      <c r="GOL1718" s="7"/>
      <c r="GOM1718" s="7"/>
      <c r="GON1718" s="7"/>
      <c r="GOO1718" s="7"/>
      <c r="GOP1718" s="7"/>
      <c r="GOQ1718" s="7"/>
      <c r="GOR1718" s="7"/>
      <c r="GOS1718" s="7"/>
      <c r="GOT1718" s="7"/>
      <c r="GOU1718" s="7"/>
      <c r="GOV1718" s="7"/>
      <c r="GOW1718" s="7"/>
      <c r="GOX1718" s="7"/>
      <c r="GOY1718" s="7"/>
      <c r="GOZ1718" s="7"/>
      <c r="GPA1718" s="7"/>
      <c r="GPB1718" s="7"/>
      <c r="GPC1718" s="7"/>
      <c r="GPD1718" s="7"/>
      <c r="GPE1718" s="7"/>
      <c r="GPF1718" s="7"/>
      <c r="GPG1718" s="7"/>
      <c r="GPH1718" s="7"/>
      <c r="GPI1718" s="7"/>
      <c r="GPJ1718" s="7"/>
      <c r="GPK1718" s="7"/>
      <c r="GPL1718" s="7"/>
      <c r="GPM1718" s="7"/>
      <c r="GPN1718" s="7"/>
      <c r="GPO1718" s="7"/>
      <c r="GPP1718" s="7"/>
      <c r="GPQ1718" s="7"/>
      <c r="GPR1718" s="7"/>
      <c r="GPS1718" s="7"/>
      <c r="GPT1718" s="7"/>
      <c r="GPU1718" s="7"/>
      <c r="GPV1718" s="7"/>
      <c r="GPW1718" s="7"/>
      <c r="GPX1718" s="7"/>
      <c r="GPY1718" s="7"/>
      <c r="GPZ1718" s="7"/>
      <c r="GQA1718" s="7"/>
      <c r="GQB1718" s="7"/>
      <c r="GQC1718" s="7"/>
      <c r="GQD1718" s="7"/>
      <c r="GQE1718" s="7"/>
      <c r="GQF1718" s="7"/>
      <c r="GQG1718" s="7"/>
      <c r="GQH1718" s="7"/>
      <c r="GQI1718" s="7"/>
      <c r="GQJ1718" s="7"/>
      <c r="GQK1718" s="7"/>
      <c r="GQL1718" s="7"/>
      <c r="GQM1718" s="7"/>
      <c r="GQN1718" s="7"/>
      <c r="GQO1718" s="7"/>
      <c r="GQP1718" s="7"/>
      <c r="GQQ1718" s="7"/>
      <c r="GQR1718" s="7"/>
      <c r="GQS1718" s="7"/>
      <c r="GQT1718" s="7"/>
      <c r="GQU1718" s="7"/>
      <c r="GQV1718" s="7"/>
      <c r="GQW1718" s="7"/>
      <c r="GQX1718" s="7"/>
      <c r="GQY1718" s="7"/>
      <c r="GQZ1718" s="7"/>
      <c r="GRA1718" s="7"/>
      <c r="GRB1718" s="7"/>
      <c r="GRC1718" s="7"/>
      <c r="GRD1718" s="7"/>
      <c r="GRE1718" s="7"/>
      <c r="GRF1718" s="7"/>
      <c r="GRG1718" s="7"/>
      <c r="GRH1718" s="7"/>
      <c r="GRI1718" s="7"/>
      <c r="GRJ1718" s="7"/>
      <c r="GRK1718" s="7"/>
      <c r="GRL1718" s="7"/>
      <c r="GRM1718" s="7"/>
      <c r="GRN1718" s="7"/>
      <c r="GRO1718" s="7"/>
      <c r="GRP1718" s="7"/>
      <c r="GRQ1718" s="7"/>
      <c r="GRR1718" s="7"/>
      <c r="GRS1718" s="7"/>
      <c r="GRT1718" s="7"/>
      <c r="GRU1718" s="7"/>
      <c r="GRV1718" s="7"/>
      <c r="GRW1718" s="7"/>
      <c r="GRX1718" s="7"/>
      <c r="GRY1718" s="7"/>
      <c r="GRZ1718" s="7"/>
      <c r="GSA1718" s="7"/>
      <c r="GSB1718" s="7"/>
      <c r="GSC1718" s="7"/>
      <c r="GSD1718" s="7"/>
      <c r="GSE1718" s="7"/>
      <c r="GSF1718" s="7"/>
      <c r="GSG1718" s="7"/>
      <c r="GSH1718" s="7"/>
      <c r="GSI1718" s="7"/>
      <c r="GSJ1718" s="7"/>
      <c r="GSK1718" s="7"/>
      <c r="GSL1718" s="7"/>
      <c r="GSM1718" s="7"/>
      <c r="GSN1718" s="7"/>
      <c r="GSO1718" s="7"/>
      <c r="GSP1718" s="7"/>
      <c r="GSQ1718" s="7"/>
      <c r="GSR1718" s="7"/>
      <c r="GSS1718" s="7"/>
      <c r="GST1718" s="7"/>
      <c r="GSU1718" s="7"/>
      <c r="GSV1718" s="7"/>
      <c r="GSW1718" s="7"/>
      <c r="GSX1718" s="7"/>
      <c r="GSY1718" s="7"/>
      <c r="GSZ1718" s="7"/>
      <c r="GTA1718" s="7"/>
      <c r="GTB1718" s="7"/>
      <c r="GTC1718" s="7"/>
      <c r="GTD1718" s="7"/>
      <c r="GTE1718" s="7"/>
      <c r="GTF1718" s="7"/>
      <c r="GTG1718" s="7"/>
      <c r="GTH1718" s="7"/>
      <c r="GTI1718" s="7"/>
      <c r="GTJ1718" s="7"/>
      <c r="GTK1718" s="7"/>
      <c r="GTL1718" s="7"/>
      <c r="GTM1718" s="7"/>
      <c r="GTN1718" s="7"/>
      <c r="GTO1718" s="7"/>
      <c r="GTP1718" s="7"/>
      <c r="GTQ1718" s="7"/>
      <c r="GTR1718" s="7"/>
      <c r="GTS1718" s="7"/>
      <c r="GTT1718" s="7"/>
      <c r="GTU1718" s="7"/>
      <c r="GTV1718" s="7"/>
      <c r="GTW1718" s="7"/>
      <c r="GTX1718" s="7"/>
      <c r="GTY1718" s="7"/>
      <c r="GTZ1718" s="7"/>
      <c r="GUA1718" s="7"/>
      <c r="GUB1718" s="7"/>
      <c r="GUC1718" s="7"/>
      <c r="GUD1718" s="7"/>
      <c r="GUE1718" s="7"/>
      <c r="GUF1718" s="7"/>
      <c r="GUG1718" s="7"/>
      <c r="GUH1718" s="7"/>
      <c r="GUI1718" s="7"/>
      <c r="GUJ1718" s="7"/>
      <c r="GUK1718" s="7"/>
      <c r="GUL1718" s="7"/>
      <c r="GUM1718" s="7"/>
      <c r="GUN1718" s="7"/>
      <c r="GUO1718" s="7"/>
      <c r="GUP1718" s="7"/>
      <c r="GUQ1718" s="7"/>
      <c r="GUR1718" s="7"/>
      <c r="GUS1718" s="7"/>
      <c r="GUT1718" s="7"/>
      <c r="GUU1718" s="7"/>
      <c r="GUV1718" s="7"/>
      <c r="GUW1718" s="7"/>
      <c r="GUX1718" s="7"/>
      <c r="GUY1718" s="7"/>
      <c r="GUZ1718" s="7"/>
      <c r="GVA1718" s="7"/>
      <c r="GVB1718" s="7"/>
      <c r="GVC1718" s="7"/>
      <c r="GVD1718" s="7"/>
      <c r="GVE1718" s="7"/>
      <c r="GVF1718" s="7"/>
      <c r="GVG1718" s="7"/>
      <c r="GVH1718" s="7"/>
      <c r="GVI1718" s="7"/>
      <c r="GVJ1718" s="7"/>
      <c r="GVK1718" s="7"/>
      <c r="GVL1718" s="7"/>
      <c r="GVM1718" s="7"/>
      <c r="GVN1718" s="7"/>
      <c r="GVO1718" s="7"/>
      <c r="GVP1718" s="7"/>
      <c r="GVQ1718" s="7"/>
      <c r="GVR1718" s="7"/>
      <c r="GVS1718" s="7"/>
      <c r="GVT1718" s="7"/>
      <c r="GVU1718" s="7"/>
      <c r="GVV1718" s="7"/>
      <c r="GVW1718" s="7"/>
      <c r="GVX1718" s="7"/>
      <c r="GVY1718" s="7"/>
      <c r="GVZ1718" s="7"/>
      <c r="GWA1718" s="7"/>
      <c r="GWB1718" s="7"/>
      <c r="GWC1718" s="7"/>
      <c r="GWD1718" s="7"/>
      <c r="GWE1718" s="7"/>
      <c r="GWF1718" s="7"/>
      <c r="GWG1718" s="7"/>
      <c r="GWH1718" s="7"/>
      <c r="GWI1718" s="7"/>
      <c r="GWJ1718" s="7"/>
      <c r="GWK1718" s="7"/>
      <c r="GWL1718" s="7"/>
      <c r="GWM1718" s="7"/>
      <c r="GWN1718" s="7"/>
      <c r="GWO1718" s="7"/>
      <c r="GWP1718" s="7"/>
      <c r="GWQ1718" s="7"/>
      <c r="GWR1718" s="7"/>
      <c r="GWS1718" s="7"/>
      <c r="GWT1718" s="7"/>
      <c r="GWU1718" s="7"/>
      <c r="GWV1718" s="7"/>
      <c r="GWW1718" s="7"/>
      <c r="GWX1718" s="7"/>
      <c r="GWY1718" s="7"/>
      <c r="GWZ1718" s="7"/>
      <c r="GXA1718" s="7"/>
      <c r="GXB1718" s="7"/>
      <c r="GXC1718" s="7"/>
      <c r="GXD1718" s="7"/>
      <c r="GXE1718" s="7"/>
      <c r="GXF1718" s="7"/>
      <c r="GXG1718" s="7"/>
      <c r="GXH1718" s="7"/>
      <c r="GXI1718" s="7"/>
      <c r="GXJ1718" s="7"/>
      <c r="GXK1718" s="7"/>
      <c r="GXL1718" s="7"/>
      <c r="GXM1718" s="7"/>
      <c r="GXN1718" s="7"/>
      <c r="GXO1718" s="7"/>
      <c r="GXP1718" s="7"/>
      <c r="GXQ1718" s="7"/>
      <c r="GXR1718" s="7"/>
      <c r="GXS1718" s="7"/>
      <c r="GXT1718" s="7"/>
      <c r="GXU1718" s="7"/>
      <c r="GXV1718" s="7"/>
      <c r="GXW1718" s="7"/>
      <c r="GXX1718" s="7"/>
      <c r="GXY1718" s="7"/>
      <c r="GXZ1718" s="7"/>
      <c r="GYA1718" s="7"/>
      <c r="GYB1718" s="7"/>
      <c r="GYC1718" s="7"/>
      <c r="GYD1718" s="7"/>
      <c r="GYE1718" s="7"/>
      <c r="GYF1718" s="7"/>
      <c r="GYG1718" s="7"/>
      <c r="GYH1718" s="7"/>
      <c r="GYI1718" s="7"/>
      <c r="GYJ1718" s="7"/>
      <c r="GYK1718" s="7"/>
      <c r="GYL1718" s="7"/>
      <c r="GYM1718" s="7"/>
      <c r="GYN1718" s="7"/>
      <c r="GYO1718" s="7"/>
      <c r="GYP1718" s="7"/>
      <c r="GYQ1718" s="7"/>
      <c r="GYR1718" s="7"/>
      <c r="GYS1718" s="7"/>
      <c r="GYT1718" s="7"/>
      <c r="GYU1718" s="7"/>
      <c r="GYV1718" s="7"/>
      <c r="GYW1718" s="7"/>
      <c r="GYX1718" s="7"/>
      <c r="GYY1718" s="7"/>
      <c r="GYZ1718" s="7"/>
      <c r="GZA1718" s="7"/>
      <c r="GZB1718" s="7"/>
      <c r="GZC1718" s="7"/>
      <c r="GZD1718" s="7"/>
      <c r="GZE1718" s="7"/>
      <c r="GZF1718" s="7"/>
      <c r="GZG1718" s="7"/>
      <c r="GZH1718" s="7"/>
      <c r="GZI1718" s="7"/>
      <c r="GZJ1718" s="7"/>
      <c r="GZK1718" s="7"/>
      <c r="GZL1718" s="7"/>
      <c r="GZM1718" s="7"/>
      <c r="GZN1718" s="7"/>
      <c r="GZO1718" s="7"/>
      <c r="GZP1718" s="7"/>
      <c r="GZQ1718" s="7"/>
      <c r="GZR1718" s="7"/>
      <c r="GZS1718" s="7"/>
      <c r="GZT1718" s="7"/>
      <c r="GZU1718" s="7"/>
      <c r="GZV1718" s="7"/>
      <c r="GZW1718" s="7"/>
      <c r="GZX1718" s="7"/>
      <c r="GZY1718" s="7"/>
      <c r="GZZ1718" s="7"/>
      <c r="HAA1718" s="7"/>
      <c r="HAB1718" s="7"/>
      <c r="HAC1718" s="7"/>
      <c r="HAD1718" s="7"/>
      <c r="HAE1718" s="7"/>
      <c r="HAF1718" s="7"/>
      <c r="HAG1718" s="7"/>
      <c r="HAH1718" s="7"/>
      <c r="HAI1718" s="7"/>
      <c r="HAJ1718" s="7"/>
      <c r="HAK1718" s="7"/>
      <c r="HAL1718" s="7"/>
      <c r="HAM1718" s="7"/>
      <c r="HAN1718" s="7"/>
      <c r="HAO1718" s="7"/>
      <c r="HAP1718" s="7"/>
      <c r="HAQ1718" s="7"/>
      <c r="HAR1718" s="7"/>
      <c r="HAS1718" s="7"/>
      <c r="HAT1718" s="7"/>
      <c r="HAU1718" s="7"/>
      <c r="HAV1718" s="7"/>
      <c r="HAW1718" s="7"/>
      <c r="HAX1718" s="7"/>
      <c r="HAY1718" s="7"/>
      <c r="HAZ1718" s="7"/>
      <c r="HBA1718" s="7"/>
      <c r="HBB1718" s="7"/>
      <c r="HBC1718" s="7"/>
      <c r="HBD1718" s="7"/>
      <c r="HBE1718" s="7"/>
      <c r="HBF1718" s="7"/>
      <c r="HBG1718" s="7"/>
      <c r="HBH1718" s="7"/>
      <c r="HBI1718" s="7"/>
      <c r="HBJ1718" s="7"/>
      <c r="HBK1718" s="7"/>
      <c r="HBL1718" s="7"/>
      <c r="HBM1718" s="7"/>
      <c r="HBN1718" s="7"/>
      <c r="HBO1718" s="7"/>
      <c r="HBP1718" s="7"/>
      <c r="HBQ1718" s="7"/>
      <c r="HBR1718" s="7"/>
      <c r="HBS1718" s="7"/>
      <c r="HBT1718" s="7"/>
      <c r="HBU1718" s="7"/>
      <c r="HBV1718" s="7"/>
      <c r="HBW1718" s="7"/>
      <c r="HBX1718" s="7"/>
      <c r="HBY1718" s="7"/>
      <c r="HBZ1718" s="7"/>
      <c r="HCA1718" s="7"/>
      <c r="HCB1718" s="7"/>
      <c r="HCC1718" s="7"/>
      <c r="HCD1718" s="7"/>
      <c r="HCE1718" s="7"/>
      <c r="HCF1718" s="7"/>
      <c r="HCG1718" s="7"/>
      <c r="HCH1718" s="7"/>
      <c r="HCI1718" s="7"/>
      <c r="HCJ1718" s="7"/>
      <c r="HCK1718" s="7"/>
      <c r="HCL1718" s="7"/>
      <c r="HCM1718" s="7"/>
      <c r="HCN1718" s="7"/>
      <c r="HCO1718" s="7"/>
      <c r="HCP1718" s="7"/>
      <c r="HCQ1718" s="7"/>
      <c r="HCR1718" s="7"/>
      <c r="HCS1718" s="7"/>
      <c r="HCT1718" s="7"/>
      <c r="HCU1718" s="7"/>
      <c r="HCV1718" s="7"/>
      <c r="HCW1718" s="7"/>
      <c r="HCX1718" s="7"/>
      <c r="HCY1718" s="7"/>
      <c r="HCZ1718" s="7"/>
      <c r="HDA1718" s="7"/>
      <c r="HDB1718" s="7"/>
      <c r="HDC1718" s="7"/>
      <c r="HDD1718" s="7"/>
      <c r="HDE1718" s="7"/>
      <c r="HDF1718" s="7"/>
      <c r="HDG1718" s="7"/>
      <c r="HDH1718" s="7"/>
      <c r="HDI1718" s="7"/>
      <c r="HDJ1718" s="7"/>
      <c r="HDK1718" s="7"/>
      <c r="HDL1718" s="7"/>
      <c r="HDM1718" s="7"/>
      <c r="HDN1718" s="7"/>
      <c r="HDO1718" s="7"/>
      <c r="HDP1718" s="7"/>
      <c r="HDQ1718" s="7"/>
      <c r="HDR1718" s="7"/>
      <c r="HDS1718" s="7"/>
      <c r="HDT1718" s="7"/>
      <c r="HDU1718" s="7"/>
      <c r="HDV1718" s="7"/>
      <c r="HDW1718" s="7"/>
      <c r="HDX1718" s="7"/>
      <c r="HDY1718" s="7"/>
      <c r="HDZ1718" s="7"/>
      <c r="HEA1718" s="7"/>
      <c r="HEB1718" s="7"/>
      <c r="HEC1718" s="7"/>
      <c r="HED1718" s="7"/>
      <c r="HEE1718" s="7"/>
      <c r="HEF1718" s="7"/>
      <c r="HEG1718" s="7"/>
      <c r="HEH1718" s="7"/>
      <c r="HEI1718" s="7"/>
      <c r="HEJ1718" s="7"/>
      <c r="HEK1718" s="7"/>
      <c r="HEL1718" s="7"/>
      <c r="HEM1718" s="7"/>
      <c r="HEN1718" s="7"/>
      <c r="HEO1718" s="7"/>
      <c r="HEP1718" s="7"/>
      <c r="HEQ1718" s="7"/>
      <c r="HER1718" s="7"/>
      <c r="HES1718" s="7"/>
      <c r="HET1718" s="7"/>
      <c r="HEU1718" s="7"/>
      <c r="HEV1718" s="7"/>
      <c r="HEW1718" s="7"/>
      <c r="HEX1718" s="7"/>
      <c r="HEY1718" s="7"/>
      <c r="HEZ1718" s="7"/>
      <c r="HFA1718" s="7"/>
      <c r="HFB1718" s="7"/>
      <c r="HFC1718" s="7"/>
      <c r="HFD1718" s="7"/>
      <c r="HFE1718" s="7"/>
      <c r="HFF1718" s="7"/>
      <c r="HFG1718" s="7"/>
      <c r="HFH1718" s="7"/>
      <c r="HFI1718" s="7"/>
      <c r="HFJ1718" s="7"/>
      <c r="HFK1718" s="7"/>
      <c r="HFL1718" s="7"/>
      <c r="HFM1718" s="7"/>
      <c r="HFN1718" s="7"/>
      <c r="HFO1718" s="7"/>
      <c r="HFP1718" s="7"/>
      <c r="HFQ1718" s="7"/>
      <c r="HFR1718" s="7"/>
      <c r="HFS1718" s="7"/>
      <c r="HFT1718" s="7"/>
      <c r="HFU1718" s="7"/>
      <c r="HFV1718" s="7"/>
      <c r="HFW1718" s="7"/>
      <c r="HFX1718" s="7"/>
      <c r="HFY1718" s="7"/>
      <c r="HFZ1718" s="7"/>
      <c r="HGA1718" s="7"/>
      <c r="HGB1718" s="7"/>
      <c r="HGC1718" s="7"/>
      <c r="HGD1718" s="7"/>
      <c r="HGE1718" s="7"/>
      <c r="HGF1718" s="7"/>
      <c r="HGG1718" s="7"/>
      <c r="HGH1718" s="7"/>
      <c r="HGI1718" s="7"/>
      <c r="HGJ1718" s="7"/>
      <c r="HGK1718" s="7"/>
      <c r="HGL1718" s="7"/>
      <c r="HGM1718" s="7"/>
      <c r="HGN1718" s="7"/>
      <c r="HGO1718" s="7"/>
      <c r="HGP1718" s="7"/>
      <c r="HGQ1718" s="7"/>
      <c r="HGR1718" s="7"/>
      <c r="HGS1718" s="7"/>
      <c r="HGT1718" s="7"/>
      <c r="HGU1718" s="7"/>
      <c r="HGV1718" s="7"/>
      <c r="HGW1718" s="7"/>
      <c r="HGX1718" s="7"/>
      <c r="HGY1718" s="7"/>
      <c r="HGZ1718" s="7"/>
      <c r="HHA1718" s="7"/>
      <c r="HHB1718" s="7"/>
      <c r="HHC1718" s="7"/>
      <c r="HHD1718" s="7"/>
      <c r="HHE1718" s="7"/>
      <c r="HHF1718" s="7"/>
      <c r="HHG1718" s="7"/>
      <c r="HHH1718" s="7"/>
      <c r="HHI1718" s="7"/>
      <c r="HHJ1718" s="7"/>
      <c r="HHK1718" s="7"/>
      <c r="HHL1718" s="7"/>
      <c r="HHM1718" s="7"/>
      <c r="HHN1718" s="7"/>
      <c r="HHO1718" s="7"/>
      <c r="HHP1718" s="7"/>
      <c r="HHQ1718" s="7"/>
      <c r="HHR1718" s="7"/>
      <c r="HHS1718" s="7"/>
      <c r="HHT1718" s="7"/>
      <c r="HHU1718" s="7"/>
      <c r="HHV1718" s="7"/>
      <c r="HHW1718" s="7"/>
      <c r="HHX1718" s="7"/>
      <c r="HHY1718" s="7"/>
      <c r="HHZ1718" s="7"/>
      <c r="HIA1718" s="7"/>
      <c r="HIB1718" s="7"/>
      <c r="HIC1718" s="7"/>
      <c r="HID1718" s="7"/>
      <c r="HIE1718" s="7"/>
      <c r="HIF1718" s="7"/>
      <c r="HIG1718" s="7"/>
      <c r="HIH1718" s="7"/>
      <c r="HII1718" s="7"/>
      <c r="HIJ1718" s="7"/>
      <c r="HIK1718" s="7"/>
      <c r="HIL1718" s="7"/>
      <c r="HIM1718" s="7"/>
      <c r="HIN1718" s="7"/>
      <c r="HIO1718" s="7"/>
      <c r="HIP1718" s="7"/>
      <c r="HIQ1718" s="7"/>
      <c r="HIR1718" s="7"/>
      <c r="HIS1718" s="7"/>
      <c r="HIT1718" s="7"/>
      <c r="HIU1718" s="7"/>
      <c r="HIV1718" s="7"/>
      <c r="HIW1718" s="7"/>
      <c r="HIX1718" s="7"/>
      <c r="HIY1718" s="7"/>
      <c r="HIZ1718" s="7"/>
      <c r="HJA1718" s="7"/>
      <c r="HJB1718" s="7"/>
      <c r="HJC1718" s="7"/>
      <c r="HJD1718" s="7"/>
      <c r="HJE1718" s="7"/>
      <c r="HJF1718" s="7"/>
      <c r="HJG1718" s="7"/>
      <c r="HJH1718" s="7"/>
      <c r="HJI1718" s="7"/>
      <c r="HJJ1718" s="7"/>
      <c r="HJK1718" s="7"/>
      <c r="HJL1718" s="7"/>
      <c r="HJM1718" s="7"/>
      <c r="HJN1718" s="7"/>
      <c r="HJO1718" s="7"/>
      <c r="HJP1718" s="7"/>
      <c r="HJQ1718" s="7"/>
      <c r="HJR1718" s="7"/>
      <c r="HJS1718" s="7"/>
      <c r="HJT1718" s="7"/>
      <c r="HJU1718" s="7"/>
      <c r="HJV1718" s="7"/>
      <c r="HJW1718" s="7"/>
      <c r="HJX1718" s="7"/>
      <c r="HJY1718" s="7"/>
      <c r="HJZ1718" s="7"/>
      <c r="HKA1718" s="7"/>
      <c r="HKB1718" s="7"/>
      <c r="HKC1718" s="7"/>
      <c r="HKD1718" s="7"/>
      <c r="HKE1718" s="7"/>
      <c r="HKF1718" s="7"/>
      <c r="HKG1718" s="7"/>
      <c r="HKH1718" s="7"/>
      <c r="HKI1718" s="7"/>
      <c r="HKJ1718" s="7"/>
      <c r="HKK1718" s="7"/>
      <c r="HKL1718" s="7"/>
      <c r="HKM1718" s="7"/>
      <c r="HKN1718" s="7"/>
      <c r="HKO1718" s="7"/>
      <c r="HKP1718" s="7"/>
      <c r="HKQ1718" s="7"/>
      <c r="HKR1718" s="7"/>
      <c r="HKS1718" s="7"/>
      <c r="HKT1718" s="7"/>
      <c r="HKU1718" s="7"/>
      <c r="HKV1718" s="7"/>
      <c r="HKW1718" s="7"/>
      <c r="HKX1718" s="7"/>
      <c r="HKY1718" s="7"/>
      <c r="HKZ1718" s="7"/>
      <c r="HLA1718" s="7"/>
      <c r="HLB1718" s="7"/>
      <c r="HLC1718" s="7"/>
      <c r="HLD1718" s="7"/>
      <c r="HLE1718" s="7"/>
      <c r="HLF1718" s="7"/>
      <c r="HLG1718" s="7"/>
      <c r="HLH1718" s="7"/>
      <c r="HLI1718" s="7"/>
      <c r="HLJ1718" s="7"/>
      <c r="HLK1718" s="7"/>
      <c r="HLL1718" s="7"/>
      <c r="HLM1718" s="7"/>
      <c r="HLN1718" s="7"/>
      <c r="HLO1718" s="7"/>
      <c r="HLP1718" s="7"/>
      <c r="HLQ1718" s="7"/>
      <c r="HLR1718" s="7"/>
      <c r="HLS1718" s="7"/>
      <c r="HLT1718" s="7"/>
      <c r="HLU1718" s="7"/>
      <c r="HLV1718" s="7"/>
      <c r="HLW1718" s="7"/>
      <c r="HLX1718" s="7"/>
      <c r="HLY1718" s="7"/>
      <c r="HLZ1718" s="7"/>
      <c r="HMA1718" s="7"/>
      <c r="HMB1718" s="7"/>
      <c r="HMC1718" s="7"/>
      <c r="HMD1718" s="7"/>
      <c r="HME1718" s="7"/>
      <c r="HMF1718" s="7"/>
      <c r="HMG1718" s="7"/>
      <c r="HMH1718" s="7"/>
      <c r="HMI1718" s="7"/>
      <c r="HMJ1718" s="7"/>
      <c r="HMK1718" s="7"/>
      <c r="HML1718" s="7"/>
      <c r="HMM1718" s="7"/>
      <c r="HMN1718" s="7"/>
      <c r="HMO1718" s="7"/>
      <c r="HMP1718" s="7"/>
      <c r="HMQ1718" s="7"/>
      <c r="HMR1718" s="7"/>
      <c r="HMS1718" s="7"/>
      <c r="HMT1718" s="7"/>
      <c r="HMU1718" s="7"/>
      <c r="HMV1718" s="7"/>
      <c r="HMW1718" s="7"/>
      <c r="HMX1718" s="7"/>
      <c r="HMY1718" s="7"/>
      <c r="HMZ1718" s="7"/>
      <c r="HNA1718" s="7"/>
      <c r="HNB1718" s="7"/>
      <c r="HNC1718" s="7"/>
      <c r="HND1718" s="7"/>
      <c r="HNE1718" s="7"/>
      <c r="HNF1718" s="7"/>
      <c r="HNG1718" s="7"/>
      <c r="HNH1718" s="7"/>
      <c r="HNI1718" s="7"/>
      <c r="HNJ1718" s="7"/>
      <c r="HNK1718" s="7"/>
      <c r="HNL1718" s="7"/>
      <c r="HNM1718" s="7"/>
      <c r="HNN1718" s="7"/>
      <c r="HNO1718" s="7"/>
      <c r="HNP1718" s="7"/>
      <c r="HNQ1718" s="7"/>
      <c r="HNR1718" s="7"/>
      <c r="HNS1718" s="7"/>
      <c r="HNT1718" s="7"/>
      <c r="HNU1718" s="7"/>
      <c r="HNV1718" s="7"/>
      <c r="HNW1718" s="7"/>
      <c r="HNX1718" s="7"/>
      <c r="HNY1718" s="7"/>
      <c r="HNZ1718" s="7"/>
      <c r="HOA1718" s="7"/>
      <c r="HOB1718" s="7"/>
      <c r="HOC1718" s="7"/>
      <c r="HOD1718" s="7"/>
      <c r="HOE1718" s="7"/>
      <c r="HOF1718" s="7"/>
      <c r="HOG1718" s="7"/>
      <c r="HOH1718" s="7"/>
      <c r="HOI1718" s="7"/>
      <c r="HOJ1718" s="7"/>
      <c r="HOK1718" s="7"/>
      <c r="HOL1718" s="7"/>
      <c r="HOM1718" s="7"/>
      <c r="HON1718" s="7"/>
      <c r="HOO1718" s="7"/>
      <c r="HOP1718" s="7"/>
      <c r="HOQ1718" s="7"/>
      <c r="HOR1718" s="7"/>
      <c r="HOS1718" s="7"/>
      <c r="HOT1718" s="7"/>
      <c r="HOU1718" s="7"/>
      <c r="HOV1718" s="7"/>
      <c r="HOW1718" s="7"/>
      <c r="HOX1718" s="7"/>
      <c r="HOY1718" s="7"/>
      <c r="HOZ1718" s="7"/>
      <c r="HPA1718" s="7"/>
      <c r="HPB1718" s="7"/>
      <c r="HPC1718" s="7"/>
      <c r="HPD1718" s="7"/>
      <c r="HPE1718" s="7"/>
      <c r="HPF1718" s="7"/>
      <c r="HPG1718" s="7"/>
      <c r="HPH1718" s="7"/>
      <c r="HPI1718" s="7"/>
      <c r="HPJ1718" s="7"/>
      <c r="HPK1718" s="7"/>
      <c r="HPL1718" s="7"/>
      <c r="HPM1718" s="7"/>
      <c r="HPN1718" s="7"/>
      <c r="HPO1718" s="7"/>
      <c r="HPP1718" s="7"/>
      <c r="HPQ1718" s="7"/>
      <c r="HPR1718" s="7"/>
      <c r="HPS1718" s="7"/>
      <c r="HPT1718" s="7"/>
      <c r="HPU1718" s="7"/>
      <c r="HPV1718" s="7"/>
      <c r="HPW1718" s="7"/>
      <c r="HPX1718" s="7"/>
      <c r="HPY1718" s="7"/>
      <c r="HPZ1718" s="7"/>
      <c r="HQA1718" s="7"/>
      <c r="HQB1718" s="7"/>
      <c r="HQC1718" s="7"/>
      <c r="HQD1718" s="7"/>
      <c r="HQE1718" s="7"/>
      <c r="HQF1718" s="7"/>
      <c r="HQG1718" s="7"/>
      <c r="HQH1718" s="7"/>
      <c r="HQI1718" s="7"/>
      <c r="HQJ1718" s="7"/>
      <c r="HQK1718" s="7"/>
      <c r="HQL1718" s="7"/>
      <c r="HQM1718" s="7"/>
      <c r="HQN1718" s="7"/>
      <c r="HQO1718" s="7"/>
      <c r="HQP1718" s="7"/>
      <c r="HQQ1718" s="7"/>
      <c r="HQR1718" s="7"/>
      <c r="HQS1718" s="7"/>
      <c r="HQT1718" s="7"/>
      <c r="HQU1718" s="7"/>
      <c r="HQV1718" s="7"/>
      <c r="HQW1718" s="7"/>
      <c r="HQX1718" s="7"/>
      <c r="HQY1718" s="7"/>
      <c r="HQZ1718" s="7"/>
      <c r="HRA1718" s="7"/>
      <c r="HRB1718" s="7"/>
      <c r="HRC1718" s="7"/>
      <c r="HRD1718" s="7"/>
      <c r="HRE1718" s="7"/>
      <c r="HRF1718" s="7"/>
      <c r="HRG1718" s="7"/>
      <c r="HRH1718" s="7"/>
      <c r="HRI1718" s="7"/>
      <c r="HRJ1718" s="7"/>
      <c r="HRK1718" s="7"/>
      <c r="HRL1718" s="7"/>
      <c r="HRM1718" s="7"/>
      <c r="HRN1718" s="7"/>
      <c r="HRO1718" s="7"/>
      <c r="HRP1718" s="7"/>
      <c r="HRQ1718" s="7"/>
      <c r="HRR1718" s="7"/>
      <c r="HRS1718" s="7"/>
      <c r="HRT1718" s="7"/>
      <c r="HRU1718" s="7"/>
      <c r="HRV1718" s="7"/>
      <c r="HRW1718" s="7"/>
      <c r="HRX1718" s="7"/>
      <c r="HRY1718" s="7"/>
      <c r="HRZ1718" s="7"/>
      <c r="HSA1718" s="7"/>
      <c r="HSB1718" s="7"/>
      <c r="HSC1718" s="7"/>
      <c r="HSD1718" s="7"/>
      <c r="HSE1718" s="7"/>
      <c r="HSF1718" s="7"/>
      <c r="HSG1718" s="7"/>
      <c r="HSH1718" s="7"/>
      <c r="HSI1718" s="7"/>
      <c r="HSJ1718" s="7"/>
      <c r="HSK1718" s="7"/>
      <c r="HSL1718" s="7"/>
      <c r="HSM1718" s="7"/>
      <c r="HSN1718" s="7"/>
      <c r="HSO1718" s="7"/>
      <c r="HSP1718" s="7"/>
      <c r="HSQ1718" s="7"/>
      <c r="HSR1718" s="7"/>
      <c r="HSS1718" s="7"/>
      <c r="HST1718" s="7"/>
      <c r="HSU1718" s="7"/>
      <c r="HSV1718" s="7"/>
      <c r="HSW1718" s="7"/>
      <c r="HSX1718" s="7"/>
      <c r="HSY1718" s="7"/>
      <c r="HSZ1718" s="7"/>
      <c r="HTA1718" s="7"/>
      <c r="HTB1718" s="7"/>
      <c r="HTC1718" s="7"/>
      <c r="HTD1718" s="7"/>
      <c r="HTE1718" s="7"/>
      <c r="HTF1718" s="7"/>
      <c r="HTG1718" s="7"/>
      <c r="HTH1718" s="7"/>
      <c r="HTI1718" s="7"/>
      <c r="HTJ1718" s="7"/>
      <c r="HTK1718" s="7"/>
      <c r="HTL1718" s="7"/>
      <c r="HTM1718" s="7"/>
      <c r="HTN1718" s="7"/>
      <c r="HTO1718" s="7"/>
      <c r="HTP1718" s="7"/>
      <c r="HTQ1718" s="7"/>
      <c r="HTR1718" s="7"/>
      <c r="HTS1718" s="7"/>
      <c r="HTT1718" s="7"/>
      <c r="HTU1718" s="7"/>
      <c r="HTV1718" s="7"/>
      <c r="HTW1718" s="7"/>
      <c r="HTX1718" s="7"/>
      <c r="HTY1718" s="7"/>
      <c r="HTZ1718" s="7"/>
      <c r="HUA1718" s="7"/>
      <c r="HUB1718" s="7"/>
      <c r="HUC1718" s="7"/>
      <c r="HUD1718" s="7"/>
      <c r="HUE1718" s="7"/>
      <c r="HUF1718" s="7"/>
      <c r="HUG1718" s="7"/>
      <c r="HUH1718" s="7"/>
      <c r="HUI1718" s="7"/>
      <c r="HUJ1718" s="7"/>
      <c r="HUK1718" s="7"/>
      <c r="HUL1718" s="7"/>
      <c r="HUM1718" s="7"/>
      <c r="HUN1718" s="7"/>
      <c r="HUO1718" s="7"/>
      <c r="HUP1718" s="7"/>
      <c r="HUQ1718" s="7"/>
      <c r="HUR1718" s="7"/>
      <c r="HUS1718" s="7"/>
      <c r="HUT1718" s="7"/>
      <c r="HUU1718" s="7"/>
      <c r="HUV1718" s="7"/>
      <c r="HUW1718" s="7"/>
      <c r="HUX1718" s="7"/>
      <c r="HUY1718" s="7"/>
      <c r="HUZ1718" s="7"/>
      <c r="HVA1718" s="7"/>
      <c r="HVB1718" s="7"/>
      <c r="HVC1718" s="7"/>
      <c r="HVD1718" s="7"/>
      <c r="HVE1718" s="7"/>
      <c r="HVF1718" s="7"/>
      <c r="HVG1718" s="7"/>
      <c r="HVH1718" s="7"/>
      <c r="HVI1718" s="7"/>
      <c r="HVJ1718" s="7"/>
      <c r="HVK1718" s="7"/>
      <c r="HVL1718" s="7"/>
      <c r="HVM1718" s="7"/>
      <c r="HVN1718" s="7"/>
      <c r="HVO1718" s="7"/>
      <c r="HVP1718" s="7"/>
      <c r="HVQ1718" s="7"/>
      <c r="HVR1718" s="7"/>
      <c r="HVS1718" s="7"/>
      <c r="HVT1718" s="7"/>
      <c r="HVU1718" s="7"/>
      <c r="HVV1718" s="7"/>
      <c r="HVW1718" s="7"/>
      <c r="HVX1718" s="7"/>
      <c r="HVY1718" s="7"/>
      <c r="HVZ1718" s="7"/>
      <c r="HWA1718" s="7"/>
      <c r="HWB1718" s="7"/>
      <c r="HWC1718" s="7"/>
      <c r="HWD1718" s="7"/>
      <c r="HWE1718" s="7"/>
      <c r="HWF1718" s="7"/>
      <c r="HWG1718" s="7"/>
      <c r="HWH1718" s="7"/>
      <c r="HWI1718" s="7"/>
      <c r="HWJ1718" s="7"/>
      <c r="HWK1718" s="7"/>
      <c r="HWL1718" s="7"/>
      <c r="HWM1718" s="7"/>
      <c r="HWN1718" s="7"/>
      <c r="HWO1718" s="7"/>
      <c r="HWP1718" s="7"/>
      <c r="HWQ1718" s="7"/>
      <c r="HWR1718" s="7"/>
      <c r="HWS1718" s="7"/>
      <c r="HWT1718" s="7"/>
      <c r="HWU1718" s="7"/>
      <c r="HWV1718" s="7"/>
      <c r="HWW1718" s="7"/>
      <c r="HWX1718" s="7"/>
      <c r="HWY1718" s="7"/>
      <c r="HWZ1718" s="7"/>
      <c r="HXA1718" s="7"/>
      <c r="HXB1718" s="7"/>
      <c r="HXC1718" s="7"/>
      <c r="HXD1718" s="7"/>
      <c r="HXE1718" s="7"/>
      <c r="HXF1718" s="7"/>
      <c r="HXG1718" s="7"/>
      <c r="HXH1718" s="7"/>
      <c r="HXI1718" s="7"/>
      <c r="HXJ1718" s="7"/>
      <c r="HXK1718" s="7"/>
      <c r="HXL1718" s="7"/>
      <c r="HXM1718" s="7"/>
      <c r="HXN1718" s="7"/>
      <c r="HXO1718" s="7"/>
      <c r="HXP1718" s="7"/>
      <c r="HXQ1718" s="7"/>
      <c r="HXR1718" s="7"/>
      <c r="HXS1718" s="7"/>
      <c r="HXT1718" s="7"/>
      <c r="HXU1718" s="7"/>
      <c r="HXV1718" s="7"/>
      <c r="HXW1718" s="7"/>
      <c r="HXX1718" s="7"/>
      <c r="HXY1718" s="7"/>
      <c r="HXZ1718" s="7"/>
      <c r="HYA1718" s="7"/>
      <c r="HYB1718" s="7"/>
      <c r="HYC1718" s="7"/>
      <c r="HYD1718" s="7"/>
      <c r="HYE1718" s="7"/>
      <c r="HYF1718" s="7"/>
      <c r="HYG1718" s="7"/>
      <c r="HYH1718" s="7"/>
      <c r="HYI1718" s="7"/>
      <c r="HYJ1718" s="7"/>
      <c r="HYK1718" s="7"/>
      <c r="HYL1718" s="7"/>
      <c r="HYM1718" s="7"/>
      <c r="HYN1718" s="7"/>
      <c r="HYO1718" s="7"/>
      <c r="HYP1718" s="7"/>
      <c r="HYQ1718" s="7"/>
      <c r="HYR1718" s="7"/>
      <c r="HYS1718" s="7"/>
      <c r="HYT1718" s="7"/>
      <c r="HYU1718" s="7"/>
      <c r="HYV1718" s="7"/>
      <c r="HYW1718" s="7"/>
      <c r="HYX1718" s="7"/>
      <c r="HYY1718" s="7"/>
      <c r="HYZ1718" s="7"/>
      <c r="HZA1718" s="7"/>
      <c r="HZB1718" s="7"/>
      <c r="HZC1718" s="7"/>
      <c r="HZD1718" s="7"/>
      <c r="HZE1718" s="7"/>
      <c r="HZF1718" s="7"/>
      <c r="HZG1718" s="7"/>
      <c r="HZH1718" s="7"/>
      <c r="HZI1718" s="7"/>
      <c r="HZJ1718" s="7"/>
      <c r="HZK1718" s="7"/>
      <c r="HZL1718" s="7"/>
      <c r="HZM1718" s="7"/>
      <c r="HZN1718" s="7"/>
      <c r="HZO1718" s="7"/>
      <c r="HZP1718" s="7"/>
      <c r="HZQ1718" s="7"/>
      <c r="HZR1718" s="7"/>
      <c r="HZS1718" s="7"/>
      <c r="HZT1718" s="7"/>
      <c r="HZU1718" s="7"/>
      <c r="HZV1718" s="7"/>
      <c r="HZW1718" s="7"/>
      <c r="HZX1718" s="7"/>
      <c r="HZY1718" s="7"/>
      <c r="HZZ1718" s="7"/>
      <c r="IAA1718" s="7"/>
      <c r="IAB1718" s="7"/>
      <c r="IAC1718" s="7"/>
      <c r="IAD1718" s="7"/>
      <c r="IAE1718" s="7"/>
      <c r="IAF1718" s="7"/>
      <c r="IAG1718" s="7"/>
      <c r="IAH1718" s="7"/>
      <c r="IAI1718" s="7"/>
      <c r="IAJ1718" s="7"/>
      <c r="IAK1718" s="7"/>
      <c r="IAL1718" s="7"/>
      <c r="IAM1718" s="7"/>
      <c r="IAN1718" s="7"/>
      <c r="IAO1718" s="7"/>
      <c r="IAP1718" s="7"/>
      <c r="IAQ1718" s="7"/>
      <c r="IAR1718" s="7"/>
      <c r="IAS1718" s="7"/>
      <c r="IAT1718" s="7"/>
      <c r="IAU1718" s="7"/>
      <c r="IAV1718" s="7"/>
      <c r="IAW1718" s="7"/>
      <c r="IAX1718" s="7"/>
      <c r="IAY1718" s="7"/>
      <c r="IAZ1718" s="7"/>
      <c r="IBA1718" s="7"/>
      <c r="IBB1718" s="7"/>
      <c r="IBC1718" s="7"/>
      <c r="IBD1718" s="7"/>
      <c r="IBE1718" s="7"/>
      <c r="IBF1718" s="7"/>
      <c r="IBG1718" s="7"/>
      <c r="IBH1718" s="7"/>
      <c r="IBI1718" s="7"/>
      <c r="IBJ1718" s="7"/>
      <c r="IBK1718" s="7"/>
      <c r="IBL1718" s="7"/>
      <c r="IBM1718" s="7"/>
      <c r="IBN1718" s="7"/>
      <c r="IBO1718" s="7"/>
      <c r="IBP1718" s="7"/>
      <c r="IBQ1718" s="7"/>
      <c r="IBR1718" s="7"/>
      <c r="IBS1718" s="7"/>
      <c r="IBT1718" s="7"/>
      <c r="IBU1718" s="7"/>
      <c r="IBV1718" s="7"/>
      <c r="IBW1718" s="7"/>
      <c r="IBX1718" s="7"/>
      <c r="IBY1718" s="7"/>
      <c r="IBZ1718" s="7"/>
      <c r="ICA1718" s="7"/>
      <c r="ICB1718" s="7"/>
      <c r="ICC1718" s="7"/>
      <c r="ICD1718" s="7"/>
      <c r="ICE1718" s="7"/>
      <c r="ICF1718" s="7"/>
      <c r="ICG1718" s="7"/>
      <c r="ICH1718" s="7"/>
      <c r="ICI1718" s="7"/>
      <c r="ICJ1718" s="7"/>
      <c r="ICK1718" s="7"/>
      <c r="ICL1718" s="7"/>
      <c r="ICM1718" s="7"/>
      <c r="ICN1718" s="7"/>
      <c r="ICO1718" s="7"/>
      <c r="ICP1718" s="7"/>
      <c r="ICQ1718" s="7"/>
      <c r="ICR1718" s="7"/>
      <c r="ICS1718" s="7"/>
      <c r="ICT1718" s="7"/>
      <c r="ICU1718" s="7"/>
      <c r="ICV1718" s="7"/>
      <c r="ICW1718" s="7"/>
      <c r="ICX1718" s="7"/>
      <c r="ICY1718" s="7"/>
      <c r="ICZ1718" s="7"/>
      <c r="IDA1718" s="7"/>
      <c r="IDB1718" s="7"/>
      <c r="IDC1718" s="7"/>
      <c r="IDD1718" s="7"/>
      <c r="IDE1718" s="7"/>
      <c r="IDF1718" s="7"/>
      <c r="IDG1718" s="7"/>
      <c r="IDH1718" s="7"/>
      <c r="IDI1718" s="7"/>
      <c r="IDJ1718" s="7"/>
      <c r="IDK1718" s="7"/>
      <c r="IDL1718" s="7"/>
      <c r="IDM1718" s="7"/>
      <c r="IDN1718" s="7"/>
      <c r="IDO1718" s="7"/>
      <c r="IDP1718" s="7"/>
      <c r="IDQ1718" s="7"/>
      <c r="IDR1718" s="7"/>
      <c r="IDS1718" s="7"/>
      <c r="IDT1718" s="7"/>
      <c r="IDU1718" s="7"/>
      <c r="IDV1718" s="7"/>
      <c r="IDW1718" s="7"/>
      <c r="IDX1718" s="7"/>
      <c r="IDY1718" s="7"/>
      <c r="IDZ1718" s="7"/>
      <c r="IEA1718" s="7"/>
      <c r="IEB1718" s="7"/>
      <c r="IEC1718" s="7"/>
      <c r="IED1718" s="7"/>
      <c r="IEE1718" s="7"/>
      <c r="IEF1718" s="7"/>
      <c r="IEG1718" s="7"/>
      <c r="IEH1718" s="7"/>
      <c r="IEI1718" s="7"/>
      <c r="IEJ1718" s="7"/>
      <c r="IEK1718" s="7"/>
      <c r="IEL1718" s="7"/>
      <c r="IEM1718" s="7"/>
      <c r="IEN1718" s="7"/>
      <c r="IEO1718" s="7"/>
      <c r="IEP1718" s="7"/>
      <c r="IEQ1718" s="7"/>
      <c r="IER1718" s="7"/>
      <c r="IES1718" s="7"/>
      <c r="IET1718" s="7"/>
      <c r="IEU1718" s="7"/>
      <c r="IEV1718" s="7"/>
      <c r="IEW1718" s="7"/>
      <c r="IEX1718" s="7"/>
      <c r="IEY1718" s="7"/>
      <c r="IEZ1718" s="7"/>
      <c r="IFA1718" s="7"/>
      <c r="IFB1718" s="7"/>
      <c r="IFC1718" s="7"/>
      <c r="IFD1718" s="7"/>
      <c r="IFE1718" s="7"/>
      <c r="IFF1718" s="7"/>
      <c r="IFG1718" s="7"/>
      <c r="IFH1718" s="7"/>
      <c r="IFI1718" s="7"/>
      <c r="IFJ1718" s="7"/>
      <c r="IFK1718" s="7"/>
      <c r="IFL1718" s="7"/>
      <c r="IFM1718" s="7"/>
      <c r="IFN1718" s="7"/>
      <c r="IFO1718" s="7"/>
      <c r="IFP1718" s="7"/>
      <c r="IFQ1718" s="7"/>
      <c r="IFR1718" s="7"/>
      <c r="IFS1718" s="7"/>
      <c r="IFT1718" s="7"/>
      <c r="IFU1718" s="7"/>
      <c r="IFV1718" s="7"/>
      <c r="IFW1718" s="7"/>
      <c r="IFX1718" s="7"/>
      <c r="IFY1718" s="7"/>
      <c r="IFZ1718" s="7"/>
      <c r="IGA1718" s="7"/>
      <c r="IGB1718" s="7"/>
      <c r="IGC1718" s="7"/>
      <c r="IGD1718" s="7"/>
      <c r="IGE1718" s="7"/>
      <c r="IGF1718" s="7"/>
      <c r="IGG1718" s="7"/>
      <c r="IGH1718" s="7"/>
      <c r="IGI1718" s="7"/>
      <c r="IGJ1718" s="7"/>
      <c r="IGK1718" s="7"/>
      <c r="IGL1718" s="7"/>
      <c r="IGM1718" s="7"/>
      <c r="IGN1718" s="7"/>
      <c r="IGO1718" s="7"/>
      <c r="IGP1718" s="7"/>
      <c r="IGQ1718" s="7"/>
      <c r="IGR1718" s="7"/>
      <c r="IGS1718" s="7"/>
      <c r="IGT1718" s="7"/>
      <c r="IGU1718" s="7"/>
      <c r="IGV1718" s="7"/>
      <c r="IGW1718" s="7"/>
      <c r="IGX1718" s="7"/>
      <c r="IGY1718" s="7"/>
      <c r="IGZ1718" s="7"/>
      <c r="IHA1718" s="7"/>
      <c r="IHB1718" s="7"/>
      <c r="IHC1718" s="7"/>
      <c r="IHD1718" s="7"/>
      <c r="IHE1718" s="7"/>
      <c r="IHF1718" s="7"/>
      <c r="IHG1718" s="7"/>
      <c r="IHH1718" s="7"/>
      <c r="IHI1718" s="7"/>
      <c r="IHJ1718" s="7"/>
      <c r="IHK1718" s="7"/>
      <c r="IHL1718" s="7"/>
      <c r="IHM1718" s="7"/>
      <c r="IHN1718" s="7"/>
      <c r="IHO1718" s="7"/>
      <c r="IHP1718" s="7"/>
      <c r="IHQ1718" s="7"/>
      <c r="IHR1718" s="7"/>
      <c r="IHS1718" s="7"/>
      <c r="IHT1718" s="7"/>
      <c r="IHU1718" s="7"/>
      <c r="IHV1718" s="7"/>
      <c r="IHW1718" s="7"/>
      <c r="IHX1718" s="7"/>
      <c r="IHY1718" s="7"/>
      <c r="IHZ1718" s="7"/>
      <c r="IIA1718" s="7"/>
      <c r="IIB1718" s="7"/>
      <c r="IIC1718" s="7"/>
      <c r="IID1718" s="7"/>
      <c r="IIE1718" s="7"/>
      <c r="IIF1718" s="7"/>
      <c r="IIG1718" s="7"/>
      <c r="IIH1718" s="7"/>
      <c r="III1718" s="7"/>
      <c r="IIJ1718" s="7"/>
      <c r="IIK1718" s="7"/>
      <c r="IIL1718" s="7"/>
      <c r="IIM1718" s="7"/>
      <c r="IIN1718" s="7"/>
      <c r="IIO1718" s="7"/>
      <c r="IIP1718" s="7"/>
      <c r="IIQ1718" s="7"/>
      <c r="IIR1718" s="7"/>
      <c r="IIS1718" s="7"/>
      <c r="IIT1718" s="7"/>
      <c r="IIU1718" s="7"/>
      <c r="IIV1718" s="7"/>
      <c r="IIW1718" s="7"/>
      <c r="IIX1718" s="7"/>
      <c r="IIY1718" s="7"/>
      <c r="IIZ1718" s="7"/>
      <c r="IJA1718" s="7"/>
      <c r="IJB1718" s="7"/>
      <c r="IJC1718" s="7"/>
      <c r="IJD1718" s="7"/>
      <c r="IJE1718" s="7"/>
      <c r="IJF1718" s="7"/>
      <c r="IJG1718" s="7"/>
      <c r="IJH1718" s="7"/>
      <c r="IJI1718" s="7"/>
      <c r="IJJ1718" s="7"/>
      <c r="IJK1718" s="7"/>
      <c r="IJL1718" s="7"/>
      <c r="IJM1718" s="7"/>
      <c r="IJN1718" s="7"/>
      <c r="IJO1718" s="7"/>
      <c r="IJP1718" s="7"/>
      <c r="IJQ1718" s="7"/>
      <c r="IJR1718" s="7"/>
      <c r="IJS1718" s="7"/>
      <c r="IJT1718" s="7"/>
      <c r="IJU1718" s="7"/>
      <c r="IJV1718" s="7"/>
      <c r="IJW1718" s="7"/>
      <c r="IJX1718" s="7"/>
      <c r="IJY1718" s="7"/>
      <c r="IJZ1718" s="7"/>
      <c r="IKA1718" s="7"/>
      <c r="IKB1718" s="7"/>
      <c r="IKC1718" s="7"/>
      <c r="IKD1718" s="7"/>
      <c r="IKE1718" s="7"/>
      <c r="IKF1718" s="7"/>
      <c r="IKG1718" s="7"/>
      <c r="IKH1718" s="7"/>
      <c r="IKI1718" s="7"/>
      <c r="IKJ1718" s="7"/>
      <c r="IKK1718" s="7"/>
      <c r="IKL1718" s="7"/>
      <c r="IKM1718" s="7"/>
      <c r="IKN1718" s="7"/>
      <c r="IKO1718" s="7"/>
      <c r="IKP1718" s="7"/>
      <c r="IKQ1718" s="7"/>
      <c r="IKR1718" s="7"/>
      <c r="IKS1718" s="7"/>
      <c r="IKT1718" s="7"/>
      <c r="IKU1718" s="7"/>
      <c r="IKV1718" s="7"/>
      <c r="IKW1718" s="7"/>
      <c r="IKX1718" s="7"/>
      <c r="IKY1718" s="7"/>
      <c r="IKZ1718" s="7"/>
      <c r="ILA1718" s="7"/>
      <c r="ILB1718" s="7"/>
      <c r="ILC1718" s="7"/>
      <c r="ILD1718" s="7"/>
      <c r="ILE1718" s="7"/>
      <c r="ILF1718" s="7"/>
      <c r="ILG1718" s="7"/>
      <c r="ILH1718" s="7"/>
      <c r="ILI1718" s="7"/>
      <c r="ILJ1718" s="7"/>
      <c r="ILK1718" s="7"/>
      <c r="ILL1718" s="7"/>
      <c r="ILM1718" s="7"/>
      <c r="ILN1718" s="7"/>
      <c r="ILO1718" s="7"/>
      <c r="ILP1718" s="7"/>
      <c r="ILQ1718" s="7"/>
      <c r="ILR1718" s="7"/>
      <c r="ILS1718" s="7"/>
      <c r="ILT1718" s="7"/>
      <c r="ILU1718" s="7"/>
      <c r="ILV1718" s="7"/>
      <c r="ILW1718" s="7"/>
      <c r="ILX1718" s="7"/>
      <c r="ILY1718" s="7"/>
      <c r="ILZ1718" s="7"/>
      <c r="IMA1718" s="7"/>
      <c r="IMB1718" s="7"/>
      <c r="IMC1718" s="7"/>
      <c r="IMD1718" s="7"/>
      <c r="IME1718" s="7"/>
      <c r="IMF1718" s="7"/>
      <c r="IMG1718" s="7"/>
      <c r="IMH1718" s="7"/>
      <c r="IMI1718" s="7"/>
      <c r="IMJ1718" s="7"/>
      <c r="IMK1718" s="7"/>
      <c r="IML1718" s="7"/>
      <c r="IMM1718" s="7"/>
      <c r="IMN1718" s="7"/>
      <c r="IMO1718" s="7"/>
      <c r="IMP1718" s="7"/>
      <c r="IMQ1718" s="7"/>
      <c r="IMR1718" s="7"/>
      <c r="IMS1718" s="7"/>
      <c r="IMT1718" s="7"/>
      <c r="IMU1718" s="7"/>
      <c r="IMV1718" s="7"/>
      <c r="IMW1718" s="7"/>
      <c r="IMX1718" s="7"/>
      <c r="IMY1718" s="7"/>
      <c r="IMZ1718" s="7"/>
      <c r="INA1718" s="7"/>
      <c r="INB1718" s="7"/>
      <c r="INC1718" s="7"/>
      <c r="IND1718" s="7"/>
      <c r="INE1718" s="7"/>
      <c r="INF1718" s="7"/>
      <c r="ING1718" s="7"/>
      <c r="INH1718" s="7"/>
      <c r="INI1718" s="7"/>
      <c r="INJ1718" s="7"/>
      <c r="INK1718" s="7"/>
      <c r="INL1718" s="7"/>
      <c r="INM1718" s="7"/>
      <c r="INN1718" s="7"/>
      <c r="INO1718" s="7"/>
      <c r="INP1718" s="7"/>
      <c r="INQ1718" s="7"/>
      <c r="INR1718" s="7"/>
      <c r="INS1718" s="7"/>
      <c r="INT1718" s="7"/>
      <c r="INU1718" s="7"/>
      <c r="INV1718" s="7"/>
      <c r="INW1718" s="7"/>
      <c r="INX1718" s="7"/>
      <c r="INY1718" s="7"/>
      <c r="INZ1718" s="7"/>
      <c r="IOA1718" s="7"/>
      <c r="IOB1718" s="7"/>
      <c r="IOC1718" s="7"/>
      <c r="IOD1718" s="7"/>
      <c r="IOE1718" s="7"/>
      <c r="IOF1718" s="7"/>
      <c r="IOG1718" s="7"/>
      <c r="IOH1718" s="7"/>
      <c r="IOI1718" s="7"/>
      <c r="IOJ1718" s="7"/>
      <c r="IOK1718" s="7"/>
      <c r="IOL1718" s="7"/>
      <c r="IOM1718" s="7"/>
      <c r="ION1718" s="7"/>
      <c r="IOO1718" s="7"/>
      <c r="IOP1718" s="7"/>
      <c r="IOQ1718" s="7"/>
      <c r="IOR1718" s="7"/>
      <c r="IOS1718" s="7"/>
      <c r="IOT1718" s="7"/>
      <c r="IOU1718" s="7"/>
      <c r="IOV1718" s="7"/>
      <c r="IOW1718" s="7"/>
      <c r="IOX1718" s="7"/>
      <c r="IOY1718" s="7"/>
      <c r="IOZ1718" s="7"/>
      <c r="IPA1718" s="7"/>
      <c r="IPB1718" s="7"/>
      <c r="IPC1718" s="7"/>
      <c r="IPD1718" s="7"/>
      <c r="IPE1718" s="7"/>
      <c r="IPF1718" s="7"/>
      <c r="IPG1718" s="7"/>
      <c r="IPH1718" s="7"/>
      <c r="IPI1718" s="7"/>
      <c r="IPJ1718" s="7"/>
      <c r="IPK1718" s="7"/>
      <c r="IPL1718" s="7"/>
      <c r="IPM1718" s="7"/>
      <c r="IPN1718" s="7"/>
      <c r="IPO1718" s="7"/>
      <c r="IPP1718" s="7"/>
      <c r="IPQ1718" s="7"/>
      <c r="IPR1718" s="7"/>
      <c r="IPS1718" s="7"/>
      <c r="IPT1718" s="7"/>
      <c r="IPU1718" s="7"/>
      <c r="IPV1718" s="7"/>
      <c r="IPW1718" s="7"/>
      <c r="IPX1718" s="7"/>
      <c r="IPY1718" s="7"/>
      <c r="IPZ1718" s="7"/>
      <c r="IQA1718" s="7"/>
      <c r="IQB1718" s="7"/>
      <c r="IQC1718" s="7"/>
      <c r="IQD1718" s="7"/>
      <c r="IQE1718" s="7"/>
      <c r="IQF1718" s="7"/>
      <c r="IQG1718" s="7"/>
      <c r="IQH1718" s="7"/>
      <c r="IQI1718" s="7"/>
      <c r="IQJ1718" s="7"/>
      <c r="IQK1718" s="7"/>
      <c r="IQL1718" s="7"/>
      <c r="IQM1718" s="7"/>
      <c r="IQN1718" s="7"/>
      <c r="IQO1718" s="7"/>
      <c r="IQP1718" s="7"/>
      <c r="IQQ1718" s="7"/>
      <c r="IQR1718" s="7"/>
      <c r="IQS1718" s="7"/>
      <c r="IQT1718" s="7"/>
      <c r="IQU1718" s="7"/>
      <c r="IQV1718" s="7"/>
      <c r="IQW1718" s="7"/>
      <c r="IQX1718" s="7"/>
      <c r="IQY1718" s="7"/>
      <c r="IQZ1718" s="7"/>
      <c r="IRA1718" s="7"/>
      <c r="IRB1718" s="7"/>
      <c r="IRC1718" s="7"/>
      <c r="IRD1718" s="7"/>
      <c r="IRE1718" s="7"/>
      <c r="IRF1718" s="7"/>
      <c r="IRG1718" s="7"/>
      <c r="IRH1718" s="7"/>
      <c r="IRI1718" s="7"/>
      <c r="IRJ1718" s="7"/>
      <c r="IRK1718" s="7"/>
      <c r="IRL1718" s="7"/>
      <c r="IRM1718" s="7"/>
      <c r="IRN1718" s="7"/>
      <c r="IRO1718" s="7"/>
      <c r="IRP1718" s="7"/>
      <c r="IRQ1718" s="7"/>
      <c r="IRR1718" s="7"/>
      <c r="IRS1718" s="7"/>
      <c r="IRT1718" s="7"/>
      <c r="IRU1718" s="7"/>
      <c r="IRV1718" s="7"/>
      <c r="IRW1718" s="7"/>
      <c r="IRX1718" s="7"/>
      <c r="IRY1718" s="7"/>
      <c r="IRZ1718" s="7"/>
      <c r="ISA1718" s="7"/>
      <c r="ISB1718" s="7"/>
      <c r="ISC1718" s="7"/>
      <c r="ISD1718" s="7"/>
      <c r="ISE1718" s="7"/>
      <c r="ISF1718" s="7"/>
      <c r="ISG1718" s="7"/>
      <c r="ISH1718" s="7"/>
      <c r="ISI1718" s="7"/>
      <c r="ISJ1718" s="7"/>
      <c r="ISK1718" s="7"/>
      <c r="ISL1718" s="7"/>
      <c r="ISM1718" s="7"/>
      <c r="ISN1718" s="7"/>
      <c r="ISO1718" s="7"/>
      <c r="ISP1718" s="7"/>
      <c r="ISQ1718" s="7"/>
      <c r="ISR1718" s="7"/>
      <c r="ISS1718" s="7"/>
      <c r="IST1718" s="7"/>
      <c r="ISU1718" s="7"/>
      <c r="ISV1718" s="7"/>
      <c r="ISW1718" s="7"/>
      <c r="ISX1718" s="7"/>
      <c r="ISY1718" s="7"/>
      <c r="ISZ1718" s="7"/>
      <c r="ITA1718" s="7"/>
      <c r="ITB1718" s="7"/>
      <c r="ITC1718" s="7"/>
      <c r="ITD1718" s="7"/>
      <c r="ITE1718" s="7"/>
      <c r="ITF1718" s="7"/>
      <c r="ITG1718" s="7"/>
      <c r="ITH1718" s="7"/>
      <c r="ITI1718" s="7"/>
      <c r="ITJ1718" s="7"/>
      <c r="ITK1718" s="7"/>
      <c r="ITL1718" s="7"/>
      <c r="ITM1718" s="7"/>
      <c r="ITN1718" s="7"/>
      <c r="ITO1718" s="7"/>
      <c r="ITP1718" s="7"/>
      <c r="ITQ1718" s="7"/>
      <c r="ITR1718" s="7"/>
      <c r="ITS1718" s="7"/>
      <c r="ITT1718" s="7"/>
      <c r="ITU1718" s="7"/>
      <c r="ITV1718" s="7"/>
      <c r="ITW1718" s="7"/>
      <c r="ITX1718" s="7"/>
      <c r="ITY1718" s="7"/>
      <c r="ITZ1718" s="7"/>
      <c r="IUA1718" s="7"/>
      <c r="IUB1718" s="7"/>
      <c r="IUC1718" s="7"/>
      <c r="IUD1718" s="7"/>
      <c r="IUE1718" s="7"/>
      <c r="IUF1718" s="7"/>
      <c r="IUG1718" s="7"/>
      <c r="IUH1718" s="7"/>
      <c r="IUI1718" s="7"/>
      <c r="IUJ1718" s="7"/>
      <c r="IUK1718" s="7"/>
      <c r="IUL1718" s="7"/>
      <c r="IUM1718" s="7"/>
      <c r="IUN1718" s="7"/>
      <c r="IUO1718" s="7"/>
      <c r="IUP1718" s="7"/>
      <c r="IUQ1718" s="7"/>
      <c r="IUR1718" s="7"/>
      <c r="IUS1718" s="7"/>
      <c r="IUT1718" s="7"/>
      <c r="IUU1718" s="7"/>
      <c r="IUV1718" s="7"/>
      <c r="IUW1718" s="7"/>
      <c r="IUX1718" s="7"/>
      <c r="IUY1718" s="7"/>
      <c r="IUZ1718" s="7"/>
      <c r="IVA1718" s="7"/>
      <c r="IVB1718" s="7"/>
      <c r="IVC1718" s="7"/>
      <c r="IVD1718" s="7"/>
      <c r="IVE1718" s="7"/>
      <c r="IVF1718" s="7"/>
      <c r="IVG1718" s="7"/>
      <c r="IVH1718" s="7"/>
      <c r="IVI1718" s="7"/>
      <c r="IVJ1718" s="7"/>
      <c r="IVK1718" s="7"/>
      <c r="IVL1718" s="7"/>
      <c r="IVM1718" s="7"/>
      <c r="IVN1718" s="7"/>
      <c r="IVO1718" s="7"/>
      <c r="IVP1718" s="7"/>
      <c r="IVQ1718" s="7"/>
      <c r="IVR1718" s="7"/>
      <c r="IVS1718" s="7"/>
      <c r="IVT1718" s="7"/>
      <c r="IVU1718" s="7"/>
      <c r="IVV1718" s="7"/>
      <c r="IVW1718" s="7"/>
      <c r="IVX1718" s="7"/>
      <c r="IVY1718" s="7"/>
      <c r="IVZ1718" s="7"/>
      <c r="IWA1718" s="7"/>
      <c r="IWB1718" s="7"/>
      <c r="IWC1718" s="7"/>
      <c r="IWD1718" s="7"/>
      <c r="IWE1718" s="7"/>
      <c r="IWF1718" s="7"/>
      <c r="IWG1718" s="7"/>
      <c r="IWH1718" s="7"/>
      <c r="IWI1718" s="7"/>
      <c r="IWJ1718" s="7"/>
      <c r="IWK1718" s="7"/>
      <c r="IWL1718" s="7"/>
      <c r="IWM1718" s="7"/>
      <c r="IWN1718" s="7"/>
      <c r="IWO1718" s="7"/>
      <c r="IWP1718" s="7"/>
      <c r="IWQ1718" s="7"/>
      <c r="IWR1718" s="7"/>
      <c r="IWS1718" s="7"/>
      <c r="IWT1718" s="7"/>
      <c r="IWU1718" s="7"/>
      <c r="IWV1718" s="7"/>
      <c r="IWW1718" s="7"/>
      <c r="IWX1718" s="7"/>
      <c r="IWY1718" s="7"/>
      <c r="IWZ1718" s="7"/>
      <c r="IXA1718" s="7"/>
      <c r="IXB1718" s="7"/>
      <c r="IXC1718" s="7"/>
      <c r="IXD1718" s="7"/>
      <c r="IXE1718" s="7"/>
      <c r="IXF1718" s="7"/>
      <c r="IXG1718" s="7"/>
      <c r="IXH1718" s="7"/>
      <c r="IXI1718" s="7"/>
      <c r="IXJ1718" s="7"/>
      <c r="IXK1718" s="7"/>
      <c r="IXL1718" s="7"/>
      <c r="IXM1718" s="7"/>
      <c r="IXN1718" s="7"/>
      <c r="IXO1718" s="7"/>
      <c r="IXP1718" s="7"/>
      <c r="IXQ1718" s="7"/>
      <c r="IXR1718" s="7"/>
      <c r="IXS1718" s="7"/>
      <c r="IXT1718" s="7"/>
      <c r="IXU1718" s="7"/>
      <c r="IXV1718" s="7"/>
      <c r="IXW1718" s="7"/>
      <c r="IXX1718" s="7"/>
      <c r="IXY1718" s="7"/>
      <c r="IXZ1718" s="7"/>
      <c r="IYA1718" s="7"/>
      <c r="IYB1718" s="7"/>
      <c r="IYC1718" s="7"/>
      <c r="IYD1718" s="7"/>
      <c r="IYE1718" s="7"/>
      <c r="IYF1718" s="7"/>
      <c r="IYG1718" s="7"/>
      <c r="IYH1718" s="7"/>
      <c r="IYI1718" s="7"/>
      <c r="IYJ1718" s="7"/>
      <c r="IYK1718" s="7"/>
      <c r="IYL1718" s="7"/>
      <c r="IYM1718" s="7"/>
      <c r="IYN1718" s="7"/>
      <c r="IYO1718" s="7"/>
      <c r="IYP1718" s="7"/>
      <c r="IYQ1718" s="7"/>
      <c r="IYR1718" s="7"/>
      <c r="IYS1718" s="7"/>
      <c r="IYT1718" s="7"/>
      <c r="IYU1718" s="7"/>
      <c r="IYV1718" s="7"/>
      <c r="IYW1718" s="7"/>
      <c r="IYX1718" s="7"/>
      <c r="IYY1718" s="7"/>
      <c r="IYZ1718" s="7"/>
      <c r="IZA1718" s="7"/>
      <c r="IZB1718" s="7"/>
      <c r="IZC1718" s="7"/>
      <c r="IZD1718" s="7"/>
      <c r="IZE1718" s="7"/>
      <c r="IZF1718" s="7"/>
      <c r="IZG1718" s="7"/>
      <c r="IZH1718" s="7"/>
      <c r="IZI1718" s="7"/>
      <c r="IZJ1718" s="7"/>
      <c r="IZK1718" s="7"/>
      <c r="IZL1718" s="7"/>
      <c r="IZM1718" s="7"/>
      <c r="IZN1718" s="7"/>
      <c r="IZO1718" s="7"/>
      <c r="IZP1718" s="7"/>
      <c r="IZQ1718" s="7"/>
      <c r="IZR1718" s="7"/>
      <c r="IZS1718" s="7"/>
      <c r="IZT1718" s="7"/>
      <c r="IZU1718" s="7"/>
      <c r="IZV1718" s="7"/>
      <c r="IZW1718" s="7"/>
      <c r="IZX1718" s="7"/>
      <c r="IZY1718" s="7"/>
      <c r="IZZ1718" s="7"/>
      <c r="JAA1718" s="7"/>
      <c r="JAB1718" s="7"/>
      <c r="JAC1718" s="7"/>
      <c r="JAD1718" s="7"/>
      <c r="JAE1718" s="7"/>
      <c r="JAF1718" s="7"/>
      <c r="JAG1718" s="7"/>
      <c r="JAH1718" s="7"/>
      <c r="JAI1718" s="7"/>
      <c r="JAJ1718" s="7"/>
      <c r="JAK1718" s="7"/>
      <c r="JAL1718" s="7"/>
      <c r="JAM1718" s="7"/>
      <c r="JAN1718" s="7"/>
      <c r="JAO1718" s="7"/>
      <c r="JAP1718" s="7"/>
      <c r="JAQ1718" s="7"/>
      <c r="JAR1718" s="7"/>
      <c r="JAS1718" s="7"/>
      <c r="JAT1718" s="7"/>
      <c r="JAU1718" s="7"/>
      <c r="JAV1718" s="7"/>
      <c r="JAW1718" s="7"/>
      <c r="JAX1718" s="7"/>
      <c r="JAY1718" s="7"/>
      <c r="JAZ1718" s="7"/>
      <c r="JBA1718" s="7"/>
      <c r="JBB1718" s="7"/>
      <c r="JBC1718" s="7"/>
      <c r="JBD1718" s="7"/>
      <c r="JBE1718" s="7"/>
      <c r="JBF1718" s="7"/>
      <c r="JBG1718" s="7"/>
      <c r="JBH1718" s="7"/>
      <c r="JBI1718" s="7"/>
      <c r="JBJ1718" s="7"/>
      <c r="JBK1718" s="7"/>
      <c r="JBL1718" s="7"/>
      <c r="JBM1718" s="7"/>
      <c r="JBN1718" s="7"/>
      <c r="JBO1718" s="7"/>
      <c r="JBP1718" s="7"/>
      <c r="JBQ1718" s="7"/>
      <c r="JBR1718" s="7"/>
      <c r="JBS1718" s="7"/>
      <c r="JBT1718" s="7"/>
      <c r="JBU1718" s="7"/>
      <c r="JBV1718" s="7"/>
      <c r="JBW1718" s="7"/>
      <c r="JBX1718" s="7"/>
      <c r="JBY1718" s="7"/>
      <c r="JBZ1718" s="7"/>
      <c r="JCA1718" s="7"/>
      <c r="JCB1718" s="7"/>
      <c r="JCC1718" s="7"/>
      <c r="JCD1718" s="7"/>
      <c r="JCE1718" s="7"/>
      <c r="JCF1718" s="7"/>
      <c r="JCG1718" s="7"/>
      <c r="JCH1718" s="7"/>
      <c r="JCI1718" s="7"/>
      <c r="JCJ1718" s="7"/>
      <c r="JCK1718" s="7"/>
      <c r="JCL1718" s="7"/>
      <c r="JCM1718" s="7"/>
      <c r="JCN1718" s="7"/>
      <c r="JCO1718" s="7"/>
      <c r="JCP1718" s="7"/>
      <c r="JCQ1718" s="7"/>
      <c r="JCR1718" s="7"/>
      <c r="JCS1718" s="7"/>
      <c r="JCT1718" s="7"/>
      <c r="JCU1718" s="7"/>
      <c r="JCV1718" s="7"/>
      <c r="JCW1718" s="7"/>
      <c r="JCX1718" s="7"/>
      <c r="JCY1718" s="7"/>
      <c r="JCZ1718" s="7"/>
      <c r="JDA1718" s="7"/>
      <c r="JDB1718" s="7"/>
      <c r="JDC1718" s="7"/>
      <c r="JDD1718" s="7"/>
      <c r="JDE1718" s="7"/>
      <c r="JDF1718" s="7"/>
      <c r="JDG1718" s="7"/>
      <c r="JDH1718" s="7"/>
      <c r="JDI1718" s="7"/>
      <c r="JDJ1718" s="7"/>
      <c r="JDK1718" s="7"/>
      <c r="JDL1718" s="7"/>
      <c r="JDM1718" s="7"/>
      <c r="JDN1718" s="7"/>
      <c r="JDO1718" s="7"/>
      <c r="JDP1718" s="7"/>
      <c r="JDQ1718" s="7"/>
      <c r="JDR1718" s="7"/>
      <c r="JDS1718" s="7"/>
      <c r="JDT1718" s="7"/>
      <c r="JDU1718" s="7"/>
      <c r="JDV1718" s="7"/>
      <c r="JDW1718" s="7"/>
      <c r="JDX1718" s="7"/>
      <c r="JDY1718" s="7"/>
      <c r="JDZ1718" s="7"/>
      <c r="JEA1718" s="7"/>
      <c r="JEB1718" s="7"/>
      <c r="JEC1718" s="7"/>
      <c r="JED1718" s="7"/>
      <c r="JEE1718" s="7"/>
      <c r="JEF1718" s="7"/>
      <c r="JEG1718" s="7"/>
      <c r="JEH1718" s="7"/>
      <c r="JEI1718" s="7"/>
      <c r="JEJ1718" s="7"/>
      <c r="JEK1718" s="7"/>
      <c r="JEL1718" s="7"/>
      <c r="JEM1718" s="7"/>
      <c r="JEN1718" s="7"/>
      <c r="JEO1718" s="7"/>
      <c r="JEP1718" s="7"/>
      <c r="JEQ1718" s="7"/>
      <c r="JER1718" s="7"/>
      <c r="JES1718" s="7"/>
      <c r="JET1718" s="7"/>
      <c r="JEU1718" s="7"/>
      <c r="JEV1718" s="7"/>
      <c r="JEW1718" s="7"/>
      <c r="JEX1718" s="7"/>
      <c r="JEY1718" s="7"/>
      <c r="JEZ1718" s="7"/>
      <c r="JFA1718" s="7"/>
      <c r="JFB1718" s="7"/>
      <c r="JFC1718" s="7"/>
      <c r="JFD1718" s="7"/>
      <c r="JFE1718" s="7"/>
      <c r="JFF1718" s="7"/>
      <c r="JFG1718" s="7"/>
      <c r="JFH1718" s="7"/>
      <c r="JFI1718" s="7"/>
      <c r="JFJ1718" s="7"/>
      <c r="JFK1718" s="7"/>
      <c r="JFL1718" s="7"/>
      <c r="JFM1718" s="7"/>
      <c r="JFN1718" s="7"/>
      <c r="JFO1718" s="7"/>
      <c r="JFP1718" s="7"/>
      <c r="JFQ1718" s="7"/>
      <c r="JFR1718" s="7"/>
      <c r="JFS1718" s="7"/>
      <c r="JFT1718" s="7"/>
      <c r="JFU1718" s="7"/>
      <c r="JFV1718" s="7"/>
      <c r="JFW1718" s="7"/>
      <c r="JFX1718" s="7"/>
      <c r="JFY1718" s="7"/>
      <c r="JFZ1718" s="7"/>
      <c r="JGA1718" s="7"/>
      <c r="JGB1718" s="7"/>
      <c r="JGC1718" s="7"/>
      <c r="JGD1718" s="7"/>
      <c r="JGE1718" s="7"/>
      <c r="JGF1718" s="7"/>
      <c r="JGG1718" s="7"/>
      <c r="JGH1718" s="7"/>
      <c r="JGI1718" s="7"/>
      <c r="JGJ1718" s="7"/>
      <c r="JGK1718" s="7"/>
      <c r="JGL1718" s="7"/>
      <c r="JGM1718" s="7"/>
      <c r="JGN1718" s="7"/>
      <c r="JGO1718" s="7"/>
      <c r="JGP1718" s="7"/>
      <c r="JGQ1718" s="7"/>
      <c r="JGR1718" s="7"/>
      <c r="JGS1718" s="7"/>
      <c r="JGT1718" s="7"/>
      <c r="JGU1718" s="7"/>
      <c r="JGV1718" s="7"/>
      <c r="JGW1718" s="7"/>
      <c r="JGX1718" s="7"/>
      <c r="JGY1718" s="7"/>
      <c r="JGZ1718" s="7"/>
      <c r="JHA1718" s="7"/>
      <c r="JHB1718" s="7"/>
      <c r="JHC1718" s="7"/>
      <c r="JHD1718" s="7"/>
      <c r="JHE1718" s="7"/>
      <c r="JHF1718" s="7"/>
      <c r="JHG1718" s="7"/>
      <c r="JHH1718" s="7"/>
      <c r="JHI1718" s="7"/>
      <c r="JHJ1718" s="7"/>
      <c r="JHK1718" s="7"/>
      <c r="JHL1718" s="7"/>
      <c r="JHM1718" s="7"/>
      <c r="JHN1718" s="7"/>
      <c r="JHO1718" s="7"/>
      <c r="JHP1718" s="7"/>
      <c r="JHQ1718" s="7"/>
      <c r="JHR1718" s="7"/>
      <c r="JHS1718" s="7"/>
      <c r="JHT1718" s="7"/>
      <c r="JHU1718" s="7"/>
      <c r="JHV1718" s="7"/>
      <c r="JHW1718" s="7"/>
      <c r="JHX1718" s="7"/>
      <c r="JHY1718" s="7"/>
      <c r="JHZ1718" s="7"/>
      <c r="JIA1718" s="7"/>
      <c r="JIB1718" s="7"/>
      <c r="JIC1718" s="7"/>
      <c r="JID1718" s="7"/>
      <c r="JIE1718" s="7"/>
      <c r="JIF1718" s="7"/>
      <c r="JIG1718" s="7"/>
      <c r="JIH1718" s="7"/>
      <c r="JII1718" s="7"/>
      <c r="JIJ1718" s="7"/>
      <c r="JIK1718" s="7"/>
      <c r="JIL1718" s="7"/>
      <c r="JIM1718" s="7"/>
      <c r="JIN1718" s="7"/>
      <c r="JIO1718" s="7"/>
      <c r="JIP1718" s="7"/>
      <c r="JIQ1718" s="7"/>
      <c r="JIR1718" s="7"/>
      <c r="JIS1718" s="7"/>
      <c r="JIT1718" s="7"/>
      <c r="JIU1718" s="7"/>
      <c r="JIV1718" s="7"/>
      <c r="JIW1718" s="7"/>
      <c r="JIX1718" s="7"/>
      <c r="JIY1718" s="7"/>
      <c r="JIZ1718" s="7"/>
      <c r="JJA1718" s="7"/>
      <c r="JJB1718" s="7"/>
      <c r="JJC1718" s="7"/>
      <c r="JJD1718" s="7"/>
      <c r="JJE1718" s="7"/>
      <c r="JJF1718" s="7"/>
      <c r="JJG1718" s="7"/>
      <c r="JJH1718" s="7"/>
      <c r="JJI1718" s="7"/>
      <c r="JJJ1718" s="7"/>
      <c r="JJK1718" s="7"/>
      <c r="JJL1718" s="7"/>
      <c r="JJM1718" s="7"/>
      <c r="JJN1718" s="7"/>
      <c r="JJO1718" s="7"/>
      <c r="JJP1718" s="7"/>
      <c r="JJQ1718" s="7"/>
      <c r="JJR1718" s="7"/>
      <c r="JJS1718" s="7"/>
      <c r="JJT1718" s="7"/>
      <c r="JJU1718" s="7"/>
      <c r="JJV1718" s="7"/>
      <c r="JJW1718" s="7"/>
      <c r="JJX1718" s="7"/>
      <c r="JJY1718" s="7"/>
      <c r="JJZ1718" s="7"/>
      <c r="JKA1718" s="7"/>
      <c r="JKB1718" s="7"/>
      <c r="JKC1718" s="7"/>
      <c r="JKD1718" s="7"/>
      <c r="JKE1718" s="7"/>
      <c r="JKF1718" s="7"/>
      <c r="JKG1718" s="7"/>
      <c r="JKH1718" s="7"/>
      <c r="JKI1718" s="7"/>
      <c r="JKJ1718" s="7"/>
      <c r="JKK1718" s="7"/>
      <c r="JKL1718" s="7"/>
      <c r="JKM1718" s="7"/>
      <c r="JKN1718" s="7"/>
      <c r="JKO1718" s="7"/>
      <c r="JKP1718" s="7"/>
      <c r="JKQ1718" s="7"/>
      <c r="JKR1718" s="7"/>
      <c r="JKS1718" s="7"/>
      <c r="JKT1718" s="7"/>
      <c r="JKU1718" s="7"/>
      <c r="JKV1718" s="7"/>
      <c r="JKW1718" s="7"/>
      <c r="JKX1718" s="7"/>
      <c r="JKY1718" s="7"/>
      <c r="JKZ1718" s="7"/>
      <c r="JLA1718" s="7"/>
      <c r="JLB1718" s="7"/>
      <c r="JLC1718" s="7"/>
      <c r="JLD1718" s="7"/>
      <c r="JLE1718" s="7"/>
      <c r="JLF1718" s="7"/>
      <c r="JLG1718" s="7"/>
      <c r="JLH1718" s="7"/>
      <c r="JLI1718" s="7"/>
      <c r="JLJ1718" s="7"/>
      <c r="JLK1718" s="7"/>
      <c r="JLL1718" s="7"/>
      <c r="JLM1718" s="7"/>
      <c r="JLN1718" s="7"/>
      <c r="JLO1718" s="7"/>
      <c r="JLP1718" s="7"/>
      <c r="JLQ1718" s="7"/>
      <c r="JLR1718" s="7"/>
      <c r="JLS1718" s="7"/>
      <c r="JLT1718" s="7"/>
      <c r="JLU1718" s="7"/>
      <c r="JLV1718" s="7"/>
      <c r="JLW1718" s="7"/>
      <c r="JLX1718" s="7"/>
      <c r="JLY1718" s="7"/>
      <c r="JLZ1718" s="7"/>
      <c r="JMA1718" s="7"/>
      <c r="JMB1718" s="7"/>
      <c r="JMC1718" s="7"/>
      <c r="JMD1718" s="7"/>
      <c r="JME1718" s="7"/>
      <c r="JMF1718" s="7"/>
      <c r="JMG1718" s="7"/>
      <c r="JMH1718" s="7"/>
      <c r="JMI1718" s="7"/>
      <c r="JMJ1718" s="7"/>
      <c r="JMK1718" s="7"/>
      <c r="JML1718" s="7"/>
      <c r="JMM1718" s="7"/>
      <c r="JMN1718" s="7"/>
      <c r="JMO1718" s="7"/>
      <c r="JMP1718" s="7"/>
      <c r="JMQ1718" s="7"/>
      <c r="JMR1718" s="7"/>
      <c r="JMS1718" s="7"/>
      <c r="JMT1718" s="7"/>
      <c r="JMU1718" s="7"/>
      <c r="JMV1718" s="7"/>
      <c r="JMW1718" s="7"/>
      <c r="JMX1718" s="7"/>
      <c r="JMY1718" s="7"/>
      <c r="JMZ1718" s="7"/>
      <c r="JNA1718" s="7"/>
      <c r="JNB1718" s="7"/>
      <c r="JNC1718" s="7"/>
      <c r="JND1718" s="7"/>
      <c r="JNE1718" s="7"/>
      <c r="JNF1718" s="7"/>
      <c r="JNG1718" s="7"/>
      <c r="JNH1718" s="7"/>
      <c r="JNI1718" s="7"/>
      <c r="JNJ1718" s="7"/>
      <c r="JNK1718" s="7"/>
      <c r="JNL1718" s="7"/>
      <c r="JNM1718" s="7"/>
      <c r="JNN1718" s="7"/>
      <c r="JNO1718" s="7"/>
      <c r="JNP1718" s="7"/>
      <c r="JNQ1718" s="7"/>
      <c r="JNR1718" s="7"/>
      <c r="JNS1718" s="7"/>
      <c r="JNT1718" s="7"/>
      <c r="JNU1718" s="7"/>
      <c r="JNV1718" s="7"/>
      <c r="JNW1718" s="7"/>
      <c r="JNX1718" s="7"/>
      <c r="JNY1718" s="7"/>
      <c r="JNZ1718" s="7"/>
      <c r="JOA1718" s="7"/>
      <c r="JOB1718" s="7"/>
      <c r="JOC1718" s="7"/>
      <c r="JOD1718" s="7"/>
      <c r="JOE1718" s="7"/>
      <c r="JOF1718" s="7"/>
      <c r="JOG1718" s="7"/>
      <c r="JOH1718" s="7"/>
      <c r="JOI1718" s="7"/>
      <c r="JOJ1718" s="7"/>
      <c r="JOK1718" s="7"/>
      <c r="JOL1718" s="7"/>
      <c r="JOM1718" s="7"/>
      <c r="JON1718" s="7"/>
      <c r="JOO1718" s="7"/>
      <c r="JOP1718" s="7"/>
      <c r="JOQ1718" s="7"/>
      <c r="JOR1718" s="7"/>
      <c r="JOS1718" s="7"/>
      <c r="JOT1718" s="7"/>
      <c r="JOU1718" s="7"/>
      <c r="JOV1718" s="7"/>
      <c r="JOW1718" s="7"/>
      <c r="JOX1718" s="7"/>
      <c r="JOY1718" s="7"/>
      <c r="JOZ1718" s="7"/>
      <c r="JPA1718" s="7"/>
      <c r="JPB1718" s="7"/>
      <c r="JPC1718" s="7"/>
      <c r="JPD1718" s="7"/>
      <c r="JPE1718" s="7"/>
      <c r="JPF1718" s="7"/>
      <c r="JPG1718" s="7"/>
      <c r="JPH1718" s="7"/>
      <c r="JPI1718" s="7"/>
      <c r="JPJ1718" s="7"/>
      <c r="JPK1718" s="7"/>
      <c r="JPL1718" s="7"/>
      <c r="JPM1718" s="7"/>
      <c r="JPN1718" s="7"/>
      <c r="JPO1718" s="7"/>
      <c r="JPP1718" s="7"/>
      <c r="JPQ1718" s="7"/>
      <c r="JPR1718" s="7"/>
      <c r="JPS1718" s="7"/>
      <c r="JPT1718" s="7"/>
      <c r="JPU1718" s="7"/>
      <c r="JPV1718" s="7"/>
      <c r="JPW1718" s="7"/>
      <c r="JPX1718" s="7"/>
      <c r="JPY1718" s="7"/>
      <c r="JPZ1718" s="7"/>
      <c r="JQA1718" s="7"/>
      <c r="JQB1718" s="7"/>
      <c r="JQC1718" s="7"/>
      <c r="JQD1718" s="7"/>
      <c r="JQE1718" s="7"/>
      <c r="JQF1718" s="7"/>
      <c r="JQG1718" s="7"/>
      <c r="JQH1718" s="7"/>
      <c r="JQI1718" s="7"/>
      <c r="JQJ1718" s="7"/>
      <c r="JQK1718" s="7"/>
      <c r="JQL1718" s="7"/>
      <c r="JQM1718" s="7"/>
      <c r="JQN1718" s="7"/>
      <c r="JQO1718" s="7"/>
      <c r="JQP1718" s="7"/>
      <c r="JQQ1718" s="7"/>
      <c r="JQR1718" s="7"/>
      <c r="JQS1718" s="7"/>
      <c r="JQT1718" s="7"/>
      <c r="JQU1718" s="7"/>
      <c r="JQV1718" s="7"/>
      <c r="JQW1718" s="7"/>
      <c r="JQX1718" s="7"/>
      <c r="JQY1718" s="7"/>
      <c r="JQZ1718" s="7"/>
      <c r="JRA1718" s="7"/>
      <c r="JRB1718" s="7"/>
      <c r="JRC1718" s="7"/>
      <c r="JRD1718" s="7"/>
      <c r="JRE1718" s="7"/>
      <c r="JRF1718" s="7"/>
      <c r="JRG1718" s="7"/>
      <c r="JRH1718" s="7"/>
      <c r="JRI1718" s="7"/>
      <c r="JRJ1718" s="7"/>
      <c r="JRK1718" s="7"/>
      <c r="JRL1718" s="7"/>
      <c r="JRM1718" s="7"/>
      <c r="JRN1718" s="7"/>
      <c r="JRO1718" s="7"/>
      <c r="JRP1718" s="7"/>
      <c r="JRQ1718" s="7"/>
      <c r="JRR1718" s="7"/>
      <c r="JRS1718" s="7"/>
      <c r="JRT1718" s="7"/>
      <c r="JRU1718" s="7"/>
      <c r="JRV1718" s="7"/>
      <c r="JRW1718" s="7"/>
      <c r="JRX1718" s="7"/>
      <c r="JRY1718" s="7"/>
      <c r="JRZ1718" s="7"/>
      <c r="JSA1718" s="7"/>
      <c r="JSB1718" s="7"/>
      <c r="JSC1718" s="7"/>
      <c r="JSD1718" s="7"/>
      <c r="JSE1718" s="7"/>
      <c r="JSF1718" s="7"/>
      <c r="JSG1718" s="7"/>
      <c r="JSH1718" s="7"/>
      <c r="JSI1718" s="7"/>
      <c r="JSJ1718" s="7"/>
      <c r="JSK1718" s="7"/>
      <c r="JSL1718" s="7"/>
      <c r="JSM1718" s="7"/>
      <c r="JSN1718" s="7"/>
      <c r="JSO1718" s="7"/>
      <c r="JSP1718" s="7"/>
      <c r="JSQ1718" s="7"/>
      <c r="JSR1718" s="7"/>
      <c r="JSS1718" s="7"/>
      <c r="JST1718" s="7"/>
      <c r="JSU1718" s="7"/>
      <c r="JSV1718" s="7"/>
      <c r="JSW1718" s="7"/>
      <c r="JSX1718" s="7"/>
      <c r="JSY1718" s="7"/>
      <c r="JSZ1718" s="7"/>
      <c r="JTA1718" s="7"/>
      <c r="JTB1718" s="7"/>
      <c r="JTC1718" s="7"/>
      <c r="JTD1718" s="7"/>
      <c r="JTE1718" s="7"/>
      <c r="JTF1718" s="7"/>
      <c r="JTG1718" s="7"/>
      <c r="JTH1718" s="7"/>
      <c r="JTI1718" s="7"/>
      <c r="JTJ1718" s="7"/>
      <c r="JTK1718" s="7"/>
      <c r="JTL1718" s="7"/>
      <c r="JTM1718" s="7"/>
      <c r="JTN1718" s="7"/>
      <c r="JTO1718" s="7"/>
      <c r="JTP1718" s="7"/>
      <c r="JTQ1718" s="7"/>
      <c r="JTR1718" s="7"/>
      <c r="JTS1718" s="7"/>
      <c r="JTT1718" s="7"/>
      <c r="JTU1718" s="7"/>
      <c r="JTV1718" s="7"/>
      <c r="JTW1718" s="7"/>
      <c r="JTX1718" s="7"/>
      <c r="JTY1718" s="7"/>
      <c r="JTZ1718" s="7"/>
      <c r="JUA1718" s="7"/>
      <c r="JUB1718" s="7"/>
      <c r="JUC1718" s="7"/>
      <c r="JUD1718" s="7"/>
      <c r="JUE1718" s="7"/>
      <c r="JUF1718" s="7"/>
      <c r="JUG1718" s="7"/>
      <c r="JUH1718" s="7"/>
      <c r="JUI1718" s="7"/>
      <c r="JUJ1718" s="7"/>
      <c r="JUK1718" s="7"/>
      <c r="JUL1718" s="7"/>
      <c r="JUM1718" s="7"/>
      <c r="JUN1718" s="7"/>
      <c r="JUO1718" s="7"/>
      <c r="JUP1718" s="7"/>
      <c r="JUQ1718" s="7"/>
      <c r="JUR1718" s="7"/>
      <c r="JUS1718" s="7"/>
      <c r="JUT1718" s="7"/>
      <c r="JUU1718" s="7"/>
      <c r="JUV1718" s="7"/>
      <c r="JUW1718" s="7"/>
      <c r="JUX1718" s="7"/>
      <c r="JUY1718" s="7"/>
      <c r="JUZ1718" s="7"/>
      <c r="JVA1718" s="7"/>
      <c r="JVB1718" s="7"/>
      <c r="JVC1718" s="7"/>
      <c r="JVD1718" s="7"/>
      <c r="JVE1718" s="7"/>
      <c r="JVF1718" s="7"/>
      <c r="JVG1718" s="7"/>
      <c r="JVH1718" s="7"/>
      <c r="JVI1718" s="7"/>
      <c r="JVJ1718" s="7"/>
      <c r="JVK1718" s="7"/>
      <c r="JVL1718" s="7"/>
      <c r="JVM1718" s="7"/>
      <c r="JVN1718" s="7"/>
      <c r="JVO1718" s="7"/>
      <c r="JVP1718" s="7"/>
      <c r="JVQ1718" s="7"/>
      <c r="JVR1718" s="7"/>
      <c r="JVS1718" s="7"/>
      <c r="JVT1718" s="7"/>
      <c r="JVU1718" s="7"/>
      <c r="JVV1718" s="7"/>
      <c r="JVW1718" s="7"/>
      <c r="JVX1718" s="7"/>
      <c r="JVY1718" s="7"/>
      <c r="JVZ1718" s="7"/>
      <c r="JWA1718" s="7"/>
      <c r="JWB1718" s="7"/>
      <c r="JWC1718" s="7"/>
      <c r="JWD1718" s="7"/>
      <c r="JWE1718" s="7"/>
      <c r="JWF1718" s="7"/>
      <c r="JWG1718" s="7"/>
      <c r="JWH1718" s="7"/>
      <c r="JWI1718" s="7"/>
      <c r="JWJ1718" s="7"/>
      <c r="JWK1718" s="7"/>
      <c r="JWL1718" s="7"/>
      <c r="JWM1718" s="7"/>
      <c r="JWN1718" s="7"/>
      <c r="JWO1718" s="7"/>
      <c r="JWP1718" s="7"/>
      <c r="JWQ1718" s="7"/>
      <c r="JWR1718" s="7"/>
      <c r="JWS1718" s="7"/>
      <c r="JWT1718" s="7"/>
      <c r="JWU1718" s="7"/>
      <c r="JWV1718" s="7"/>
      <c r="JWW1718" s="7"/>
      <c r="JWX1718" s="7"/>
      <c r="JWY1718" s="7"/>
      <c r="JWZ1718" s="7"/>
      <c r="JXA1718" s="7"/>
      <c r="JXB1718" s="7"/>
      <c r="JXC1718" s="7"/>
      <c r="JXD1718" s="7"/>
      <c r="JXE1718" s="7"/>
      <c r="JXF1718" s="7"/>
      <c r="JXG1718" s="7"/>
      <c r="JXH1718" s="7"/>
      <c r="JXI1718" s="7"/>
      <c r="JXJ1718" s="7"/>
      <c r="JXK1718" s="7"/>
      <c r="JXL1718" s="7"/>
      <c r="JXM1718" s="7"/>
      <c r="JXN1718" s="7"/>
      <c r="JXO1718" s="7"/>
      <c r="JXP1718" s="7"/>
      <c r="JXQ1718" s="7"/>
      <c r="JXR1718" s="7"/>
      <c r="JXS1718" s="7"/>
      <c r="JXT1718" s="7"/>
      <c r="JXU1718" s="7"/>
      <c r="JXV1718" s="7"/>
      <c r="JXW1718" s="7"/>
      <c r="JXX1718" s="7"/>
      <c r="JXY1718" s="7"/>
      <c r="JXZ1718" s="7"/>
      <c r="JYA1718" s="7"/>
      <c r="JYB1718" s="7"/>
      <c r="JYC1718" s="7"/>
      <c r="JYD1718" s="7"/>
      <c r="JYE1718" s="7"/>
      <c r="JYF1718" s="7"/>
      <c r="JYG1718" s="7"/>
      <c r="JYH1718" s="7"/>
      <c r="JYI1718" s="7"/>
      <c r="JYJ1718" s="7"/>
      <c r="JYK1718" s="7"/>
      <c r="JYL1718" s="7"/>
      <c r="JYM1718" s="7"/>
      <c r="JYN1718" s="7"/>
      <c r="JYO1718" s="7"/>
      <c r="JYP1718" s="7"/>
      <c r="JYQ1718" s="7"/>
      <c r="JYR1718" s="7"/>
      <c r="JYS1718" s="7"/>
      <c r="JYT1718" s="7"/>
      <c r="JYU1718" s="7"/>
      <c r="JYV1718" s="7"/>
      <c r="JYW1718" s="7"/>
      <c r="JYX1718" s="7"/>
      <c r="JYY1718" s="7"/>
      <c r="JYZ1718" s="7"/>
      <c r="JZA1718" s="7"/>
      <c r="JZB1718" s="7"/>
      <c r="JZC1718" s="7"/>
      <c r="JZD1718" s="7"/>
      <c r="JZE1718" s="7"/>
      <c r="JZF1718" s="7"/>
      <c r="JZG1718" s="7"/>
      <c r="JZH1718" s="7"/>
      <c r="JZI1718" s="7"/>
      <c r="JZJ1718" s="7"/>
      <c r="JZK1718" s="7"/>
      <c r="JZL1718" s="7"/>
      <c r="JZM1718" s="7"/>
      <c r="JZN1718" s="7"/>
      <c r="JZO1718" s="7"/>
      <c r="JZP1718" s="7"/>
      <c r="JZQ1718" s="7"/>
      <c r="JZR1718" s="7"/>
      <c r="JZS1718" s="7"/>
      <c r="JZT1718" s="7"/>
      <c r="JZU1718" s="7"/>
      <c r="JZV1718" s="7"/>
      <c r="JZW1718" s="7"/>
      <c r="JZX1718" s="7"/>
      <c r="JZY1718" s="7"/>
      <c r="JZZ1718" s="7"/>
      <c r="KAA1718" s="7"/>
      <c r="KAB1718" s="7"/>
      <c r="KAC1718" s="7"/>
      <c r="KAD1718" s="7"/>
      <c r="KAE1718" s="7"/>
      <c r="KAF1718" s="7"/>
      <c r="KAG1718" s="7"/>
      <c r="KAH1718" s="7"/>
      <c r="KAI1718" s="7"/>
      <c r="KAJ1718" s="7"/>
      <c r="KAK1718" s="7"/>
      <c r="KAL1718" s="7"/>
      <c r="KAM1718" s="7"/>
      <c r="KAN1718" s="7"/>
      <c r="KAO1718" s="7"/>
      <c r="KAP1718" s="7"/>
      <c r="KAQ1718" s="7"/>
      <c r="KAR1718" s="7"/>
      <c r="KAS1718" s="7"/>
      <c r="KAT1718" s="7"/>
      <c r="KAU1718" s="7"/>
      <c r="KAV1718" s="7"/>
      <c r="KAW1718" s="7"/>
      <c r="KAX1718" s="7"/>
      <c r="KAY1718" s="7"/>
      <c r="KAZ1718" s="7"/>
      <c r="KBA1718" s="7"/>
      <c r="KBB1718" s="7"/>
      <c r="KBC1718" s="7"/>
      <c r="KBD1718" s="7"/>
      <c r="KBE1718" s="7"/>
      <c r="KBF1718" s="7"/>
      <c r="KBG1718" s="7"/>
      <c r="KBH1718" s="7"/>
      <c r="KBI1718" s="7"/>
      <c r="KBJ1718" s="7"/>
      <c r="KBK1718" s="7"/>
      <c r="KBL1718" s="7"/>
      <c r="KBM1718" s="7"/>
      <c r="KBN1718" s="7"/>
      <c r="KBO1718" s="7"/>
      <c r="KBP1718" s="7"/>
      <c r="KBQ1718" s="7"/>
      <c r="KBR1718" s="7"/>
      <c r="KBS1718" s="7"/>
      <c r="KBT1718" s="7"/>
      <c r="KBU1718" s="7"/>
      <c r="KBV1718" s="7"/>
      <c r="KBW1718" s="7"/>
      <c r="KBX1718" s="7"/>
      <c r="KBY1718" s="7"/>
      <c r="KBZ1718" s="7"/>
      <c r="KCA1718" s="7"/>
      <c r="KCB1718" s="7"/>
      <c r="KCC1718" s="7"/>
      <c r="KCD1718" s="7"/>
      <c r="KCE1718" s="7"/>
      <c r="KCF1718" s="7"/>
      <c r="KCG1718" s="7"/>
      <c r="KCH1718" s="7"/>
      <c r="KCI1718" s="7"/>
      <c r="KCJ1718" s="7"/>
      <c r="KCK1718" s="7"/>
      <c r="KCL1718" s="7"/>
      <c r="KCM1718" s="7"/>
      <c r="KCN1718" s="7"/>
      <c r="KCO1718" s="7"/>
      <c r="KCP1718" s="7"/>
      <c r="KCQ1718" s="7"/>
      <c r="KCR1718" s="7"/>
      <c r="KCS1718" s="7"/>
      <c r="KCT1718" s="7"/>
      <c r="KCU1718" s="7"/>
      <c r="KCV1718" s="7"/>
      <c r="KCW1718" s="7"/>
      <c r="KCX1718" s="7"/>
      <c r="KCY1718" s="7"/>
      <c r="KCZ1718" s="7"/>
      <c r="KDA1718" s="7"/>
      <c r="KDB1718" s="7"/>
      <c r="KDC1718" s="7"/>
      <c r="KDD1718" s="7"/>
      <c r="KDE1718" s="7"/>
      <c r="KDF1718" s="7"/>
      <c r="KDG1718" s="7"/>
      <c r="KDH1718" s="7"/>
      <c r="KDI1718" s="7"/>
      <c r="KDJ1718" s="7"/>
      <c r="KDK1718" s="7"/>
      <c r="KDL1718" s="7"/>
      <c r="KDM1718" s="7"/>
      <c r="KDN1718" s="7"/>
      <c r="KDO1718" s="7"/>
      <c r="KDP1718" s="7"/>
      <c r="KDQ1718" s="7"/>
      <c r="KDR1718" s="7"/>
      <c r="KDS1718" s="7"/>
      <c r="KDT1718" s="7"/>
      <c r="KDU1718" s="7"/>
      <c r="KDV1718" s="7"/>
      <c r="KDW1718" s="7"/>
      <c r="KDX1718" s="7"/>
      <c r="KDY1718" s="7"/>
      <c r="KDZ1718" s="7"/>
      <c r="KEA1718" s="7"/>
      <c r="KEB1718" s="7"/>
      <c r="KEC1718" s="7"/>
      <c r="KED1718" s="7"/>
      <c r="KEE1718" s="7"/>
      <c r="KEF1718" s="7"/>
      <c r="KEG1718" s="7"/>
      <c r="KEH1718" s="7"/>
      <c r="KEI1718" s="7"/>
      <c r="KEJ1718" s="7"/>
      <c r="KEK1718" s="7"/>
      <c r="KEL1718" s="7"/>
      <c r="KEM1718" s="7"/>
      <c r="KEN1718" s="7"/>
      <c r="KEO1718" s="7"/>
      <c r="KEP1718" s="7"/>
      <c r="KEQ1718" s="7"/>
      <c r="KER1718" s="7"/>
      <c r="KES1718" s="7"/>
      <c r="KET1718" s="7"/>
      <c r="KEU1718" s="7"/>
      <c r="KEV1718" s="7"/>
      <c r="KEW1718" s="7"/>
      <c r="KEX1718" s="7"/>
      <c r="KEY1718" s="7"/>
      <c r="KEZ1718" s="7"/>
      <c r="KFA1718" s="7"/>
      <c r="KFB1718" s="7"/>
      <c r="KFC1718" s="7"/>
      <c r="KFD1718" s="7"/>
      <c r="KFE1718" s="7"/>
      <c r="KFF1718" s="7"/>
      <c r="KFG1718" s="7"/>
      <c r="KFH1718" s="7"/>
      <c r="KFI1718" s="7"/>
      <c r="KFJ1718" s="7"/>
      <c r="KFK1718" s="7"/>
      <c r="KFL1718" s="7"/>
      <c r="KFM1718" s="7"/>
      <c r="KFN1718" s="7"/>
      <c r="KFO1718" s="7"/>
      <c r="KFP1718" s="7"/>
      <c r="KFQ1718" s="7"/>
      <c r="KFR1718" s="7"/>
      <c r="KFS1718" s="7"/>
      <c r="KFT1718" s="7"/>
      <c r="KFU1718" s="7"/>
      <c r="KFV1718" s="7"/>
      <c r="KFW1718" s="7"/>
      <c r="KFX1718" s="7"/>
      <c r="KFY1718" s="7"/>
      <c r="KFZ1718" s="7"/>
      <c r="KGA1718" s="7"/>
      <c r="KGB1718" s="7"/>
      <c r="KGC1718" s="7"/>
      <c r="KGD1718" s="7"/>
      <c r="KGE1718" s="7"/>
      <c r="KGF1718" s="7"/>
      <c r="KGG1718" s="7"/>
      <c r="KGH1718" s="7"/>
      <c r="KGI1718" s="7"/>
      <c r="KGJ1718" s="7"/>
      <c r="KGK1718" s="7"/>
      <c r="KGL1718" s="7"/>
      <c r="KGM1718" s="7"/>
      <c r="KGN1718" s="7"/>
      <c r="KGO1718" s="7"/>
      <c r="KGP1718" s="7"/>
      <c r="KGQ1718" s="7"/>
      <c r="KGR1718" s="7"/>
      <c r="KGS1718" s="7"/>
      <c r="KGT1718" s="7"/>
      <c r="KGU1718" s="7"/>
      <c r="KGV1718" s="7"/>
      <c r="KGW1718" s="7"/>
      <c r="KGX1718" s="7"/>
      <c r="KGY1718" s="7"/>
      <c r="KGZ1718" s="7"/>
      <c r="KHA1718" s="7"/>
      <c r="KHB1718" s="7"/>
      <c r="KHC1718" s="7"/>
      <c r="KHD1718" s="7"/>
      <c r="KHE1718" s="7"/>
      <c r="KHF1718" s="7"/>
      <c r="KHG1718" s="7"/>
      <c r="KHH1718" s="7"/>
      <c r="KHI1718" s="7"/>
      <c r="KHJ1718" s="7"/>
      <c r="KHK1718" s="7"/>
      <c r="KHL1718" s="7"/>
      <c r="KHM1718" s="7"/>
      <c r="KHN1718" s="7"/>
      <c r="KHO1718" s="7"/>
      <c r="KHP1718" s="7"/>
      <c r="KHQ1718" s="7"/>
      <c r="KHR1718" s="7"/>
      <c r="KHS1718" s="7"/>
      <c r="KHT1718" s="7"/>
      <c r="KHU1718" s="7"/>
      <c r="KHV1718" s="7"/>
      <c r="KHW1718" s="7"/>
      <c r="KHX1718" s="7"/>
      <c r="KHY1718" s="7"/>
      <c r="KHZ1718" s="7"/>
      <c r="KIA1718" s="7"/>
      <c r="KIB1718" s="7"/>
      <c r="KIC1718" s="7"/>
      <c r="KID1718" s="7"/>
      <c r="KIE1718" s="7"/>
      <c r="KIF1718" s="7"/>
      <c r="KIG1718" s="7"/>
      <c r="KIH1718" s="7"/>
      <c r="KII1718" s="7"/>
      <c r="KIJ1718" s="7"/>
      <c r="KIK1718" s="7"/>
      <c r="KIL1718" s="7"/>
      <c r="KIM1718" s="7"/>
      <c r="KIN1718" s="7"/>
      <c r="KIO1718" s="7"/>
      <c r="KIP1718" s="7"/>
      <c r="KIQ1718" s="7"/>
      <c r="KIR1718" s="7"/>
      <c r="KIS1718" s="7"/>
      <c r="KIT1718" s="7"/>
      <c r="KIU1718" s="7"/>
      <c r="KIV1718" s="7"/>
      <c r="KIW1718" s="7"/>
      <c r="KIX1718" s="7"/>
      <c r="KIY1718" s="7"/>
      <c r="KIZ1718" s="7"/>
      <c r="KJA1718" s="7"/>
      <c r="KJB1718" s="7"/>
      <c r="KJC1718" s="7"/>
      <c r="KJD1718" s="7"/>
      <c r="KJE1718" s="7"/>
      <c r="KJF1718" s="7"/>
      <c r="KJG1718" s="7"/>
      <c r="KJH1718" s="7"/>
      <c r="KJI1718" s="7"/>
      <c r="KJJ1718" s="7"/>
      <c r="KJK1718" s="7"/>
      <c r="KJL1718" s="7"/>
      <c r="KJM1718" s="7"/>
      <c r="KJN1718" s="7"/>
      <c r="KJO1718" s="7"/>
      <c r="KJP1718" s="7"/>
      <c r="KJQ1718" s="7"/>
      <c r="KJR1718" s="7"/>
      <c r="KJS1718" s="7"/>
      <c r="KJT1718" s="7"/>
      <c r="KJU1718" s="7"/>
      <c r="KJV1718" s="7"/>
      <c r="KJW1718" s="7"/>
      <c r="KJX1718" s="7"/>
      <c r="KJY1718" s="7"/>
      <c r="KJZ1718" s="7"/>
      <c r="KKA1718" s="7"/>
      <c r="KKB1718" s="7"/>
      <c r="KKC1718" s="7"/>
      <c r="KKD1718" s="7"/>
      <c r="KKE1718" s="7"/>
      <c r="KKF1718" s="7"/>
      <c r="KKG1718" s="7"/>
      <c r="KKH1718" s="7"/>
      <c r="KKI1718" s="7"/>
      <c r="KKJ1718" s="7"/>
      <c r="KKK1718" s="7"/>
      <c r="KKL1718" s="7"/>
      <c r="KKM1718" s="7"/>
      <c r="KKN1718" s="7"/>
      <c r="KKO1718" s="7"/>
      <c r="KKP1718" s="7"/>
      <c r="KKQ1718" s="7"/>
      <c r="KKR1718" s="7"/>
      <c r="KKS1718" s="7"/>
      <c r="KKT1718" s="7"/>
      <c r="KKU1718" s="7"/>
      <c r="KKV1718" s="7"/>
      <c r="KKW1718" s="7"/>
      <c r="KKX1718" s="7"/>
      <c r="KKY1718" s="7"/>
      <c r="KKZ1718" s="7"/>
      <c r="KLA1718" s="7"/>
      <c r="KLB1718" s="7"/>
      <c r="KLC1718" s="7"/>
      <c r="KLD1718" s="7"/>
      <c r="KLE1718" s="7"/>
      <c r="KLF1718" s="7"/>
      <c r="KLG1718" s="7"/>
      <c r="KLH1718" s="7"/>
      <c r="KLI1718" s="7"/>
      <c r="KLJ1718" s="7"/>
      <c r="KLK1718" s="7"/>
      <c r="KLL1718" s="7"/>
      <c r="KLM1718" s="7"/>
      <c r="KLN1718" s="7"/>
      <c r="KLO1718" s="7"/>
      <c r="KLP1718" s="7"/>
      <c r="KLQ1718" s="7"/>
      <c r="KLR1718" s="7"/>
      <c r="KLS1718" s="7"/>
      <c r="KLT1718" s="7"/>
      <c r="KLU1718" s="7"/>
      <c r="KLV1718" s="7"/>
      <c r="KLW1718" s="7"/>
      <c r="KLX1718" s="7"/>
      <c r="KLY1718" s="7"/>
      <c r="KLZ1718" s="7"/>
      <c r="KMA1718" s="7"/>
      <c r="KMB1718" s="7"/>
      <c r="KMC1718" s="7"/>
      <c r="KMD1718" s="7"/>
      <c r="KME1718" s="7"/>
      <c r="KMF1718" s="7"/>
      <c r="KMG1718" s="7"/>
      <c r="KMH1718" s="7"/>
      <c r="KMI1718" s="7"/>
      <c r="KMJ1718" s="7"/>
      <c r="KMK1718" s="7"/>
      <c r="KML1718" s="7"/>
      <c r="KMM1718" s="7"/>
      <c r="KMN1718" s="7"/>
      <c r="KMO1718" s="7"/>
      <c r="KMP1718" s="7"/>
      <c r="KMQ1718" s="7"/>
      <c r="KMR1718" s="7"/>
      <c r="KMS1718" s="7"/>
      <c r="KMT1718" s="7"/>
      <c r="KMU1718" s="7"/>
      <c r="KMV1718" s="7"/>
      <c r="KMW1718" s="7"/>
      <c r="KMX1718" s="7"/>
      <c r="KMY1718" s="7"/>
      <c r="KMZ1718" s="7"/>
      <c r="KNA1718" s="7"/>
      <c r="KNB1718" s="7"/>
      <c r="KNC1718" s="7"/>
      <c r="KND1718" s="7"/>
      <c r="KNE1718" s="7"/>
      <c r="KNF1718" s="7"/>
      <c r="KNG1718" s="7"/>
      <c r="KNH1718" s="7"/>
      <c r="KNI1718" s="7"/>
      <c r="KNJ1718" s="7"/>
      <c r="KNK1718" s="7"/>
      <c r="KNL1718" s="7"/>
      <c r="KNM1718" s="7"/>
      <c r="KNN1718" s="7"/>
      <c r="KNO1718" s="7"/>
      <c r="KNP1718" s="7"/>
      <c r="KNQ1718" s="7"/>
      <c r="KNR1718" s="7"/>
      <c r="KNS1718" s="7"/>
      <c r="KNT1718" s="7"/>
      <c r="KNU1718" s="7"/>
      <c r="KNV1718" s="7"/>
      <c r="KNW1718" s="7"/>
      <c r="KNX1718" s="7"/>
      <c r="KNY1718" s="7"/>
      <c r="KNZ1718" s="7"/>
      <c r="KOA1718" s="7"/>
      <c r="KOB1718" s="7"/>
      <c r="KOC1718" s="7"/>
      <c r="KOD1718" s="7"/>
      <c r="KOE1718" s="7"/>
      <c r="KOF1718" s="7"/>
      <c r="KOG1718" s="7"/>
      <c r="KOH1718" s="7"/>
      <c r="KOI1718" s="7"/>
      <c r="KOJ1718" s="7"/>
      <c r="KOK1718" s="7"/>
      <c r="KOL1718" s="7"/>
      <c r="KOM1718" s="7"/>
      <c r="KON1718" s="7"/>
      <c r="KOO1718" s="7"/>
      <c r="KOP1718" s="7"/>
      <c r="KOQ1718" s="7"/>
      <c r="KOR1718" s="7"/>
      <c r="KOS1718" s="7"/>
      <c r="KOT1718" s="7"/>
      <c r="KOU1718" s="7"/>
      <c r="KOV1718" s="7"/>
      <c r="KOW1718" s="7"/>
      <c r="KOX1718" s="7"/>
      <c r="KOY1718" s="7"/>
      <c r="KOZ1718" s="7"/>
      <c r="KPA1718" s="7"/>
      <c r="KPB1718" s="7"/>
      <c r="KPC1718" s="7"/>
      <c r="KPD1718" s="7"/>
      <c r="KPE1718" s="7"/>
      <c r="KPF1718" s="7"/>
      <c r="KPG1718" s="7"/>
      <c r="KPH1718" s="7"/>
      <c r="KPI1718" s="7"/>
      <c r="KPJ1718" s="7"/>
      <c r="KPK1718" s="7"/>
      <c r="KPL1718" s="7"/>
      <c r="KPM1718" s="7"/>
      <c r="KPN1718" s="7"/>
      <c r="KPO1718" s="7"/>
      <c r="KPP1718" s="7"/>
      <c r="KPQ1718" s="7"/>
      <c r="KPR1718" s="7"/>
      <c r="KPS1718" s="7"/>
      <c r="KPT1718" s="7"/>
      <c r="KPU1718" s="7"/>
      <c r="KPV1718" s="7"/>
      <c r="KPW1718" s="7"/>
      <c r="KPX1718" s="7"/>
      <c r="KPY1718" s="7"/>
      <c r="KPZ1718" s="7"/>
      <c r="KQA1718" s="7"/>
      <c r="KQB1718" s="7"/>
      <c r="KQC1718" s="7"/>
      <c r="KQD1718" s="7"/>
      <c r="KQE1718" s="7"/>
      <c r="KQF1718" s="7"/>
      <c r="KQG1718" s="7"/>
      <c r="KQH1718" s="7"/>
      <c r="KQI1718" s="7"/>
      <c r="KQJ1718" s="7"/>
      <c r="KQK1718" s="7"/>
      <c r="KQL1718" s="7"/>
      <c r="KQM1718" s="7"/>
      <c r="KQN1718" s="7"/>
      <c r="KQO1718" s="7"/>
      <c r="KQP1718" s="7"/>
      <c r="KQQ1718" s="7"/>
      <c r="KQR1718" s="7"/>
      <c r="KQS1718" s="7"/>
      <c r="KQT1718" s="7"/>
      <c r="KQU1718" s="7"/>
      <c r="KQV1718" s="7"/>
      <c r="KQW1718" s="7"/>
      <c r="KQX1718" s="7"/>
      <c r="KQY1718" s="7"/>
      <c r="KQZ1718" s="7"/>
      <c r="KRA1718" s="7"/>
      <c r="KRB1718" s="7"/>
      <c r="KRC1718" s="7"/>
      <c r="KRD1718" s="7"/>
      <c r="KRE1718" s="7"/>
      <c r="KRF1718" s="7"/>
      <c r="KRG1718" s="7"/>
      <c r="KRH1718" s="7"/>
      <c r="KRI1718" s="7"/>
      <c r="KRJ1718" s="7"/>
      <c r="KRK1718" s="7"/>
      <c r="KRL1718" s="7"/>
      <c r="KRM1718" s="7"/>
      <c r="KRN1718" s="7"/>
      <c r="KRO1718" s="7"/>
      <c r="KRP1718" s="7"/>
      <c r="KRQ1718" s="7"/>
      <c r="KRR1718" s="7"/>
      <c r="KRS1718" s="7"/>
      <c r="KRT1718" s="7"/>
      <c r="KRU1718" s="7"/>
      <c r="KRV1718" s="7"/>
      <c r="KRW1718" s="7"/>
      <c r="KRX1718" s="7"/>
      <c r="KRY1718" s="7"/>
      <c r="KRZ1718" s="7"/>
      <c r="KSA1718" s="7"/>
      <c r="KSB1718" s="7"/>
      <c r="KSC1718" s="7"/>
      <c r="KSD1718" s="7"/>
      <c r="KSE1718" s="7"/>
      <c r="KSF1718" s="7"/>
      <c r="KSG1718" s="7"/>
      <c r="KSH1718" s="7"/>
      <c r="KSI1718" s="7"/>
      <c r="KSJ1718" s="7"/>
      <c r="KSK1718" s="7"/>
      <c r="KSL1718" s="7"/>
      <c r="KSM1718" s="7"/>
      <c r="KSN1718" s="7"/>
      <c r="KSO1718" s="7"/>
      <c r="KSP1718" s="7"/>
      <c r="KSQ1718" s="7"/>
      <c r="KSR1718" s="7"/>
      <c r="KSS1718" s="7"/>
      <c r="KST1718" s="7"/>
      <c r="KSU1718" s="7"/>
      <c r="KSV1718" s="7"/>
      <c r="KSW1718" s="7"/>
      <c r="KSX1718" s="7"/>
      <c r="KSY1718" s="7"/>
      <c r="KSZ1718" s="7"/>
      <c r="KTA1718" s="7"/>
      <c r="KTB1718" s="7"/>
      <c r="KTC1718" s="7"/>
      <c r="KTD1718" s="7"/>
      <c r="KTE1718" s="7"/>
      <c r="KTF1718" s="7"/>
      <c r="KTG1718" s="7"/>
      <c r="KTH1718" s="7"/>
      <c r="KTI1718" s="7"/>
      <c r="KTJ1718" s="7"/>
      <c r="KTK1718" s="7"/>
      <c r="KTL1718" s="7"/>
      <c r="KTM1718" s="7"/>
      <c r="KTN1718" s="7"/>
      <c r="KTO1718" s="7"/>
      <c r="KTP1718" s="7"/>
      <c r="KTQ1718" s="7"/>
      <c r="KTR1718" s="7"/>
      <c r="KTS1718" s="7"/>
      <c r="KTT1718" s="7"/>
      <c r="KTU1718" s="7"/>
      <c r="KTV1718" s="7"/>
      <c r="KTW1718" s="7"/>
      <c r="KTX1718" s="7"/>
      <c r="KTY1718" s="7"/>
      <c r="KTZ1718" s="7"/>
      <c r="KUA1718" s="7"/>
      <c r="KUB1718" s="7"/>
      <c r="KUC1718" s="7"/>
      <c r="KUD1718" s="7"/>
      <c r="KUE1718" s="7"/>
      <c r="KUF1718" s="7"/>
      <c r="KUG1718" s="7"/>
      <c r="KUH1718" s="7"/>
      <c r="KUI1718" s="7"/>
      <c r="KUJ1718" s="7"/>
      <c r="KUK1718" s="7"/>
      <c r="KUL1718" s="7"/>
      <c r="KUM1718" s="7"/>
      <c r="KUN1718" s="7"/>
      <c r="KUO1718" s="7"/>
      <c r="KUP1718" s="7"/>
      <c r="KUQ1718" s="7"/>
      <c r="KUR1718" s="7"/>
      <c r="KUS1718" s="7"/>
      <c r="KUT1718" s="7"/>
      <c r="KUU1718" s="7"/>
      <c r="KUV1718" s="7"/>
      <c r="KUW1718" s="7"/>
      <c r="KUX1718" s="7"/>
      <c r="KUY1718" s="7"/>
      <c r="KUZ1718" s="7"/>
      <c r="KVA1718" s="7"/>
      <c r="KVB1718" s="7"/>
      <c r="KVC1718" s="7"/>
      <c r="KVD1718" s="7"/>
      <c r="KVE1718" s="7"/>
      <c r="KVF1718" s="7"/>
      <c r="KVG1718" s="7"/>
      <c r="KVH1718" s="7"/>
      <c r="KVI1718" s="7"/>
      <c r="KVJ1718" s="7"/>
      <c r="KVK1718" s="7"/>
      <c r="KVL1718" s="7"/>
      <c r="KVM1718" s="7"/>
      <c r="KVN1718" s="7"/>
      <c r="KVO1718" s="7"/>
      <c r="KVP1718" s="7"/>
      <c r="KVQ1718" s="7"/>
      <c r="KVR1718" s="7"/>
      <c r="KVS1718" s="7"/>
      <c r="KVT1718" s="7"/>
      <c r="KVU1718" s="7"/>
      <c r="KVV1718" s="7"/>
      <c r="KVW1718" s="7"/>
      <c r="KVX1718" s="7"/>
      <c r="KVY1718" s="7"/>
      <c r="KVZ1718" s="7"/>
      <c r="KWA1718" s="7"/>
      <c r="KWB1718" s="7"/>
      <c r="KWC1718" s="7"/>
      <c r="KWD1718" s="7"/>
      <c r="KWE1718" s="7"/>
      <c r="KWF1718" s="7"/>
      <c r="KWG1718" s="7"/>
      <c r="KWH1718" s="7"/>
      <c r="KWI1718" s="7"/>
      <c r="KWJ1718" s="7"/>
      <c r="KWK1718" s="7"/>
      <c r="KWL1718" s="7"/>
      <c r="KWM1718" s="7"/>
      <c r="KWN1718" s="7"/>
      <c r="KWO1718" s="7"/>
      <c r="KWP1718" s="7"/>
      <c r="KWQ1718" s="7"/>
      <c r="KWR1718" s="7"/>
      <c r="KWS1718" s="7"/>
      <c r="KWT1718" s="7"/>
      <c r="KWU1718" s="7"/>
      <c r="KWV1718" s="7"/>
      <c r="KWW1718" s="7"/>
      <c r="KWX1718" s="7"/>
      <c r="KWY1718" s="7"/>
      <c r="KWZ1718" s="7"/>
      <c r="KXA1718" s="7"/>
      <c r="KXB1718" s="7"/>
      <c r="KXC1718" s="7"/>
      <c r="KXD1718" s="7"/>
      <c r="KXE1718" s="7"/>
      <c r="KXF1718" s="7"/>
      <c r="KXG1718" s="7"/>
      <c r="KXH1718" s="7"/>
      <c r="KXI1718" s="7"/>
      <c r="KXJ1718" s="7"/>
      <c r="KXK1718" s="7"/>
      <c r="KXL1718" s="7"/>
      <c r="KXM1718" s="7"/>
      <c r="KXN1718" s="7"/>
      <c r="KXO1718" s="7"/>
      <c r="KXP1718" s="7"/>
      <c r="KXQ1718" s="7"/>
      <c r="KXR1718" s="7"/>
      <c r="KXS1718" s="7"/>
      <c r="KXT1718" s="7"/>
      <c r="KXU1718" s="7"/>
      <c r="KXV1718" s="7"/>
      <c r="KXW1718" s="7"/>
      <c r="KXX1718" s="7"/>
      <c r="KXY1718" s="7"/>
      <c r="KXZ1718" s="7"/>
      <c r="KYA1718" s="7"/>
      <c r="KYB1718" s="7"/>
      <c r="KYC1718" s="7"/>
      <c r="KYD1718" s="7"/>
      <c r="KYE1718" s="7"/>
      <c r="KYF1718" s="7"/>
      <c r="KYG1718" s="7"/>
      <c r="KYH1718" s="7"/>
      <c r="KYI1718" s="7"/>
      <c r="KYJ1718" s="7"/>
      <c r="KYK1718" s="7"/>
      <c r="KYL1718" s="7"/>
      <c r="KYM1718" s="7"/>
      <c r="KYN1718" s="7"/>
      <c r="KYO1718" s="7"/>
      <c r="KYP1718" s="7"/>
      <c r="KYQ1718" s="7"/>
      <c r="KYR1718" s="7"/>
      <c r="KYS1718" s="7"/>
      <c r="KYT1718" s="7"/>
      <c r="KYU1718" s="7"/>
      <c r="KYV1718" s="7"/>
      <c r="KYW1718" s="7"/>
      <c r="KYX1718" s="7"/>
      <c r="KYY1718" s="7"/>
      <c r="KYZ1718" s="7"/>
      <c r="KZA1718" s="7"/>
      <c r="KZB1718" s="7"/>
      <c r="KZC1718" s="7"/>
      <c r="KZD1718" s="7"/>
      <c r="KZE1718" s="7"/>
      <c r="KZF1718" s="7"/>
      <c r="KZG1718" s="7"/>
      <c r="KZH1718" s="7"/>
      <c r="KZI1718" s="7"/>
      <c r="KZJ1718" s="7"/>
      <c r="KZK1718" s="7"/>
      <c r="KZL1718" s="7"/>
      <c r="KZM1718" s="7"/>
      <c r="KZN1718" s="7"/>
      <c r="KZO1718" s="7"/>
      <c r="KZP1718" s="7"/>
      <c r="KZQ1718" s="7"/>
      <c r="KZR1718" s="7"/>
      <c r="KZS1718" s="7"/>
      <c r="KZT1718" s="7"/>
      <c r="KZU1718" s="7"/>
      <c r="KZV1718" s="7"/>
      <c r="KZW1718" s="7"/>
      <c r="KZX1718" s="7"/>
      <c r="KZY1718" s="7"/>
      <c r="KZZ1718" s="7"/>
      <c r="LAA1718" s="7"/>
      <c r="LAB1718" s="7"/>
      <c r="LAC1718" s="7"/>
      <c r="LAD1718" s="7"/>
      <c r="LAE1718" s="7"/>
      <c r="LAF1718" s="7"/>
      <c r="LAG1718" s="7"/>
      <c r="LAH1718" s="7"/>
      <c r="LAI1718" s="7"/>
      <c r="LAJ1718" s="7"/>
      <c r="LAK1718" s="7"/>
      <c r="LAL1718" s="7"/>
      <c r="LAM1718" s="7"/>
      <c r="LAN1718" s="7"/>
      <c r="LAO1718" s="7"/>
      <c r="LAP1718" s="7"/>
      <c r="LAQ1718" s="7"/>
      <c r="LAR1718" s="7"/>
      <c r="LAS1718" s="7"/>
      <c r="LAT1718" s="7"/>
      <c r="LAU1718" s="7"/>
      <c r="LAV1718" s="7"/>
      <c r="LAW1718" s="7"/>
      <c r="LAX1718" s="7"/>
      <c r="LAY1718" s="7"/>
      <c r="LAZ1718" s="7"/>
      <c r="LBA1718" s="7"/>
      <c r="LBB1718" s="7"/>
      <c r="LBC1718" s="7"/>
      <c r="LBD1718" s="7"/>
      <c r="LBE1718" s="7"/>
      <c r="LBF1718" s="7"/>
      <c r="LBG1718" s="7"/>
      <c r="LBH1718" s="7"/>
      <c r="LBI1718" s="7"/>
      <c r="LBJ1718" s="7"/>
      <c r="LBK1718" s="7"/>
      <c r="LBL1718" s="7"/>
      <c r="LBM1718" s="7"/>
      <c r="LBN1718" s="7"/>
      <c r="LBO1718" s="7"/>
      <c r="LBP1718" s="7"/>
      <c r="LBQ1718" s="7"/>
      <c r="LBR1718" s="7"/>
      <c r="LBS1718" s="7"/>
      <c r="LBT1718" s="7"/>
      <c r="LBU1718" s="7"/>
      <c r="LBV1718" s="7"/>
      <c r="LBW1718" s="7"/>
      <c r="LBX1718" s="7"/>
      <c r="LBY1718" s="7"/>
      <c r="LBZ1718" s="7"/>
      <c r="LCA1718" s="7"/>
      <c r="LCB1718" s="7"/>
      <c r="LCC1718" s="7"/>
      <c r="LCD1718" s="7"/>
      <c r="LCE1718" s="7"/>
      <c r="LCF1718" s="7"/>
      <c r="LCG1718" s="7"/>
      <c r="LCH1718" s="7"/>
      <c r="LCI1718" s="7"/>
      <c r="LCJ1718" s="7"/>
      <c r="LCK1718" s="7"/>
      <c r="LCL1718" s="7"/>
      <c r="LCM1718" s="7"/>
      <c r="LCN1718" s="7"/>
      <c r="LCO1718" s="7"/>
      <c r="LCP1718" s="7"/>
      <c r="LCQ1718" s="7"/>
      <c r="LCR1718" s="7"/>
      <c r="LCS1718" s="7"/>
      <c r="LCT1718" s="7"/>
      <c r="LCU1718" s="7"/>
      <c r="LCV1718" s="7"/>
      <c r="LCW1718" s="7"/>
      <c r="LCX1718" s="7"/>
      <c r="LCY1718" s="7"/>
      <c r="LCZ1718" s="7"/>
      <c r="LDA1718" s="7"/>
      <c r="LDB1718" s="7"/>
      <c r="LDC1718" s="7"/>
      <c r="LDD1718" s="7"/>
      <c r="LDE1718" s="7"/>
      <c r="LDF1718" s="7"/>
      <c r="LDG1718" s="7"/>
      <c r="LDH1718" s="7"/>
      <c r="LDI1718" s="7"/>
      <c r="LDJ1718" s="7"/>
      <c r="LDK1718" s="7"/>
      <c r="LDL1718" s="7"/>
      <c r="LDM1718" s="7"/>
      <c r="LDN1718" s="7"/>
      <c r="LDO1718" s="7"/>
      <c r="LDP1718" s="7"/>
      <c r="LDQ1718" s="7"/>
      <c r="LDR1718" s="7"/>
      <c r="LDS1718" s="7"/>
      <c r="LDT1718" s="7"/>
      <c r="LDU1718" s="7"/>
      <c r="LDV1718" s="7"/>
      <c r="LDW1718" s="7"/>
      <c r="LDX1718" s="7"/>
      <c r="LDY1718" s="7"/>
      <c r="LDZ1718" s="7"/>
      <c r="LEA1718" s="7"/>
      <c r="LEB1718" s="7"/>
      <c r="LEC1718" s="7"/>
      <c r="LED1718" s="7"/>
      <c r="LEE1718" s="7"/>
      <c r="LEF1718" s="7"/>
      <c r="LEG1718" s="7"/>
      <c r="LEH1718" s="7"/>
      <c r="LEI1718" s="7"/>
      <c r="LEJ1718" s="7"/>
      <c r="LEK1718" s="7"/>
      <c r="LEL1718" s="7"/>
      <c r="LEM1718" s="7"/>
      <c r="LEN1718" s="7"/>
      <c r="LEO1718" s="7"/>
      <c r="LEP1718" s="7"/>
      <c r="LEQ1718" s="7"/>
      <c r="LER1718" s="7"/>
      <c r="LES1718" s="7"/>
      <c r="LET1718" s="7"/>
      <c r="LEU1718" s="7"/>
      <c r="LEV1718" s="7"/>
      <c r="LEW1718" s="7"/>
      <c r="LEX1718" s="7"/>
      <c r="LEY1718" s="7"/>
      <c r="LEZ1718" s="7"/>
      <c r="LFA1718" s="7"/>
      <c r="LFB1718" s="7"/>
      <c r="LFC1718" s="7"/>
      <c r="LFD1718" s="7"/>
      <c r="LFE1718" s="7"/>
      <c r="LFF1718" s="7"/>
      <c r="LFG1718" s="7"/>
      <c r="LFH1718" s="7"/>
      <c r="LFI1718" s="7"/>
      <c r="LFJ1718" s="7"/>
      <c r="LFK1718" s="7"/>
      <c r="LFL1718" s="7"/>
      <c r="LFM1718" s="7"/>
      <c r="LFN1718" s="7"/>
      <c r="LFO1718" s="7"/>
      <c r="LFP1718" s="7"/>
      <c r="LFQ1718" s="7"/>
      <c r="LFR1718" s="7"/>
      <c r="LFS1718" s="7"/>
      <c r="LFT1718" s="7"/>
      <c r="LFU1718" s="7"/>
      <c r="LFV1718" s="7"/>
      <c r="LFW1718" s="7"/>
      <c r="LFX1718" s="7"/>
      <c r="LFY1718" s="7"/>
      <c r="LFZ1718" s="7"/>
      <c r="LGA1718" s="7"/>
      <c r="LGB1718" s="7"/>
      <c r="LGC1718" s="7"/>
      <c r="LGD1718" s="7"/>
      <c r="LGE1718" s="7"/>
      <c r="LGF1718" s="7"/>
      <c r="LGG1718" s="7"/>
      <c r="LGH1718" s="7"/>
      <c r="LGI1718" s="7"/>
      <c r="LGJ1718" s="7"/>
      <c r="LGK1718" s="7"/>
      <c r="LGL1718" s="7"/>
      <c r="LGM1718" s="7"/>
      <c r="LGN1718" s="7"/>
      <c r="LGO1718" s="7"/>
      <c r="LGP1718" s="7"/>
      <c r="LGQ1718" s="7"/>
      <c r="LGR1718" s="7"/>
      <c r="LGS1718" s="7"/>
      <c r="LGT1718" s="7"/>
      <c r="LGU1718" s="7"/>
      <c r="LGV1718" s="7"/>
      <c r="LGW1718" s="7"/>
      <c r="LGX1718" s="7"/>
      <c r="LGY1718" s="7"/>
      <c r="LGZ1718" s="7"/>
      <c r="LHA1718" s="7"/>
      <c r="LHB1718" s="7"/>
      <c r="LHC1718" s="7"/>
      <c r="LHD1718" s="7"/>
      <c r="LHE1718" s="7"/>
      <c r="LHF1718" s="7"/>
      <c r="LHG1718" s="7"/>
      <c r="LHH1718" s="7"/>
      <c r="LHI1718" s="7"/>
      <c r="LHJ1718" s="7"/>
      <c r="LHK1718" s="7"/>
      <c r="LHL1718" s="7"/>
      <c r="LHM1718" s="7"/>
      <c r="LHN1718" s="7"/>
      <c r="LHO1718" s="7"/>
      <c r="LHP1718" s="7"/>
      <c r="LHQ1718" s="7"/>
      <c r="LHR1718" s="7"/>
      <c r="LHS1718" s="7"/>
      <c r="LHT1718" s="7"/>
      <c r="LHU1718" s="7"/>
      <c r="LHV1718" s="7"/>
      <c r="LHW1718" s="7"/>
      <c r="LHX1718" s="7"/>
      <c r="LHY1718" s="7"/>
      <c r="LHZ1718" s="7"/>
      <c r="LIA1718" s="7"/>
      <c r="LIB1718" s="7"/>
      <c r="LIC1718" s="7"/>
      <c r="LID1718" s="7"/>
      <c r="LIE1718" s="7"/>
      <c r="LIF1718" s="7"/>
      <c r="LIG1718" s="7"/>
      <c r="LIH1718" s="7"/>
      <c r="LII1718" s="7"/>
      <c r="LIJ1718" s="7"/>
      <c r="LIK1718" s="7"/>
      <c r="LIL1718" s="7"/>
      <c r="LIM1718" s="7"/>
      <c r="LIN1718" s="7"/>
      <c r="LIO1718" s="7"/>
      <c r="LIP1718" s="7"/>
      <c r="LIQ1718" s="7"/>
      <c r="LIR1718" s="7"/>
      <c r="LIS1718" s="7"/>
      <c r="LIT1718" s="7"/>
      <c r="LIU1718" s="7"/>
      <c r="LIV1718" s="7"/>
      <c r="LIW1718" s="7"/>
      <c r="LIX1718" s="7"/>
      <c r="LIY1718" s="7"/>
      <c r="LIZ1718" s="7"/>
      <c r="LJA1718" s="7"/>
      <c r="LJB1718" s="7"/>
      <c r="LJC1718" s="7"/>
      <c r="LJD1718" s="7"/>
      <c r="LJE1718" s="7"/>
      <c r="LJF1718" s="7"/>
      <c r="LJG1718" s="7"/>
      <c r="LJH1718" s="7"/>
      <c r="LJI1718" s="7"/>
      <c r="LJJ1718" s="7"/>
      <c r="LJK1718" s="7"/>
      <c r="LJL1718" s="7"/>
      <c r="LJM1718" s="7"/>
      <c r="LJN1718" s="7"/>
      <c r="LJO1718" s="7"/>
      <c r="LJP1718" s="7"/>
      <c r="LJQ1718" s="7"/>
      <c r="LJR1718" s="7"/>
      <c r="LJS1718" s="7"/>
      <c r="LJT1718" s="7"/>
      <c r="LJU1718" s="7"/>
      <c r="LJV1718" s="7"/>
      <c r="LJW1718" s="7"/>
      <c r="LJX1718" s="7"/>
      <c r="LJY1718" s="7"/>
      <c r="LJZ1718" s="7"/>
      <c r="LKA1718" s="7"/>
      <c r="LKB1718" s="7"/>
      <c r="LKC1718" s="7"/>
      <c r="LKD1718" s="7"/>
      <c r="LKE1718" s="7"/>
      <c r="LKF1718" s="7"/>
      <c r="LKG1718" s="7"/>
      <c r="LKH1718" s="7"/>
      <c r="LKI1718" s="7"/>
      <c r="LKJ1718" s="7"/>
      <c r="LKK1718" s="7"/>
      <c r="LKL1718" s="7"/>
      <c r="LKM1718" s="7"/>
      <c r="LKN1718" s="7"/>
      <c r="LKO1718" s="7"/>
      <c r="LKP1718" s="7"/>
      <c r="LKQ1718" s="7"/>
      <c r="LKR1718" s="7"/>
      <c r="LKS1718" s="7"/>
      <c r="LKT1718" s="7"/>
      <c r="LKU1718" s="7"/>
      <c r="LKV1718" s="7"/>
      <c r="LKW1718" s="7"/>
      <c r="LKX1718" s="7"/>
      <c r="LKY1718" s="7"/>
      <c r="LKZ1718" s="7"/>
      <c r="LLA1718" s="7"/>
      <c r="LLB1718" s="7"/>
      <c r="LLC1718" s="7"/>
      <c r="LLD1718" s="7"/>
      <c r="LLE1718" s="7"/>
      <c r="LLF1718" s="7"/>
      <c r="LLG1718" s="7"/>
      <c r="LLH1718" s="7"/>
      <c r="LLI1718" s="7"/>
      <c r="LLJ1718" s="7"/>
      <c r="LLK1718" s="7"/>
      <c r="LLL1718" s="7"/>
      <c r="LLM1718" s="7"/>
      <c r="LLN1718" s="7"/>
      <c r="LLO1718" s="7"/>
      <c r="LLP1718" s="7"/>
      <c r="LLQ1718" s="7"/>
      <c r="LLR1718" s="7"/>
      <c r="LLS1718" s="7"/>
      <c r="LLT1718" s="7"/>
      <c r="LLU1718" s="7"/>
      <c r="LLV1718" s="7"/>
      <c r="LLW1718" s="7"/>
      <c r="LLX1718" s="7"/>
      <c r="LLY1718" s="7"/>
      <c r="LLZ1718" s="7"/>
      <c r="LMA1718" s="7"/>
      <c r="LMB1718" s="7"/>
      <c r="LMC1718" s="7"/>
      <c r="LMD1718" s="7"/>
      <c r="LME1718" s="7"/>
      <c r="LMF1718" s="7"/>
      <c r="LMG1718" s="7"/>
      <c r="LMH1718" s="7"/>
      <c r="LMI1718" s="7"/>
      <c r="LMJ1718" s="7"/>
      <c r="LMK1718" s="7"/>
      <c r="LML1718" s="7"/>
      <c r="LMM1718" s="7"/>
      <c r="LMN1718" s="7"/>
      <c r="LMO1718" s="7"/>
      <c r="LMP1718" s="7"/>
      <c r="LMQ1718" s="7"/>
      <c r="LMR1718" s="7"/>
      <c r="LMS1718" s="7"/>
      <c r="LMT1718" s="7"/>
      <c r="LMU1718" s="7"/>
      <c r="LMV1718" s="7"/>
      <c r="LMW1718" s="7"/>
      <c r="LMX1718" s="7"/>
      <c r="LMY1718" s="7"/>
      <c r="LMZ1718" s="7"/>
      <c r="LNA1718" s="7"/>
      <c r="LNB1718" s="7"/>
      <c r="LNC1718" s="7"/>
      <c r="LND1718" s="7"/>
      <c r="LNE1718" s="7"/>
      <c r="LNF1718" s="7"/>
      <c r="LNG1718" s="7"/>
      <c r="LNH1718" s="7"/>
      <c r="LNI1718" s="7"/>
      <c r="LNJ1718" s="7"/>
      <c r="LNK1718" s="7"/>
      <c r="LNL1718" s="7"/>
      <c r="LNM1718" s="7"/>
      <c r="LNN1718" s="7"/>
      <c r="LNO1718" s="7"/>
      <c r="LNP1718" s="7"/>
      <c r="LNQ1718" s="7"/>
      <c r="LNR1718" s="7"/>
      <c r="LNS1718" s="7"/>
      <c r="LNT1718" s="7"/>
      <c r="LNU1718" s="7"/>
      <c r="LNV1718" s="7"/>
      <c r="LNW1718" s="7"/>
      <c r="LNX1718" s="7"/>
      <c r="LNY1718" s="7"/>
      <c r="LNZ1718" s="7"/>
      <c r="LOA1718" s="7"/>
      <c r="LOB1718" s="7"/>
      <c r="LOC1718" s="7"/>
      <c r="LOD1718" s="7"/>
      <c r="LOE1718" s="7"/>
      <c r="LOF1718" s="7"/>
      <c r="LOG1718" s="7"/>
      <c r="LOH1718" s="7"/>
      <c r="LOI1718" s="7"/>
      <c r="LOJ1718" s="7"/>
      <c r="LOK1718" s="7"/>
      <c r="LOL1718" s="7"/>
      <c r="LOM1718" s="7"/>
      <c r="LON1718" s="7"/>
      <c r="LOO1718" s="7"/>
      <c r="LOP1718" s="7"/>
      <c r="LOQ1718" s="7"/>
      <c r="LOR1718" s="7"/>
      <c r="LOS1718" s="7"/>
      <c r="LOT1718" s="7"/>
      <c r="LOU1718" s="7"/>
      <c r="LOV1718" s="7"/>
      <c r="LOW1718" s="7"/>
      <c r="LOX1718" s="7"/>
      <c r="LOY1718" s="7"/>
      <c r="LOZ1718" s="7"/>
      <c r="LPA1718" s="7"/>
      <c r="LPB1718" s="7"/>
      <c r="LPC1718" s="7"/>
      <c r="LPD1718" s="7"/>
      <c r="LPE1718" s="7"/>
      <c r="LPF1718" s="7"/>
      <c r="LPG1718" s="7"/>
      <c r="LPH1718" s="7"/>
      <c r="LPI1718" s="7"/>
      <c r="LPJ1718" s="7"/>
      <c r="LPK1718" s="7"/>
      <c r="LPL1718" s="7"/>
      <c r="LPM1718" s="7"/>
      <c r="LPN1718" s="7"/>
      <c r="LPO1718" s="7"/>
      <c r="LPP1718" s="7"/>
      <c r="LPQ1718" s="7"/>
      <c r="LPR1718" s="7"/>
      <c r="LPS1718" s="7"/>
      <c r="LPT1718" s="7"/>
      <c r="LPU1718" s="7"/>
      <c r="LPV1718" s="7"/>
      <c r="LPW1718" s="7"/>
      <c r="LPX1718" s="7"/>
      <c r="LPY1718" s="7"/>
      <c r="LPZ1718" s="7"/>
      <c r="LQA1718" s="7"/>
      <c r="LQB1718" s="7"/>
      <c r="LQC1718" s="7"/>
      <c r="LQD1718" s="7"/>
      <c r="LQE1718" s="7"/>
      <c r="LQF1718" s="7"/>
      <c r="LQG1718" s="7"/>
      <c r="LQH1718" s="7"/>
      <c r="LQI1718" s="7"/>
      <c r="LQJ1718" s="7"/>
      <c r="LQK1718" s="7"/>
      <c r="LQL1718" s="7"/>
      <c r="LQM1718" s="7"/>
      <c r="LQN1718" s="7"/>
      <c r="LQO1718" s="7"/>
      <c r="LQP1718" s="7"/>
      <c r="LQQ1718" s="7"/>
      <c r="LQR1718" s="7"/>
      <c r="LQS1718" s="7"/>
      <c r="LQT1718" s="7"/>
      <c r="LQU1718" s="7"/>
      <c r="LQV1718" s="7"/>
      <c r="LQW1718" s="7"/>
      <c r="LQX1718" s="7"/>
      <c r="LQY1718" s="7"/>
      <c r="LQZ1718" s="7"/>
      <c r="LRA1718" s="7"/>
      <c r="LRB1718" s="7"/>
      <c r="LRC1718" s="7"/>
      <c r="LRD1718" s="7"/>
      <c r="LRE1718" s="7"/>
      <c r="LRF1718" s="7"/>
      <c r="LRG1718" s="7"/>
      <c r="LRH1718" s="7"/>
      <c r="LRI1718" s="7"/>
      <c r="LRJ1718" s="7"/>
      <c r="LRK1718" s="7"/>
      <c r="LRL1718" s="7"/>
      <c r="LRM1718" s="7"/>
      <c r="LRN1718" s="7"/>
      <c r="LRO1718" s="7"/>
      <c r="LRP1718" s="7"/>
      <c r="LRQ1718" s="7"/>
      <c r="LRR1718" s="7"/>
      <c r="LRS1718" s="7"/>
      <c r="LRT1718" s="7"/>
      <c r="LRU1718" s="7"/>
      <c r="LRV1718" s="7"/>
      <c r="LRW1718" s="7"/>
      <c r="LRX1718" s="7"/>
      <c r="LRY1718" s="7"/>
      <c r="LRZ1718" s="7"/>
      <c r="LSA1718" s="7"/>
      <c r="LSB1718" s="7"/>
      <c r="LSC1718" s="7"/>
      <c r="LSD1718" s="7"/>
      <c r="LSE1718" s="7"/>
      <c r="LSF1718" s="7"/>
      <c r="LSG1718" s="7"/>
      <c r="LSH1718" s="7"/>
      <c r="LSI1718" s="7"/>
      <c r="LSJ1718" s="7"/>
      <c r="LSK1718" s="7"/>
      <c r="LSL1718" s="7"/>
      <c r="LSM1718" s="7"/>
      <c r="LSN1718" s="7"/>
      <c r="LSO1718" s="7"/>
      <c r="LSP1718" s="7"/>
      <c r="LSQ1718" s="7"/>
      <c r="LSR1718" s="7"/>
      <c r="LSS1718" s="7"/>
      <c r="LST1718" s="7"/>
      <c r="LSU1718" s="7"/>
      <c r="LSV1718" s="7"/>
      <c r="LSW1718" s="7"/>
      <c r="LSX1718" s="7"/>
      <c r="LSY1718" s="7"/>
      <c r="LSZ1718" s="7"/>
      <c r="LTA1718" s="7"/>
      <c r="LTB1718" s="7"/>
      <c r="LTC1718" s="7"/>
      <c r="LTD1718" s="7"/>
      <c r="LTE1718" s="7"/>
      <c r="LTF1718" s="7"/>
      <c r="LTG1718" s="7"/>
      <c r="LTH1718" s="7"/>
      <c r="LTI1718" s="7"/>
      <c r="LTJ1718" s="7"/>
      <c r="LTK1718" s="7"/>
      <c r="LTL1718" s="7"/>
      <c r="LTM1718" s="7"/>
      <c r="LTN1718" s="7"/>
      <c r="LTO1718" s="7"/>
      <c r="LTP1718" s="7"/>
      <c r="LTQ1718" s="7"/>
      <c r="LTR1718" s="7"/>
      <c r="LTS1718" s="7"/>
      <c r="LTT1718" s="7"/>
      <c r="LTU1718" s="7"/>
      <c r="LTV1718" s="7"/>
      <c r="LTW1718" s="7"/>
      <c r="LTX1718" s="7"/>
      <c r="LTY1718" s="7"/>
      <c r="LTZ1718" s="7"/>
      <c r="LUA1718" s="7"/>
      <c r="LUB1718" s="7"/>
      <c r="LUC1718" s="7"/>
      <c r="LUD1718" s="7"/>
      <c r="LUE1718" s="7"/>
      <c r="LUF1718" s="7"/>
      <c r="LUG1718" s="7"/>
      <c r="LUH1718" s="7"/>
      <c r="LUI1718" s="7"/>
      <c r="LUJ1718" s="7"/>
      <c r="LUK1718" s="7"/>
      <c r="LUL1718" s="7"/>
      <c r="LUM1718" s="7"/>
      <c r="LUN1718" s="7"/>
      <c r="LUO1718" s="7"/>
      <c r="LUP1718" s="7"/>
      <c r="LUQ1718" s="7"/>
      <c r="LUR1718" s="7"/>
      <c r="LUS1718" s="7"/>
      <c r="LUT1718" s="7"/>
      <c r="LUU1718" s="7"/>
      <c r="LUV1718" s="7"/>
      <c r="LUW1718" s="7"/>
      <c r="LUX1718" s="7"/>
      <c r="LUY1718" s="7"/>
      <c r="LUZ1718" s="7"/>
      <c r="LVA1718" s="7"/>
      <c r="LVB1718" s="7"/>
      <c r="LVC1718" s="7"/>
      <c r="LVD1718" s="7"/>
      <c r="LVE1718" s="7"/>
      <c r="LVF1718" s="7"/>
      <c r="LVG1718" s="7"/>
      <c r="LVH1718" s="7"/>
      <c r="LVI1718" s="7"/>
      <c r="LVJ1718" s="7"/>
      <c r="LVK1718" s="7"/>
      <c r="LVL1718" s="7"/>
      <c r="LVM1718" s="7"/>
      <c r="LVN1718" s="7"/>
      <c r="LVO1718" s="7"/>
      <c r="LVP1718" s="7"/>
      <c r="LVQ1718" s="7"/>
      <c r="LVR1718" s="7"/>
      <c r="LVS1718" s="7"/>
      <c r="LVT1718" s="7"/>
      <c r="LVU1718" s="7"/>
      <c r="LVV1718" s="7"/>
      <c r="LVW1718" s="7"/>
      <c r="LVX1718" s="7"/>
      <c r="LVY1718" s="7"/>
      <c r="LVZ1718" s="7"/>
      <c r="LWA1718" s="7"/>
      <c r="LWB1718" s="7"/>
      <c r="LWC1718" s="7"/>
      <c r="LWD1718" s="7"/>
      <c r="LWE1718" s="7"/>
      <c r="LWF1718" s="7"/>
      <c r="LWG1718" s="7"/>
      <c r="LWH1718" s="7"/>
      <c r="LWI1718" s="7"/>
      <c r="LWJ1718" s="7"/>
      <c r="LWK1718" s="7"/>
      <c r="LWL1718" s="7"/>
      <c r="LWM1718" s="7"/>
      <c r="LWN1718" s="7"/>
      <c r="LWO1718" s="7"/>
      <c r="LWP1718" s="7"/>
      <c r="LWQ1718" s="7"/>
      <c r="LWR1718" s="7"/>
      <c r="LWS1718" s="7"/>
      <c r="LWT1718" s="7"/>
      <c r="LWU1718" s="7"/>
      <c r="LWV1718" s="7"/>
      <c r="LWW1718" s="7"/>
      <c r="LWX1718" s="7"/>
      <c r="LWY1718" s="7"/>
      <c r="LWZ1718" s="7"/>
      <c r="LXA1718" s="7"/>
      <c r="LXB1718" s="7"/>
      <c r="LXC1718" s="7"/>
      <c r="LXD1718" s="7"/>
      <c r="LXE1718" s="7"/>
      <c r="LXF1718" s="7"/>
      <c r="LXG1718" s="7"/>
      <c r="LXH1718" s="7"/>
      <c r="LXI1718" s="7"/>
      <c r="LXJ1718" s="7"/>
      <c r="LXK1718" s="7"/>
      <c r="LXL1718" s="7"/>
      <c r="LXM1718" s="7"/>
      <c r="LXN1718" s="7"/>
      <c r="LXO1718" s="7"/>
      <c r="LXP1718" s="7"/>
      <c r="LXQ1718" s="7"/>
      <c r="LXR1718" s="7"/>
      <c r="LXS1718" s="7"/>
      <c r="LXT1718" s="7"/>
      <c r="LXU1718" s="7"/>
      <c r="LXV1718" s="7"/>
      <c r="LXW1718" s="7"/>
      <c r="LXX1718" s="7"/>
      <c r="LXY1718" s="7"/>
      <c r="LXZ1718" s="7"/>
      <c r="LYA1718" s="7"/>
      <c r="LYB1718" s="7"/>
      <c r="LYC1718" s="7"/>
      <c r="LYD1718" s="7"/>
      <c r="LYE1718" s="7"/>
      <c r="LYF1718" s="7"/>
      <c r="LYG1718" s="7"/>
      <c r="LYH1718" s="7"/>
      <c r="LYI1718" s="7"/>
      <c r="LYJ1718" s="7"/>
      <c r="LYK1718" s="7"/>
      <c r="LYL1718" s="7"/>
      <c r="LYM1718" s="7"/>
      <c r="LYN1718" s="7"/>
      <c r="LYO1718" s="7"/>
      <c r="LYP1718" s="7"/>
      <c r="LYQ1718" s="7"/>
      <c r="LYR1718" s="7"/>
      <c r="LYS1718" s="7"/>
      <c r="LYT1718" s="7"/>
      <c r="LYU1718" s="7"/>
      <c r="LYV1718" s="7"/>
      <c r="LYW1718" s="7"/>
      <c r="LYX1718" s="7"/>
      <c r="LYY1718" s="7"/>
      <c r="LYZ1718" s="7"/>
      <c r="LZA1718" s="7"/>
      <c r="LZB1718" s="7"/>
      <c r="LZC1718" s="7"/>
      <c r="LZD1718" s="7"/>
      <c r="LZE1718" s="7"/>
      <c r="LZF1718" s="7"/>
      <c r="LZG1718" s="7"/>
      <c r="LZH1718" s="7"/>
      <c r="LZI1718" s="7"/>
      <c r="LZJ1718" s="7"/>
      <c r="LZK1718" s="7"/>
      <c r="LZL1718" s="7"/>
      <c r="LZM1718" s="7"/>
      <c r="LZN1718" s="7"/>
      <c r="LZO1718" s="7"/>
      <c r="LZP1718" s="7"/>
      <c r="LZQ1718" s="7"/>
      <c r="LZR1718" s="7"/>
      <c r="LZS1718" s="7"/>
      <c r="LZT1718" s="7"/>
      <c r="LZU1718" s="7"/>
      <c r="LZV1718" s="7"/>
      <c r="LZW1718" s="7"/>
      <c r="LZX1718" s="7"/>
      <c r="LZY1718" s="7"/>
      <c r="LZZ1718" s="7"/>
      <c r="MAA1718" s="7"/>
      <c r="MAB1718" s="7"/>
      <c r="MAC1718" s="7"/>
      <c r="MAD1718" s="7"/>
      <c r="MAE1718" s="7"/>
      <c r="MAF1718" s="7"/>
      <c r="MAG1718" s="7"/>
      <c r="MAH1718" s="7"/>
      <c r="MAI1718" s="7"/>
      <c r="MAJ1718" s="7"/>
      <c r="MAK1718" s="7"/>
      <c r="MAL1718" s="7"/>
      <c r="MAM1718" s="7"/>
      <c r="MAN1718" s="7"/>
      <c r="MAO1718" s="7"/>
      <c r="MAP1718" s="7"/>
      <c r="MAQ1718" s="7"/>
      <c r="MAR1718" s="7"/>
      <c r="MAS1718" s="7"/>
      <c r="MAT1718" s="7"/>
      <c r="MAU1718" s="7"/>
      <c r="MAV1718" s="7"/>
      <c r="MAW1718" s="7"/>
      <c r="MAX1718" s="7"/>
      <c r="MAY1718" s="7"/>
      <c r="MAZ1718" s="7"/>
      <c r="MBA1718" s="7"/>
      <c r="MBB1718" s="7"/>
      <c r="MBC1718" s="7"/>
      <c r="MBD1718" s="7"/>
      <c r="MBE1718" s="7"/>
      <c r="MBF1718" s="7"/>
      <c r="MBG1718" s="7"/>
      <c r="MBH1718" s="7"/>
      <c r="MBI1718" s="7"/>
      <c r="MBJ1718" s="7"/>
      <c r="MBK1718" s="7"/>
      <c r="MBL1718" s="7"/>
      <c r="MBM1718" s="7"/>
      <c r="MBN1718" s="7"/>
      <c r="MBO1718" s="7"/>
      <c r="MBP1718" s="7"/>
      <c r="MBQ1718" s="7"/>
      <c r="MBR1718" s="7"/>
      <c r="MBS1718" s="7"/>
      <c r="MBT1718" s="7"/>
      <c r="MBU1718" s="7"/>
      <c r="MBV1718" s="7"/>
      <c r="MBW1718" s="7"/>
      <c r="MBX1718" s="7"/>
      <c r="MBY1718" s="7"/>
      <c r="MBZ1718" s="7"/>
      <c r="MCA1718" s="7"/>
      <c r="MCB1718" s="7"/>
      <c r="MCC1718" s="7"/>
      <c r="MCD1718" s="7"/>
      <c r="MCE1718" s="7"/>
      <c r="MCF1718" s="7"/>
      <c r="MCG1718" s="7"/>
      <c r="MCH1718" s="7"/>
      <c r="MCI1718" s="7"/>
      <c r="MCJ1718" s="7"/>
      <c r="MCK1718" s="7"/>
      <c r="MCL1718" s="7"/>
      <c r="MCM1718" s="7"/>
      <c r="MCN1718" s="7"/>
      <c r="MCO1718" s="7"/>
      <c r="MCP1718" s="7"/>
      <c r="MCQ1718" s="7"/>
      <c r="MCR1718" s="7"/>
      <c r="MCS1718" s="7"/>
      <c r="MCT1718" s="7"/>
      <c r="MCU1718" s="7"/>
      <c r="MCV1718" s="7"/>
      <c r="MCW1718" s="7"/>
      <c r="MCX1718" s="7"/>
      <c r="MCY1718" s="7"/>
      <c r="MCZ1718" s="7"/>
      <c r="MDA1718" s="7"/>
      <c r="MDB1718" s="7"/>
      <c r="MDC1718" s="7"/>
      <c r="MDD1718" s="7"/>
      <c r="MDE1718" s="7"/>
      <c r="MDF1718" s="7"/>
      <c r="MDG1718" s="7"/>
      <c r="MDH1718" s="7"/>
      <c r="MDI1718" s="7"/>
      <c r="MDJ1718" s="7"/>
      <c r="MDK1718" s="7"/>
      <c r="MDL1718" s="7"/>
      <c r="MDM1718" s="7"/>
      <c r="MDN1718" s="7"/>
      <c r="MDO1718" s="7"/>
      <c r="MDP1718" s="7"/>
      <c r="MDQ1718" s="7"/>
      <c r="MDR1718" s="7"/>
      <c r="MDS1718" s="7"/>
      <c r="MDT1718" s="7"/>
      <c r="MDU1718" s="7"/>
      <c r="MDV1718" s="7"/>
      <c r="MDW1718" s="7"/>
      <c r="MDX1718" s="7"/>
      <c r="MDY1718" s="7"/>
      <c r="MDZ1718" s="7"/>
      <c r="MEA1718" s="7"/>
      <c r="MEB1718" s="7"/>
      <c r="MEC1718" s="7"/>
      <c r="MED1718" s="7"/>
      <c r="MEE1718" s="7"/>
      <c r="MEF1718" s="7"/>
      <c r="MEG1718" s="7"/>
      <c r="MEH1718" s="7"/>
      <c r="MEI1718" s="7"/>
      <c r="MEJ1718" s="7"/>
      <c r="MEK1718" s="7"/>
      <c r="MEL1718" s="7"/>
      <c r="MEM1718" s="7"/>
      <c r="MEN1718" s="7"/>
      <c r="MEO1718" s="7"/>
      <c r="MEP1718" s="7"/>
      <c r="MEQ1718" s="7"/>
      <c r="MER1718" s="7"/>
      <c r="MES1718" s="7"/>
      <c r="MET1718" s="7"/>
      <c r="MEU1718" s="7"/>
      <c r="MEV1718" s="7"/>
      <c r="MEW1718" s="7"/>
      <c r="MEX1718" s="7"/>
      <c r="MEY1718" s="7"/>
      <c r="MEZ1718" s="7"/>
      <c r="MFA1718" s="7"/>
      <c r="MFB1718" s="7"/>
      <c r="MFC1718" s="7"/>
      <c r="MFD1718" s="7"/>
      <c r="MFE1718" s="7"/>
      <c r="MFF1718" s="7"/>
      <c r="MFG1718" s="7"/>
      <c r="MFH1718" s="7"/>
      <c r="MFI1718" s="7"/>
      <c r="MFJ1718" s="7"/>
      <c r="MFK1718" s="7"/>
      <c r="MFL1718" s="7"/>
      <c r="MFM1718" s="7"/>
      <c r="MFN1718" s="7"/>
      <c r="MFO1718" s="7"/>
      <c r="MFP1718" s="7"/>
      <c r="MFQ1718" s="7"/>
      <c r="MFR1718" s="7"/>
      <c r="MFS1718" s="7"/>
      <c r="MFT1718" s="7"/>
      <c r="MFU1718" s="7"/>
      <c r="MFV1718" s="7"/>
      <c r="MFW1718" s="7"/>
      <c r="MFX1718" s="7"/>
      <c r="MFY1718" s="7"/>
      <c r="MFZ1718" s="7"/>
      <c r="MGA1718" s="7"/>
      <c r="MGB1718" s="7"/>
      <c r="MGC1718" s="7"/>
      <c r="MGD1718" s="7"/>
      <c r="MGE1718" s="7"/>
      <c r="MGF1718" s="7"/>
      <c r="MGG1718" s="7"/>
      <c r="MGH1718" s="7"/>
      <c r="MGI1718" s="7"/>
      <c r="MGJ1718" s="7"/>
      <c r="MGK1718" s="7"/>
      <c r="MGL1718" s="7"/>
      <c r="MGM1718" s="7"/>
      <c r="MGN1718" s="7"/>
      <c r="MGO1718" s="7"/>
      <c r="MGP1718" s="7"/>
      <c r="MGQ1718" s="7"/>
      <c r="MGR1718" s="7"/>
      <c r="MGS1718" s="7"/>
      <c r="MGT1718" s="7"/>
      <c r="MGU1718" s="7"/>
      <c r="MGV1718" s="7"/>
      <c r="MGW1718" s="7"/>
      <c r="MGX1718" s="7"/>
      <c r="MGY1718" s="7"/>
      <c r="MGZ1718" s="7"/>
      <c r="MHA1718" s="7"/>
      <c r="MHB1718" s="7"/>
      <c r="MHC1718" s="7"/>
      <c r="MHD1718" s="7"/>
      <c r="MHE1718" s="7"/>
      <c r="MHF1718" s="7"/>
      <c r="MHG1718" s="7"/>
      <c r="MHH1718" s="7"/>
      <c r="MHI1718" s="7"/>
      <c r="MHJ1718" s="7"/>
      <c r="MHK1718" s="7"/>
      <c r="MHL1718" s="7"/>
      <c r="MHM1718" s="7"/>
      <c r="MHN1718" s="7"/>
      <c r="MHO1718" s="7"/>
      <c r="MHP1718" s="7"/>
      <c r="MHQ1718" s="7"/>
      <c r="MHR1718" s="7"/>
      <c r="MHS1718" s="7"/>
      <c r="MHT1718" s="7"/>
      <c r="MHU1718" s="7"/>
      <c r="MHV1718" s="7"/>
      <c r="MHW1718" s="7"/>
      <c r="MHX1718" s="7"/>
      <c r="MHY1718" s="7"/>
      <c r="MHZ1718" s="7"/>
      <c r="MIA1718" s="7"/>
      <c r="MIB1718" s="7"/>
      <c r="MIC1718" s="7"/>
      <c r="MID1718" s="7"/>
      <c r="MIE1718" s="7"/>
      <c r="MIF1718" s="7"/>
      <c r="MIG1718" s="7"/>
      <c r="MIH1718" s="7"/>
      <c r="MII1718" s="7"/>
      <c r="MIJ1718" s="7"/>
      <c r="MIK1718" s="7"/>
      <c r="MIL1718" s="7"/>
      <c r="MIM1718" s="7"/>
      <c r="MIN1718" s="7"/>
      <c r="MIO1718" s="7"/>
      <c r="MIP1718" s="7"/>
      <c r="MIQ1718" s="7"/>
      <c r="MIR1718" s="7"/>
      <c r="MIS1718" s="7"/>
      <c r="MIT1718" s="7"/>
      <c r="MIU1718" s="7"/>
      <c r="MIV1718" s="7"/>
      <c r="MIW1718" s="7"/>
      <c r="MIX1718" s="7"/>
      <c r="MIY1718" s="7"/>
      <c r="MIZ1718" s="7"/>
      <c r="MJA1718" s="7"/>
      <c r="MJB1718" s="7"/>
      <c r="MJC1718" s="7"/>
      <c r="MJD1718" s="7"/>
      <c r="MJE1718" s="7"/>
      <c r="MJF1718" s="7"/>
      <c r="MJG1718" s="7"/>
      <c r="MJH1718" s="7"/>
      <c r="MJI1718" s="7"/>
      <c r="MJJ1718" s="7"/>
      <c r="MJK1718" s="7"/>
      <c r="MJL1718" s="7"/>
      <c r="MJM1718" s="7"/>
      <c r="MJN1718" s="7"/>
      <c r="MJO1718" s="7"/>
      <c r="MJP1718" s="7"/>
      <c r="MJQ1718" s="7"/>
      <c r="MJR1718" s="7"/>
      <c r="MJS1718" s="7"/>
      <c r="MJT1718" s="7"/>
      <c r="MJU1718" s="7"/>
      <c r="MJV1718" s="7"/>
      <c r="MJW1718" s="7"/>
      <c r="MJX1718" s="7"/>
      <c r="MJY1718" s="7"/>
      <c r="MJZ1718" s="7"/>
      <c r="MKA1718" s="7"/>
      <c r="MKB1718" s="7"/>
      <c r="MKC1718" s="7"/>
      <c r="MKD1718" s="7"/>
      <c r="MKE1718" s="7"/>
      <c r="MKF1718" s="7"/>
      <c r="MKG1718" s="7"/>
      <c r="MKH1718" s="7"/>
      <c r="MKI1718" s="7"/>
      <c r="MKJ1718" s="7"/>
      <c r="MKK1718" s="7"/>
      <c r="MKL1718" s="7"/>
      <c r="MKM1718" s="7"/>
      <c r="MKN1718" s="7"/>
      <c r="MKO1718" s="7"/>
      <c r="MKP1718" s="7"/>
      <c r="MKQ1718" s="7"/>
      <c r="MKR1718" s="7"/>
      <c r="MKS1718" s="7"/>
      <c r="MKT1718" s="7"/>
      <c r="MKU1718" s="7"/>
      <c r="MKV1718" s="7"/>
      <c r="MKW1718" s="7"/>
      <c r="MKX1718" s="7"/>
      <c r="MKY1718" s="7"/>
      <c r="MKZ1718" s="7"/>
      <c r="MLA1718" s="7"/>
      <c r="MLB1718" s="7"/>
      <c r="MLC1718" s="7"/>
      <c r="MLD1718" s="7"/>
      <c r="MLE1718" s="7"/>
      <c r="MLF1718" s="7"/>
      <c r="MLG1718" s="7"/>
      <c r="MLH1718" s="7"/>
      <c r="MLI1718" s="7"/>
      <c r="MLJ1718" s="7"/>
      <c r="MLK1718" s="7"/>
      <c r="MLL1718" s="7"/>
      <c r="MLM1718" s="7"/>
      <c r="MLN1718" s="7"/>
      <c r="MLO1718" s="7"/>
      <c r="MLP1718" s="7"/>
      <c r="MLQ1718" s="7"/>
      <c r="MLR1718" s="7"/>
      <c r="MLS1718" s="7"/>
      <c r="MLT1718" s="7"/>
      <c r="MLU1718" s="7"/>
      <c r="MLV1718" s="7"/>
      <c r="MLW1718" s="7"/>
      <c r="MLX1718" s="7"/>
      <c r="MLY1718" s="7"/>
      <c r="MLZ1718" s="7"/>
      <c r="MMA1718" s="7"/>
      <c r="MMB1718" s="7"/>
      <c r="MMC1718" s="7"/>
      <c r="MMD1718" s="7"/>
      <c r="MME1718" s="7"/>
      <c r="MMF1718" s="7"/>
      <c r="MMG1718" s="7"/>
      <c r="MMH1718" s="7"/>
      <c r="MMI1718" s="7"/>
      <c r="MMJ1718" s="7"/>
      <c r="MMK1718" s="7"/>
      <c r="MML1718" s="7"/>
      <c r="MMM1718" s="7"/>
      <c r="MMN1718" s="7"/>
      <c r="MMO1718" s="7"/>
      <c r="MMP1718" s="7"/>
      <c r="MMQ1718" s="7"/>
      <c r="MMR1718" s="7"/>
      <c r="MMS1718" s="7"/>
      <c r="MMT1718" s="7"/>
      <c r="MMU1718" s="7"/>
      <c r="MMV1718" s="7"/>
      <c r="MMW1718" s="7"/>
      <c r="MMX1718" s="7"/>
      <c r="MMY1718" s="7"/>
      <c r="MMZ1718" s="7"/>
      <c r="MNA1718" s="7"/>
      <c r="MNB1718" s="7"/>
      <c r="MNC1718" s="7"/>
      <c r="MND1718" s="7"/>
      <c r="MNE1718" s="7"/>
      <c r="MNF1718" s="7"/>
      <c r="MNG1718" s="7"/>
      <c r="MNH1718" s="7"/>
      <c r="MNI1718" s="7"/>
      <c r="MNJ1718" s="7"/>
      <c r="MNK1718" s="7"/>
      <c r="MNL1718" s="7"/>
      <c r="MNM1718" s="7"/>
      <c r="MNN1718" s="7"/>
      <c r="MNO1718" s="7"/>
      <c r="MNP1718" s="7"/>
      <c r="MNQ1718" s="7"/>
      <c r="MNR1718" s="7"/>
      <c r="MNS1718" s="7"/>
      <c r="MNT1718" s="7"/>
      <c r="MNU1718" s="7"/>
      <c r="MNV1718" s="7"/>
      <c r="MNW1718" s="7"/>
      <c r="MNX1718" s="7"/>
      <c r="MNY1718" s="7"/>
      <c r="MNZ1718" s="7"/>
      <c r="MOA1718" s="7"/>
      <c r="MOB1718" s="7"/>
      <c r="MOC1718" s="7"/>
      <c r="MOD1718" s="7"/>
      <c r="MOE1718" s="7"/>
      <c r="MOF1718" s="7"/>
      <c r="MOG1718" s="7"/>
      <c r="MOH1718" s="7"/>
      <c r="MOI1718" s="7"/>
      <c r="MOJ1718" s="7"/>
      <c r="MOK1718" s="7"/>
      <c r="MOL1718" s="7"/>
      <c r="MOM1718" s="7"/>
      <c r="MON1718" s="7"/>
      <c r="MOO1718" s="7"/>
      <c r="MOP1718" s="7"/>
      <c r="MOQ1718" s="7"/>
      <c r="MOR1718" s="7"/>
      <c r="MOS1718" s="7"/>
      <c r="MOT1718" s="7"/>
      <c r="MOU1718" s="7"/>
      <c r="MOV1718" s="7"/>
      <c r="MOW1718" s="7"/>
      <c r="MOX1718" s="7"/>
      <c r="MOY1718" s="7"/>
      <c r="MOZ1718" s="7"/>
      <c r="MPA1718" s="7"/>
      <c r="MPB1718" s="7"/>
      <c r="MPC1718" s="7"/>
      <c r="MPD1718" s="7"/>
      <c r="MPE1718" s="7"/>
      <c r="MPF1718" s="7"/>
      <c r="MPG1718" s="7"/>
      <c r="MPH1718" s="7"/>
      <c r="MPI1718" s="7"/>
      <c r="MPJ1718" s="7"/>
      <c r="MPK1718" s="7"/>
      <c r="MPL1718" s="7"/>
      <c r="MPM1718" s="7"/>
      <c r="MPN1718" s="7"/>
      <c r="MPO1718" s="7"/>
      <c r="MPP1718" s="7"/>
      <c r="MPQ1718" s="7"/>
      <c r="MPR1718" s="7"/>
      <c r="MPS1718" s="7"/>
      <c r="MPT1718" s="7"/>
      <c r="MPU1718" s="7"/>
      <c r="MPV1718" s="7"/>
      <c r="MPW1718" s="7"/>
      <c r="MPX1718" s="7"/>
      <c r="MPY1718" s="7"/>
      <c r="MPZ1718" s="7"/>
      <c r="MQA1718" s="7"/>
      <c r="MQB1718" s="7"/>
      <c r="MQC1718" s="7"/>
      <c r="MQD1718" s="7"/>
      <c r="MQE1718" s="7"/>
      <c r="MQF1718" s="7"/>
      <c r="MQG1718" s="7"/>
      <c r="MQH1718" s="7"/>
      <c r="MQI1718" s="7"/>
      <c r="MQJ1718" s="7"/>
      <c r="MQK1718" s="7"/>
      <c r="MQL1718" s="7"/>
      <c r="MQM1718" s="7"/>
      <c r="MQN1718" s="7"/>
      <c r="MQO1718" s="7"/>
      <c r="MQP1718" s="7"/>
      <c r="MQQ1718" s="7"/>
      <c r="MQR1718" s="7"/>
      <c r="MQS1718" s="7"/>
      <c r="MQT1718" s="7"/>
      <c r="MQU1718" s="7"/>
      <c r="MQV1718" s="7"/>
      <c r="MQW1718" s="7"/>
      <c r="MQX1718" s="7"/>
      <c r="MQY1718" s="7"/>
      <c r="MQZ1718" s="7"/>
      <c r="MRA1718" s="7"/>
      <c r="MRB1718" s="7"/>
      <c r="MRC1718" s="7"/>
      <c r="MRD1718" s="7"/>
      <c r="MRE1718" s="7"/>
      <c r="MRF1718" s="7"/>
      <c r="MRG1718" s="7"/>
      <c r="MRH1718" s="7"/>
      <c r="MRI1718" s="7"/>
      <c r="MRJ1718" s="7"/>
      <c r="MRK1718" s="7"/>
      <c r="MRL1718" s="7"/>
      <c r="MRM1718" s="7"/>
      <c r="MRN1718" s="7"/>
      <c r="MRO1718" s="7"/>
      <c r="MRP1718" s="7"/>
      <c r="MRQ1718" s="7"/>
      <c r="MRR1718" s="7"/>
      <c r="MRS1718" s="7"/>
      <c r="MRT1718" s="7"/>
      <c r="MRU1718" s="7"/>
      <c r="MRV1718" s="7"/>
      <c r="MRW1718" s="7"/>
      <c r="MRX1718" s="7"/>
      <c r="MRY1718" s="7"/>
      <c r="MRZ1718" s="7"/>
      <c r="MSA1718" s="7"/>
      <c r="MSB1718" s="7"/>
      <c r="MSC1718" s="7"/>
      <c r="MSD1718" s="7"/>
      <c r="MSE1718" s="7"/>
      <c r="MSF1718" s="7"/>
      <c r="MSG1718" s="7"/>
      <c r="MSH1718" s="7"/>
      <c r="MSI1718" s="7"/>
      <c r="MSJ1718" s="7"/>
      <c r="MSK1718" s="7"/>
      <c r="MSL1718" s="7"/>
      <c r="MSM1718" s="7"/>
      <c r="MSN1718" s="7"/>
      <c r="MSO1718" s="7"/>
      <c r="MSP1718" s="7"/>
      <c r="MSQ1718" s="7"/>
      <c r="MSR1718" s="7"/>
      <c r="MSS1718" s="7"/>
      <c r="MST1718" s="7"/>
      <c r="MSU1718" s="7"/>
      <c r="MSV1718" s="7"/>
      <c r="MSW1718" s="7"/>
      <c r="MSX1718" s="7"/>
      <c r="MSY1718" s="7"/>
      <c r="MSZ1718" s="7"/>
      <c r="MTA1718" s="7"/>
      <c r="MTB1718" s="7"/>
      <c r="MTC1718" s="7"/>
      <c r="MTD1718" s="7"/>
      <c r="MTE1718" s="7"/>
      <c r="MTF1718" s="7"/>
      <c r="MTG1718" s="7"/>
      <c r="MTH1718" s="7"/>
      <c r="MTI1718" s="7"/>
      <c r="MTJ1718" s="7"/>
      <c r="MTK1718" s="7"/>
      <c r="MTL1718" s="7"/>
      <c r="MTM1718" s="7"/>
      <c r="MTN1718" s="7"/>
      <c r="MTO1718" s="7"/>
      <c r="MTP1718" s="7"/>
      <c r="MTQ1718" s="7"/>
      <c r="MTR1718" s="7"/>
      <c r="MTS1718" s="7"/>
      <c r="MTT1718" s="7"/>
      <c r="MTU1718" s="7"/>
      <c r="MTV1718" s="7"/>
      <c r="MTW1718" s="7"/>
      <c r="MTX1718" s="7"/>
      <c r="MTY1718" s="7"/>
      <c r="MTZ1718" s="7"/>
      <c r="MUA1718" s="7"/>
      <c r="MUB1718" s="7"/>
      <c r="MUC1718" s="7"/>
      <c r="MUD1718" s="7"/>
      <c r="MUE1718" s="7"/>
      <c r="MUF1718" s="7"/>
      <c r="MUG1718" s="7"/>
      <c r="MUH1718" s="7"/>
      <c r="MUI1718" s="7"/>
      <c r="MUJ1718" s="7"/>
      <c r="MUK1718" s="7"/>
      <c r="MUL1718" s="7"/>
      <c r="MUM1718" s="7"/>
      <c r="MUN1718" s="7"/>
      <c r="MUO1718" s="7"/>
      <c r="MUP1718" s="7"/>
      <c r="MUQ1718" s="7"/>
      <c r="MUR1718" s="7"/>
      <c r="MUS1718" s="7"/>
      <c r="MUT1718" s="7"/>
      <c r="MUU1718" s="7"/>
      <c r="MUV1718" s="7"/>
      <c r="MUW1718" s="7"/>
      <c r="MUX1718" s="7"/>
      <c r="MUY1718" s="7"/>
      <c r="MUZ1718" s="7"/>
      <c r="MVA1718" s="7"/>
      <c r="MVB1718" s="7"/>
      <c r="MVC1718" s="7"/>
      <c r="MVD1718" s="7"/>
      <c r="MVE1718" s="7"/>
      <c r="MVF1718" s="7"/>
      <c r="MVG1718" s="7"/>
      <c r="MVH1718" s="7"/>
      <c r="MVI1718" s="7"/>
      <c r="MVJ1718" s="7"/>
      <c r="MVK1718" s="7"/>
      <c r="MVL1718" s="7"/>
      <c r="MVM1718" s="7"/>
      <c r="MVN1718" s="7"/>
      <c r="MVO1718" s="7"/>
      <c r="MVP1718" s="7"/>
      <c r="MVQ1718" s="7"/>
      <c r="MVR1718" s="7"/>
      <c r="MVS1718" s="7"/>
      <c r="MVT1718" s="7"/>
      <c r="MVU1718" s="7"/>
      <c r="MVV1718" s="7"/>
      <c r="MVW1718" s="7"/>
      <c r="MVX1718" s="7"/>
      <c r="MVY1718" s="7"/>
      <c r="MVZ1718" s="7"/>
      <c r="MWA1718" s="7"/>
      <c r="MWB1718" s="7"/>
      <c r="MWC1718" s="7"/>
      <c r="MWD1718" s="7"/>
      <c r="MWE1718" s="7"/>
      <c r="MWF1718" s="7"/>
      <c r="MWG1718" s="7"/>
      <c r="MWH1718" s="7"/>
      <c r="MWI1718" s="7"/>
      <c r="MWJ1718" s="7"/>
      <c r="MWK1718" s="7"/>
      <c r="MWL1718" s="7"/>
      <c r="MWM1718" s="7"/>
      <c r="MWN1718" s="7"/>
      <c r="MWO1718" s="7"/>
      <c r="MWP1718" s="7"/>
      <c r="MWQ1718" s="7"/>
      <c r="MWR1718" s="7"/>
      <c r="MWS1718" s="7"/>
      <c r="MWT1718" s="7"/>
      <c r="MWU1718" s="7"/>
      <c r="MWV1718" s="7"/>
      <c r="MWW1718" s="7"/>
      <c r="MWX1718" s="7"/>
      <c r="MWY1718" s="7"/>
      <c r="MWZ1718" s="7"/>
      <c r="MXA1718" s="7"/>
      <c r="MXB1718" s="7"/>
      <c r="MXC1718" s="7"/>
      <c r="MXD1718" s="7"/>
      <c r="MXE1718" s="7"/>
      <c r="MXF1718" s="7"/>
      <c r="MXG1718" s="7"/>
      <c r="MXH1718" s="7"/>
      <c r="MXI1718" s="7"/>
      <c r="MXJ1718" s="7"/>
      <c r="MXK1718" s="7"/>
      <c r="MXL1718" s="7"/>
      <c r="MXM1718" s="7"/>
      <c r="MXN1718" s="7"/>
      <c r="MXO1718" s="7"/>
      <c r="MXP1718" s="7"/>
      <c r="MXQ1718" s="7"/>
      <c r="MXR1718" s="7"/>
      <c r="MXS1718" s="7"/>
      <c r="MXT1718" s="7"/>
      <c r="MXU1718" s="7"/>
      <c r="MXV1718" s="7"/>
      <c r="MXW1718" s="7"/>
      <c r="MXX1718" s="7"/>
      <c r="MXY1718" s="7"/>
      <c r="MXZ1718" s="7"/>
      <c r="MYA1718" s="7"/>
      <c r="MYB1718" s="7"/>
      <c r="MYC1718" s="7"/>
      <c r="MYD1718" s="7"/>
      <c r="MYE1718" s="7"/>
      <c r="MYF1718" s="7"/>
      <c r="MYG1718" s="7"/>
      <c r="MYH1718" s="7"/>
      <c r="MYI1718" s="7"/>
      <c r="MYJ1718" s="7"/>
      <c r="MYK1718" s="7"/>
      <c r="MYL1718" s="7"/>
      <c r="MYM1718" s="7"/>
      <c r="MYN1718" s="7"/>
      <c r="MYO1718" s="7"/>
      <c r="MYP1718" s="7"/>
      <c r="MYQ1718" s="7"/>
      <c r="MYR1718" s="7"/>
      <c r="MYS1718" s="7"/>
      <c r="MYT1718" s="7"/>
      <c r="MYU1718" s="7"/>
      <c r="MYV1718" s="7"/>
      <c r="MYW1718" s="7"/>
      <c r="MYX1718" s="7"/>
      <c r="MYY1718" s="7"/>
      <c r="MYZ1718" s="7"/>
      <c r="MZA1718" s="7"/>
      <c r="MZB1718" s="7"/>
      <c r="MZC1718" s="7"/>
      <c r="MZD1718" s="7"/>
      <c r="MZE1718" s="7"/>
      <c r="MZF1718" s="7"/>
      <c r="MZG1718" s="7"/>
      <c r="MZH1718" s="7"/>
      <c r="MZI1718" s="7"/>
      <c r="MZJ1718" s="7"/>
      <c r="MZK1718" s="7"/>
      <c r="MZL1718" s="7"/>
      <c r="MZM1718" s="7"/>
      <c r="MZN1718" s="7"/>
      <c r="MZO1718" s="7"/>
      <c r="MZP1718" s="7"/>
      <c r="MZQ1718" s="7"/>
      <c r="MZR1718" s="7"/>
      <c r="MZS1718" s="7"/>
      <c r="MZT1718" s="7"/>
      <c r="MZU1718" s="7"/>
      <c r="MZV1718" s="7"/>
      <c r="MZW1718" s="7"/>
      <c r="MZX1718" s="7"/>
      <c r="MZY1718" s="7"/>
      <c r="MZZ1718" s="7"/>
      <c r="NAA1718" s="7"/>
      <c r="NAB1718" s="7"/>
      <c r="NAC1718" s="7"/>
      <c r="NAD1718" s="7"/>
      <c r="NAE1718" s="7"/>
      <c r="NAF1718" s="7"/>
      <c r="NAG1718" s="7"/>
      <c r="NAH1718" s="7"/>
      <c r="NAI1718" s="7"/>
      <c r="NAJ1718" s="7"/>
      <c r="NAK1718" s="7"/>
      <c r="NAL1718" s="7"/>
      <c r="NAM1718" s="7"/>
      <c r="NAN1718" s="7"/>
      <c r="NAO1718" s="7"/>
      <c r="NAP1718" s="7"/>
      <c r="NAQ1718" s="7"/>
      <c r="NAR1718" s="7"/>
      <c r="NAS1718" s="7"/>
      <c r="NAT1718" s="7"/>
      <c r="NAU1718" s="7"/>
      <c r="NAV1718" s="7"/>
      <c r="NAW1718" s="7"/>
      <c r="NAX1718" s="7"/>
      <c r="NAY1718" s="7"/>
      <c r="NAZ1718" s="7"/>
      <c r="NBA1718" s="7"/>
      <c r="NBB1718" s="7"/>
      <c r="NBC1718" s="7"/>
      <c r="NBD1718" s="7"/>
      <c r="NBE1718" s="7"/>
      <c r="NBF1718" s="7"/>
      <c r="NBG1718" s="7"/>
      <c r="NBH1718" s="7"/>
      <c r="NBI1718" s="7"/>
      <c r="NBJ1718" s="7"/>
      <c r="NBK1718" s="7"/>
      <c r="NBL1718" s="7"/>
      <c r="NBM1718" s="7"/>
      <c r="NBN1718" s="7"/>
      <c r="NBO1718" s="7"/>
      <c r="NBP1718" s="7"/>
      <c r="NBQ1718" s="7"/>
      <c r="NBR1718" s="7"/>
      <c r="NBS1718" s="7"/>
      <c r="NBT1718" s="7"/>
      <c r="NBU1718" s="7"/>
      <c r="NBV1718" s="7"/>
      <c r="NBW1718" s="7"/>
      <c r="NBX1718" s="7"/>
      <c r="NBY1718" s="7"/>
      <c r="NBZ1718" s="7"/>
      <c r="NCA1718" s="7"/>
      <c r="NCB1718" s="7"/>
      <c r="NCC1718" s="7"/>
      <c r="NCD1718" s="7"/>
      <c r="NCE1718" s="7"/>
      <c r="NCF1718" s="7"/>
      <c r="NCG1718" s="7"/>
      <c r="NCH1718" s="7"/>
      <c r="NCI1718" s="7"/>
      <c r="NCJ1718" s="7"/>
      <c r="NCK1718" s="7"/>
      <c r="NCL1718" s="7"/>
      <c r="NCM1718" s="7"/>
      <c r="NCN1718" s="7"/>
      <c r="NCO1718" s="7"/>
      <c r="NCP1718" s="7"/>
      <c r="NCQ1718" s="7"/>
      <c r="NCR1718" s="7"/>
      <c r="NCS1718" s="7"/>
      <c r="NCT1718" s="7"/>
      <c r="NCU1718" s="7"/>
      <c r="NCV1718" s="7"/>
      <c r="NCW1718" s="7"/>
      <c r="NCX1718" s="7"/>
      <c r="NCY1718" s="7"/>
      <c r="NCZ1718" s="7"/>
      <c r="NDA1718" s="7"/>
      <c r="NDB1718" s="7"/>
      <c r="NDC1718" s="7"/>
      <c r="NDD1718" s="7"/>
      <c r="NDE1718" s="7"/>
      <c r="NDF1718" s="7"/>
      <c r="NDG1718" s="7"/>
      <c r="NDH1718" s="7"/>
      <c r="NDI1718" s="7"/>
      <c r="NDJ1718" s="7"/>
      <c r="NDK1718" s="7"/>
      <c r="NDL1718" s="7"/>
      <c r="NDM1718" s="7"/>
      <c r="NDN1718" s="7"/>
      <c r="NDO1718" s="7"/>
      <c r="NDP1718" s="7"/>
      <c r="NDQ1718" s="7"/>
      <c r="NDR1718" s="7"/>
      <c r="NDS1718" s="7"/>
      <c r="NDT1718" s="7"/>
      <c r="NDU1718" s="7"/>
      <c r="NDV1718" s="7"/>
      <c r="NDW1718" s="7"/>
      <c r="NDX1718" s="7"/>
      <c r="NDY1718" s="7"/>
      <c r="NDZ1718" s="7"/>
      <c r="NEA1718" s="7"/>
      <c r="NEB1718" s="7"/>
      <c r="NEC1718" s="7"/>
      <c r="NED1718" s="7"/>
      <c r="NEE1718" s="7"/>
      <c r="NEF1718" s="7"/>
      <c r="NEG1718" s="7"/>
      <c r="NEH1718" s="7"/>
      <c r="NEI1718" s="7"/>
      <c r="NEJ1718" s="7"/>
      <c r="NEK1718" s="7"/>
      <c r="NEL1718" s="7"/>
      <c r="NEM1718" s="7"/>
      <c r="NEN1718" s="7"/>
      <c r="NEO1718" s="7"/>
      <c r="NEP1718" s="7"/>
      <c r="NEQ1718" s="7"/>
      <c r="NER1718" s="7"/>
      <c r="NES1718" s="7"/>
      <c r="NET1718" s="7"/>
      <c r="NEU1718" s="7"/>
      <c r="NEV1718" s="7"/>
      <c r="NEW1718" s="7"/>
      <c r="NEX1718" s="7"/>
      <c r="NEY1718" s="7"/>
      <c r="NEZ1718" s="7"/>
      <c r="NFA1718" s="7"/>
      <c r="NFB1718" s="7"/>
      <c r="NFC1718" s="7"/>
      <c r="NFD1718" s="7"/>
      <c r="NFE1718" s="7"/>
      <c r="NFF1718" s="7"/>
      <c r="NFG1718" s="7"/>
      <c r="NFH1718" s="7"/>
      <c r="NFI1718" s="7"/>
      <c r="NFJ1718" s="7"/>
      <c r="NFK1718" s="7"/>
      <c r="NFL1718" s="7"/>
      <c r="NFM1718" s="7"/>
      <c r="NFN1718" s="7"/>
      <c r="NFO1718" s="7"/>
      <c r="NFP1718" s="7"/>
      <c r="NFQ1718" s="7"/>
      <c r="NFR1718" s="7"/>
      <c r="NFS1718" s="7"/>
      <c r="NFT1718" s="7"/>
      <c r="NFU1718" s="7"/>
      <c r="NFV1718" s="7"/>
      <c r="NFW1718" s="7"/>
      <c r="NFX1718" s="7"/>
      <c r="NFY1718" s="7"/>
      <c r="NFZ1718" s="7"/>
      <c r="NGA1718" s="7"/>
      <c r="NGB1718" s="7"/>
      <c r="NGC1718" s="7"/>
      <c r="NGD1718" s="7"/>
      <c r="NGE1718" s="7"/>
      <c r="NGF1718" s="7"/>
      <c r="NGG1718" s="7"/>
      <c r="NGH1718" s="7"/>
      <c r="NGI1718" s="7"/>
      <c r="NGJ1718" s="7"/>
      <c r="NGK1718" s="7"/>
      <c r="NGL1718" s="7"/>
      <c r="NGM1718" s="7"/>
      <c r="NGN1718" s="7"/>
      <c r="NGO1718" s="7"/>
      <c r="NGP1718" s="7"/>
      <c r="NGQ1718" s="7"/>
      <c r="NGR1718" s="7"/>
      <c r="NGS1718" s="7"/>
      <c r="NGT1718" s="7"/>
      <c r="NGU1718" s="7"/>
      <c r="NGV1718" s="7"/>
      <c r="NGW1718" s="7"/>
      <c r="NGX1718" s="7"/>
      <c r="NGY1718" s="7"/>
      <c r="NGZ1718" s="7"/>
      <c r="NHA1718" s="7"/>
      <c r="NHB1718" s="7"/>
      <c r="NHC1718" s="7"/>
      <c r="NHD1718" s="7"/>
      <c r="NHE1718" s="7"/>
      <c r="NHF1718" s="7"/>
      <c r="NHG1718" s="7"/>
      <c r="NHH1718" s="7"/>
      <c r="NHI1718" s="7"/>
      <c r="NHJ1718" s="7"/>
      <c r="NHK1718" s="7"/>
      <c r="NHL1718" s="7"/>
      <c r="NHM1718" s="7"/>
      <c r="NHN1718" s="7"/>
      <c r="NHO1718" s="7"/>
      <c r="NHP1718" s="7"/>
      <c r="NHQ1718" s="7"/>
      <c r="NHR1718" s="7"/>
      <c r="NHS1718" s="7"/>
      <c r="NHT1718" s="7"/>
      <c r="NHU1718" s="7"/>
      <c r="NHV1718" s="7"/>
      <c r="NHW1718" s="7"/>
      <c r="NHX1718" s="7"/>
      <c r="NHY1718" s="7"/>
      <c r="NHZ1718" s="7"/>
      <c r="NIA1718" s="7"/>
      <c r="NIB1718" s="7"/>
      <c r="NIC1718" s="7"/>
      <c r="NID1718" s="7"/>
      <c r="NIE1718" s="7"/>
      <c r="NIF1718" s="7"/>
      <c r="NIG1718" s="7"/>
      <c r="NIH1718" s="7"/>
      <c r="NII1718" s="7"/>
      <c r="NIJ1718" s="7"/>
      <c r="NIK1718" s="7"/>
      <c r="NIL1718" s="7"/>
      <c r="NIM1718" s="7"/>
      <c r="NIN1718" s="7"/>
      <c r="NIO1718" s="7"/>
      <c r="NIP1718" s="7"/>
      <c r="NIQ1718" s="7"/>
      <c r="NIR1718" s="7"/>
      <c r="NIS1718" s="7"/>
      <c r="NIT1718" s="7"/>
      <c r="NIU1718" s="7"/>
      <c r="NIV1718" s="7"/>
      <c r="NIW1718" s="7"/>
      <c r="NIX1718" s="7"/>
      <c r="NIY1718" s="7"/>
      <c r="NIZ1718" s="7"/>
      <c r="NJA1718" s="7"/>
      <c r="NJB1718" s="7"/>
      <c r="NJC1718" s="7"/>
      <c r="NJD1718" s="7"/>
      <c r="NJE1718" s="7"/>
      <c r="NJF1718" s="7"/>
      <c r="NJG1718" s="7"/>
      <c r="NJH1718" s="7"/>
      <c r="NJI1718" s="7"/>
      <c r="NJJ1718" s="7"/>
      <c r="NJK1718" s="7"/>
      <c r="NJL1718" s="7"/>
      <c r="NJM1718" s="7"/>
      <c r="NJN1718" s="7"/>
      <c r="NJO1718" s="7"/>
      <c r="NJP1718" s="7"/>
      <c r="NJQ1718" s="7"/>
      <c r="NJR1718" s="7"/>
      <c r="NJS1718" s="7"/>
      <c r="NJT1718" s="7"/>
      <c r="NJU1718" s="7"/>
      <c r="NJV1718" s="7"/>
      <c r="NJW1718" s="7"/>
      <c r="NJX1718" s="7"/>
      <c r="NJY1718" s="7"/>
      <c r="NJZ1718" s="7"/>
      <c r="NKA1718" s="7"/>
      <c r="NKB1718" s="7"/>
      <c r="NKC1718" s="7"/>
      <c r="NKD1718" s="7"/>
      <c r="NKE1718" s="7"/>
      <c r="NKF1718" s="7"/>
      <c r="NKG1718" s="7"/>
      <c r="NKH1718" s="7"/>
      <c r="NKI1718" s="7"/>
      <c r="NKJ1718" s="7"/>
      <c r="NKK1718" s="7"/>
      <c r="NKL1718" s="7"/>
      <c r="NKM1718" s="7"/>
      <c r="NKN1718" s="7"/>
      <c r="NKO1718" s="7"/>
      <c r="NKP1718" s="7"/>
      <c r="NKQ1718" s="7"/>
      <c r="NKR1718" s="7"/>
      <c r="NKS1718" s="7"/>
      <c r="NKT1718" s="7"/>
      <c r="NKU1718" s="7"/>
      <c r="NKV1718" s="7"/>
      <c r="NKW1718" s="7"/>
      <c r="NKX1718" s="7"/>
      <c r="NKY1718" s="7"/>
      <c r="NKZ1718" s="7"/>
      <c r="NLA1718" s="7"/>
      <c r="NLB1718" s="7"/>
      <c r="NLC1718" s="7"/>
      <c r="NLD1718" s="7"/>
      <c r="NLE1718" s="7"/>
      <c r="NLF1718" s="7"/>
      <c r="NLG1718" s="7"/>
      <c r="NLH1718" s="7"/>
      <c r="NLI1718" s="7"/>
      <c r="NLJ1718" s="7"/>
      <c r="NLK1718" s="7"/>
      <c r="NLL1718" s="7"/>
      <c r="NLM1718" s="7"/>
      <c r="NLN1718" s="7"/>
      <c r="NLO1718" s="7"/>
      <c r="NLP1718" s="7"/>
      <c r="NLQ1718" s="7"/>
      <c r="NLR1718" s="7"/>
      <c r="NLS1718" s="7"/>
      <c r="NLT1718" s="7"/>
      <c r="NLU1718" s="7"/>
      <c r="NLV1718" s="7"/>
      <c r="NLW1718" s="7"/>
      <c r="NLX1718" s="7"/>
      <c r="NLY1718" s="7"/>
      <c r="NLZ1718" s="7"/>
      <c r="NMA1718" s="7"/>
      <c r="NMB1718" s="7"/>
      <c r="NMC1718" s="7"/>
      <c r="NMD1718" s="7"/>
      <c r="NME1718" s="7"/>
      <c r="NMF1718" s="7"/>
      <c r="NMG1718" s="7"/>
      <c r="NMH1718" s="7"/>
      <c r="NMI1718" s="7"/>
      <c r="NMJ1718" s="7"/>
      <c r="NMK1718" s="7"/>
      <c r="NML1718" s="7"/>
      <c r="NMM1718" s="7"/>
      <c r="NMN1718" s="7"/>
      <c r="NMO1718" s="7"/>
      <c r="NMP1718" s="7"/>
      <c r="NMQ1718" s="7"/>
      <c r="NMR1718" s="7"/>
      <c r="NMS1718" s="7"/>
      <c r="NMT1718" s="7"/>
      <c r="NMU1718" s="7"/>
      <c r="NMV1718" s="7"/>
      <c r="NMW1718" s="7"/>
      <c r="NMX1718" s="7"/>
      <c r="NMY1718" s="7"/>
      <c r="NMZ1718" s="7"/>
      <c r="NNA1718" s="7"/>
      <c r="NNB1718" s="7"/>
      <c r="NNC1718" s="7"/>
      <c r="NND1718" s="7"/>
      <c r="NNE1718" s="7"/>
      <c r="NNF1718" s="7"/>
      <c r="NNG1718" s="7"/>
      <c r="NNH1718" s="7"/>
      <c r="NNI1718" s="7"/>
      <c r="NNJ1718" s="7"/>
      <c r="NNK1718" s="7"/>
      <c r="NNL1718" s="7"/>
      <c r="NNM1718" s="7"/>
      <c r="NNN1718" s="7"/>
      <c r="NNO1718" s="7"/>
      <c r="NNP1718" s="7"/>
      <c r="NNQ1718" s="7"/>
      <c r="NNR1718" s="7"/>
      <c r="NNS1718" s="7"/>
      <c r="NNT1718" s="7"/>
      <c r="NNU1718" s="7"/>
      <c r="NNV1718" s="7"/>
      <c r="NNW1718" s="7"/>
      <c r="NNX1718" s="7"/>
      <c r="NNY1718" s="7"/>
      <c r="NNZ1718" s="7"/>
      <c r="NOA1718" s="7"/>
      <c r="NOB1718" s="7"/>
      <c r="NOC1718" s="7"/>
      <c r="NOD1718" s="7"/>
      <c r="NOE1718" s="7"/>
      <c r="NOF1718" s="7"/>
      <c r="NOG1718" s="7"/>
      <c r="NOH1718" s="7"/>
      <c r="NOI1718" s="7"/>
      <c r="NOJ1718" s="7"/>
      <c r="NOK1718" s="7"/>
      <c r="NOL1718" s="7"/>
      <c r="NOM1718" s="7"/>
      <c r="NON1718" s="7"/>
      <c r="NOO1718" s="7"/>
      <c r="NOP1718" s="7"/>
      <c r="NOQ1718" s="7"/>
      <c r="NOR1718" s="7"/>
      <c r="NOS1718" s="7"/>
      <c r="NOT1718" s="7"/>
      <c r="NOU1718" s="7"/>
      <c r="NOV1718" s="7"/>
      <c r="NOW1718" s="7"/>
      <c r="NOX1718" s="7"/>
      <c r="NOY1718" s="7"/>
      <c r="NOZ1718" s="7"/>
      <c r="NPA1718" s="7"/>
      <c r="NPB1718" s="7"/>
      <c r="NPC1718" s="7"/>
      <c r="NPD1718" s="7"/>
      <c r="NPE1718" s="7"/>
      <c r="NPF1718" s="7"/>
      <c r="NPG1718" s="7"/>
      <c r="NPH1718" s="7"/>
      <c r="NPI1718" s="7"/>
      <c r="NPJ1718" s="7"/>
      <c r="NPK1718" s="7"/>
      <c r="NPL1718" s="7"/>
      <c r="NPM1718" s="7"/>
      <c r="NPN1718" s="7"/>
      <c r="NPO1718" s="7"/>
      <c r="NPP1718" s="7"/>
      <c r="NPQ1718" s="7"/>
      <c r="NPR1718" s="7"/>
      <c r="NPS1718" s="7"/>
      <c r="NPT1718" s="7"/>
      <c r="NPU1718" s="7"/>
      <c r="NPV1718" s="7"/>
      <c r="NPW1718" s="7"/>
      <c r="NPX1718" s="7"/>
      <c r="NPY1718" s="7"/>
      <c r="NPZ1718" s="7"/>
      <c r="NQA1718" s="7"/>
      <c r="NQB1718" s="7"/>
      <c r="NQC1718" s="7"/>
      <c r="NQD1718" s="7"/>
      <c r="NQE1718" s="7"/>
      <c r="NQF1718" s="7"/>
      <c r="NQG1718" s="7"/>
      <c r="NQH1718" s="7"/>
      <c r="NQI1718" s="7"/>
      <c r="NQJ1718" s="7"/>
      <c r="NQK1718" s="7"/>
      <c r="NQL1718" s="7"/>
      <c r="NQM1718" s="7"/>
      <c r="NQN1718" s="7"/>
      <c r="NQO1718" s="7"/>
      <c r="NQP1718" s="7"/>
      <c r="NQQ1718" s="7"/>
      <c r="NQR1718" s="7"/>
      <c r="NQS1718" s="7"/>
      <c r="NQT1718" s="7"/>
      <c r="NQU1718" s="7"/>
      <c r="NQV1718" s="7"/>
      <c r="NQW1718" s="7"/>
      <c r="NQX1718" s="7"/>
      <c r="NQY1718" s="7"/>
      <c r="NQZ1718" s="7"/>
      <c r="NRA1718" s="7"/>
      <c r="NRB1718" s="7"/>
      <c r="NRC1718" s="7"/>
      <c r="NRD1718" s="7"/>
      <c r="NRE1718" s="7"/>
      <c r="NRF1718" s="7"/>
      <c r="NRG1718" s="7"/>
      <c r="NRH1718" s="7"/>
      <c r="NRI1718" s="7"/>
      <c r="NRJ1718" s="7"/>
      <c r="NRK1718" s="7"/>
      <c r="NRL1718" s="7"/>
      <c r="NRM1718" s="7"/>
      <c r="NRN1718" s="7"/>
      <c r="NRO1718" s="7"/>
      <c r="NRP1718" s="7"/>
      <c r="NRQ1718" s="7"/>
      <c r="NRR1718" s="7"/>
      <c r="NRS1718" s="7"/>
      <c r="NRT1718" s="7"/>
      <c r="NRU1718" s="7"/>
      <c r="NRV1718" s="7"/>
      <c r="NRW1718" s="7"/>
      <c r="NRX1718" s="7"/>
      <c r="NRY1718" s="7"/>
      <c r="NRZ1718" s="7"/>
      <c r="NSA1718" s="7"/>
      <c r="NSB1718" s="7"/>
      <c r="NSC1718" s="7"/>
      <c r="NSD1718" s="7"/>
      <c r="NSE1718" s="7"/>
      <c r="NSF1718" s="7"/>
      <c r="NSG1718" s="7"/>
      <c r="NSH1718" s="7"/>
      <c r="NSI1718" s="7"/>
      <c r="NSJ1718" s="7"/>
      <c r="NSK1718" s="7"/>
      <c r="NSL1718" s="7"/>
      <c r="NSM1718" s="7"/>
      <c r="NSN1718" s="7"/>
      <c r="NSO1718" s="7"/>
      <c r="NSP1718" s="7"/>
      <c r="NSQ1718" s="7"/>
      <c r="NSR1718" s="7"/>
      <c r="NSS1718" s="7"/>
      <c r="NST1718" s="7"/>
      <c r="NSU1718" s="7"/>
      <c r="NSV1718" s="7"/>
      <c r="NSW1718" s="7"/>
      <c r="NSX1718" s="7"/>
      <c r="NSY1718" s="7"/>
      <c r="NSZ1718" s="7"/>
      <c r="NTA1718" s="7"/>
      <c r="NTB1718" s="7"/>
      <c r="NTC1718" s="7"/>
      <c r="NTD1718" s="7"/>
      <c r="NTE1718" s="7"/>
      <c r="NTF1718" s="7"/>
      <c r="NTG1718" s="7"/>
      <c r="NTH1718" s="7"/>
      <c r="NTI1718" s="7"/>
      <c r="NTJ1718" s="7"/>
      <c r="NTK1718" s="7"/>
      <c r="NTL1718" s="7"/>
      <c r="NTM1718" s="7"/>
      <c r="NTN1718" s="7"/>
      <c r="NTO1718" s="7"/>
      <c r="NTP1718" s="7"/>
      <c r="NTQ1718" s="7"/>
      <c r="NTR1718" s="7"/>
      <c r="NTS1718" s="7"/>
      <c r="NTT1718" s="7"/>
      <c r="NTU1718" s="7"/>
      <c r="NTV1718" s="7"/>
      <c r="NTW1718" s="7"/>
      <c r="NTX1718" s="7"/>
      <c r="NTY1718" s="7"/>
      <c r="NTZ1718" s="7"/>
      <c r="NUA1718" s="7"/>
      <c r="NUB1718" s="7"/>
      <c r="NUC1718" s="7"/>
      <c r="NUD1718" s="7"/>
      <c r="NUE1718" s="7"/>
      <c r="NUF1718" s="7"/>
      <c r="NUG1718" s="7"/>
      <c r="NUH1718" s="7"/>
      <c r="NUI1718" s="7"/>
      <c r="NUJ1718" s="7"/>
      <c r="NUK1718" s="7"/>
      <c r="NUL1718" s="7"/>
      <c r="NUM1718" s="7"/>
      <c r="NUN1718" s="7"/>
      <c r="NUO1718" s="7"/>
      <c r="NUP1718" s="7"/>
      <c r="NUQ1718" s="7"/>
      <c r="NUR1718" s="7"/>
      <c r="NUS1718" s="7"/>
      <c r="NUT1718" s="7"/>
      <c r="NUU1718" s="7"/>
      <c r="NUV1718" s="7"/>
      <c r="NUW1718" s="7"/>
      <c r="NUX1718" s="7"/>
      <c r="NUY1718" s="7"/>
      <c r="NUZ1718" s="7"/>
      <c r="NVA1718" s="7"/>
      <c r="NVB1718" s="7"/>
      <c r="NVC1718" s="7"/>
      <c r="NVD1718" s="7"/>
      <c r="NVE1718" s="7"/>
      <c r="NVF1718" s="7"/>
      <c r="NVG1718" s="7"/>
      <c r="NVH1718" s="7"/>
      <c r="NVI1718" s="7"/>
      <c r="NVJ1718" s="7"/>
      <c r="NVK1718" s="7"/>
      <c r="NVL1718" s="7"/>
      <c r="NVM1718" s="7"/>
      <c r="NVN1718" s="7"/>
      <c r="NVO1718" s="7"/>
      <c r="NVP1718" s="7"/>
      <c r="NVQ1718" s="7"/>
      <c r="NVR1718" s="7"/>
      <c r="NVS1718" s="7"/>
      <c r="NVT1718" s="7"/>
      <c r="NVU1718" s="7"/>
      <c r="NVV1718" s="7"/>
      <c r="NVW1718" s="7"/>
      <c r="NVX1718" s="7"/>
      <c r="NVY1718" s="7"/>
      <c r="NVZ1718" s="7"/>
      <c r="NWA1718" s="7"/>
      <c r="NWB1718" s="7"/>
      <c r="NWC1718" s="7"/>
      <c r="NWD1718" s="7"/>
      <c r="NWE1718" s="7"/>
      <c r="NWF1718" s="7"/>
      <c r="NWG1718" s="7"/>
      <c r="NWH1718" s="7"/>
      <c r="NWI1718" s="7"/>
      <c r="NWJ1718" s="7"/>
      <c r="NWK1718" s="7"/>
      <c r="NWL1718" s="7"/>
      <c r="NWM1718" s="7"/>
      <c r="NWN1718" s="7"/>
      <c r="NWO1718" s="7"/>
      <c r="NWP1718" s="7"/>
      <c r="NWQ1718" s="7"/>
      <c r="NWR1718" s="7"/>
      <c r="NWS1718" s="7"/>
      <c r="NWT1718" s="7"/>
      <c r="NWU1718" s="7"/>
      <c r="NWV1718" s="7"/>
      <c r="NWW1718" s="7"/>
      <c r="NWX1718" s="7"/>
      <c r="NWY1718" s="7"/>
      <c r="NWZ1718" s="7"/>
      <c r="NXA1718" s="7"/>
      <c r="NXB1718" s="7"/>
      <c r="NXC1718" s="7"/>
      <c r="NXD1718" s="7"/>
      <c r="NXE1718" s="7"/>
      <c r="NXF1718" s="7"/>
      <c r="NXG1718" s="7"/>
      <c r="NXH1718" s="7"/>
      <c r="NXI1718" s="7"/>
      <c r="NXJ1718" s="7"/>
      <c r="NXK1718" s="7"/>
      <c r="NXL1718" s="7"/>
      <c r="NXM1718" s="7"/>
      <c r="NXN1718" s="7"/>
      <c r="NXO1718" s="7"/>
      <c r="NXP1718" s="7"/>
      <c r="NXQ1718" s="7"/>
      <c r="NXR1718" s="7"/>
      <c r="NXS1718" s="7"/>
      <c r="NXT1718" s="7"/>
      <c r="NXU1718" s="7"/>
      <c r="NXV1718" s="7"/>
      <c r="NXW1718" s="7"/>
      <c r="NXX1718" s="7"/>
      <c r="NXY1718" s="7"/>
      <c r="NXZ1718" s="7"/>
      <c r="NYA1718" s="7"/>
      <c r="NYB1718" s="7"/>
      <c r="NYC1718" s="7"/>
      <c r="NYD1718" s="7"/>
      <c r="NYE1718" s="7"/>
      <c r="NYF1718" s="7"/>
      <c r="NYG1718" s="7"/>
      <c r="NYH1718" s="7"/>
      <c r="NYI1718" s="7"/>
      <c r="NYJ1718" s="7"/>
      <c r="NYK1718" s="7"/>
      <c r="NYL1718" s="7"/>
      <c r="NYM1718" s="7"/>
      <c r="NYN1718" s="7"/>
      <c r="NYO1718" s="7"/>
      <c r="NYP1718" s="7"/>
      <c r="NYQ1718" s="7"/>
      <c r="NYR1718" s="7"/>
      <c r="NYS1718" s="7"/>
      <c r="NYT1718" s="7"/>
      <c r="NYU1718" s="7"/>
      <c r="NYV1718" s="7"/>
      <c r="NYW1718" s="7"/>
      <c r="NYX1718" s="7"/>
      <c r="NYY1718" s="7"/>
      <c r="NYZ1718" s="7"/>
      <c r="NZA1718" s="7"/>
      <c r="NZB1718" s="7"/>
      <c r="NZC1718" s="7"/>
      <c r="NZD1718" s="7"/>
      <c r="NZE1718" s="7"/>
      <c r="NZF1718" s="7"/>
      <c r="NZG1718" s="7"/>
      <c r="NZH1718" s="7"/>
      <c r="NZI1718" s="7"/>
      <c r="NZJ1718" s="7"/>
      <c r="NZK1718" s="7"/>
      <c r="NZL1718" s="7"/>
      <c r="NZM1718" s="7"/>
      <c r="NZN1718" s="7"/>
      <c r="NZO1718" s="7"/>
      <c r="NZP1718" s="7"/>
      <c r="NZQ1718" s="7"/>
      <c r="NZR1718" s="7"/>
      <c r="NZS1718" s="7"/>
      <c r="NZT1718" s="7"/>
      <c r="NZU1718" s="7"/>
      <c r="NZV1718" s="7"/>
      <c r="NZW1718" s="7"/>
      <c r="NZX1718" s="7"/>
      <c r="NZY1718" s="7"/>
      <c r="NZZ1718" s="7"/>
      <c r="OAA1718" s="7"/>
      <c r="OAB1718" s="7"/>
      <c r="OAC1718" s="7"/>
      <c r="OAD1718" s="7"/>
      <c r="OAE1718" s="7"/>
      <c r="OAF1718" s="7"/>
      <c r="OAG1718" s="7"/>
      <c r="OAH1718" s="7"/>
      <c r="OAI1718" s="7"/>
      <c r="OAJ1718" s="7"/>
      <c r="OAK1718" s="7"/>
      <c r="OAL1718" s="7"/>
      <c r="OAM1718" s="7"/>
      <c r="OAN1718" s="7"/>
      <c r="OAO1718" s="7"/>
      <c r="OAP1718" s="7"/>
      <c r="OAQ1718" s="7"/>
      <c r="OAR1718" s="7"/>
      <c r="OAS1718" s="7"/>
      <c r="OAT1718" s="7"/>
      <c r="OAU1718" s="7"/>
      <c r="OAV1718" s="7"/>
      <c r="OAW1718" s="7"/>
      <c r="OAX1718" s="7"/>
      <c r="OAY1718" s="7"/>
      <c r="OAZ1718" s="7"/>
      <c r="OBA1718" s="7"/>
      <c r="OBB1718" s="7"/>
      <c r="OBC1718" s="7"/>
      <c r="OBD1718" s="7"/>
      <c r="OBE1718" s="7"/>
      <c r="OBF1718" s="7"/>
      <c r="OBG1718" s="7"/>
      <c r="OBH1718" s="7"/>
      <c r="OBI1718" s="7"/>
      <c r="OBJ1718" s="7"/>
      <c r="OBK1718" s="7"/>
      <c r="OBL1718" s="7"/>
      <c r="OBM1718" s="7"/>
      <c r="OBN1718" s="7"/>
      <c r="OBO1718" s="7"/>
      <c r="OBP1718" s="7"/>
      <c r="OBQ1718" s="7"/>
      <c r="OBR1718" s="7"/>
      <c r="OBS1718" s="7"/>
      <c r="OBT1718" s="7"/>
      <c r="OBU1718" s="7"/>
      <c r="OBV1718" s="7"/>
      <c r="OBW1718" s="7"/>
      <c r="OBX1718" s="7"/>
      <c r="OBY1718" s="7"/>
      <c r="OBZ1718" s="7"/>
      <c r="OCA1718" s="7"/>
      <c r="OCB1718" s="7"/>
      <c r="OCC1718" s="7"/>
      <c r="OCD1718" s="7"/>
      <c r="OCE1718" s="7"/>
      <c r="OCF1718" s="7"/>
      <c r="OCG1718" s="7"/>
      <c r="OCH1718" s="7"/>
      <c r="OCI1718" s="7"/>
      <c r="OCJ1718" s="7"/>
      <c r="OCK1718" s="7"/>
      <c r="OCL1718" s="7"/>
      <c r="OCM1718" s="7"/>
      <c r="OCN1718" s="7"/>
      <c r="OCO1718" s="7"/>
      <c r="OCP1718" s="7"/>
      <c r="OCQ1718" s="7"/>
      <c r="OCR1718" s="7"/>
      <c r="OCS1718" s="7"/>
      <c r="OCT1718" s="7"/>
      <c r="OCU1718" s="7"/>
      <c r="OCV1718" s="7"/>
      <c r="OCW1718" s="7"/>
      <c r="OCX1718" s="7"/>
      <c r="OCY1718" s="7"/>
      <c r="OCZ1718" s="7"/>
      <c r="ODA1718" s="7"/>
      <c r="ODB1718" s="7"/>
      <c r="ODC1718" s="7"/>
      <c r="ODD1718" s="7"/>
      <c r="ODE1718" s="7"/>
      <c r="ODF1718" s="7"/>
      <c r="ODG1718" s="7"/>
      <c r="ODH1718" s="7"/>
      <c r="ODI1718" s="7"/>
      <c r="ODJ1718" s="7"/>
      <c r="ODK1718" s="7"/>
      <c r="ODL1718" s="7"/>
      <c r="ODM1718" s="7"/>
      <c r="ODN1718" s="7"/>
      <c r="ODO1718" s="7"/>
      <c r="ODP1718" s="7"/>
      <c r="ODQ1718" s="7"/>
      <c r="ODR1718" s="7"/>
      <c r="ODS1718" s="7"/>
      <c r="ODT1718" s="7"/>
      <c r="ODU1718" s="7"/>
      <c r="ODV1718" s="7"/>
      <c r="ODW1718" s="7"/>
      <c r="ODX1718" s="7"/>
      <c r="ODY1718" s="7"/>
      <c r="ODZ1718" s="7"/>
      <c r="OEA1718" s="7"/>
      <c r="OEB1718" s="7"/>
      <c r="OEC1718" s="7"/>
      <c r="OED1718" s="7"/>
      <c r="OEE1718" s="7"/>
      <c r="OEF1718" s="7"/>
      <c r="OEG1718" s="7"/>
      <c r="OEH1718" s="7"/>
      <c r="OEI1718" s="7"/>
      <c r="OEJ1718" s="7"/>
      <c r="OEK1718" s="7"/>
      <c r="OEL1718" s="7"/>
      <c r="OEM1718" s="7"/>
      <c r="OEN1718" s="7"/>
      <c r="OEO1718" s="7"/>
      <c r="OEP1718" s="7"/>
      <c r="OEQ1718" s="7"/>
      <c r="OER1718" s="7"/>
      <c r="OES1718" s="7"/>
      <c r="OET1718" s="7"/>
      <c r="OEU1718" s="7"/>
      <c r="OEV1718" s="7"/>
      <c r="OEW1718" s="7"/>
      <c r="OEX1718" s="7"/>
      <c r="OEY1718" s="7"/>
      <c r="OEZ1718" s="7"/>
      <c r="OFA1718" s="7"/>
      <c r="OFB1718" s="7"/>
      <c r="OFC1718" s="7"/>
      <c r="OFD1718" s="7"/>
      <c r="OFE1718" s="7"/>
      <c r="OFF1718" s="7"/>
      <c r="OFG1718" s="7"/>
      <c r="OFH1718" s="7"/>
      <c r="OFI1718" s="7"/>
      <c r="OFJ1718" s="7"/>
      <c r="OFK1718" s="7"/>
      <c r="OFL1718" s="7"/>
      <c r="OFM1718" s="7"/>
      <c r="OFN1718" s="7"/>
      <c r="OFO1718" s="7"/>
      <c r="OFP1718" s="7"/>
      <c r="OFQ1718" s="7"/>
      <c r="OFR1718" s="7"/>
      <c r="OFS1718" s="7"/>
      <c r="OFT1718" s="7"/>
      <c r="OFU1718" s="7"/>
      <c r="OFV1718" s="7"/>
      <c r="OFW1718" s="7"/>
      <c r="OFX1718" s="7"/>
      <c r="OFY1718" s="7"/>
      <c r="OFZ1718" s="7"/>
      <c r="OGA1718" s="7"/>
      <c r="OGB1718" s="7"/>
      <c r="OGC1718" s="7"/>
      <c r="OGD1718" s="7"/>
      <c r="OGE1718" s="7"/>
      <c r="OGF1718" s="7"/>
      <c r="OGG1718" s="7"/>
      <c r="OGH1718" s="7"/>
      <c r="OGI1718" s="7"/>
      <c r="OGJ1718" s="7"/>
      <c r="OGK1718" s="7"/>
      <c r="OGL1718" s="7"/>
      <c r="OGM1718" s="7"/>
      <c r="OGN1718" s="7"/>
      <c r="OGO1718" s="7"/>
      <c r="OGP1718" s="7"/>
      <c r="OGQ1718" s="7"/>
      <c r="OGR1718" s="7"/>
      <c r="OGS1718" s="7"/>
      <c r="OGT1718" s="7"/>
      <c r="OGU1718" s="7"/>
      <c r="OGV1718" s="7"/>
      <c r="OGW1718" s="7"/>
      <c r="OGX1718" s="7"/>
      <c r="OGY1718" s="7"/>
      <c r="OGZ1718" s="7"/>
      <c r="OHA1718" s="7"/>
      <c r="OHB1718" s="7"/>
      <c r="OHC1718" s="7"/>
      <c r="OHD1718" s="7"/>
      <c r="OHE1718" s="7"/>
      <c r="OHF1718" s="7"/>
      <c r="OHG1718" s="7"/>
      <c r="OHH1718" s="7"/>
      <c r="OHI1718" s="7"/>
      <c r="OHJ1718" s="7"/>
      <c r="OHK1718" s="7"/>
      <c r="OHL1718" s="7"/>
      <c r="OHM1718" s="7"/>
      <c r="OHN1718" s="7"/>
      <c r="OHO1718" s="7"/>
      <c r="OHP1718" s="7"/>
      <c r="OHQ1718" s="7"/>
      <c r="OHR1718" s="7"/>
      <c r="OHS1718" s="7"/>
      <c r="OHT1718" s="7"/>
      <c r="OHU1718" s="7"/>
      <c r="OHV1718" s="7"/>
      <c r="OHW1718" s="7"/>
      <c r="OHX1718" s="7"/>
      <c r="OHY1718" s="7"/>
      <c r="OHZ1718" s="7"/>
      <c r="OIA1718" s="7"/>
      <c r="OIB1718" s="7"/>
      <c r="OIC1718" s="7"/>
      <c r="OID1718" s="7"/>
      <c r="OIE1718" s="7"/>
      <c r="OIF1718" s="7"/>
      <c r="OIG1718" s="7"/>
      <c r="OIH1718" s="7"/>
      <c r="OII1718" s="7"/>
      <c r="OIJ1718" s="7"/>
      <c r="OIK1718" s="7"/>
      <c r="OIL1718" s="7"/>
      <c r="OIM1718" s="7"/>
      <c r="OIN1718" s="7"/>
      <c r="OIO1718" s="7"/>
      <c r="OIP1718" s="7"/>
      <c r="OIQ1718" s="7"/>
      <c r="OIR1718" s="7"/>
      <c r="OIS1718" s="7"/>
      <c r="OIT1718" s="7"/>
      <c r="OIU1718" s="7"/>
      <c r="OIV1718" s="7"/>
      <c r="OIW1718" s="7"/>
      <c r="OIX1718" s="7"/>
      <c r="OIY1718" s="7"/>
      <c r="OIZ1718" s="7"/>
      <c r="OJA1718" s="7"/>
      <c r="OJB1718" s="7"/>
      <c r="OJC1718" s="7"/>
      <c r="OJD1718" s="7"/>
      <c r="OJE1718" s="7"/>
      <c r="OJF1718" s="7"/>
      <c r="OJG1718" s="7"/>
      <c r="OJH1718" s="7"/>
      <c r="OJI1718" s="7"/>
      <c r="OJJ1718" s="7"/>
      <c r="OJK1718" s="7"/>
      <c r="OJL1718" s="7"/>
      <c r="OJM1718" s="7"/>
      <c r="OJN1718" s="7"/>
      <c r="OJO1718" s="7"/>
      <c r="OJP1718" s="7"/>
      <c r="OJQ1718" s="7"/>
      <c r="OJR1718" s="7"/>
      <c r="OJS1718" s="7"/>
      <c r="OJT1718" s="7"/>
      <c r="OJU1718" s="7"/>
      <c r="OJV1718" s="7"/>
      <c r="OJW1718" s="7"/>
      <c r="OJX1718" s="7"/>
      <c r="OJY1718" s="7"/>
      <c r="OJZ1718" s="7"/>
      <c r="OKA1718" s="7"/>
      <c r="OKB1718" s="7"/>
      <c r="OKC1718" s="7"/>
      <c r="OKD1718" s="7"/>
      <c r="OKE1718" s="7"/>
      <c r="OKF1718" s="7"/>
      <c r="OKG1718" s="7"/>
      <c r="OKH1718" s="7"/>
      <c r="OKI1718" s="7"/>
      <c r="OKJ1718" s="7"/>
      <c r="OKK1718" s="7"/>
      <c r="OKL1718" s="7"/>
      <c r="OKM1718" s="7"/>
      <c r="OKN1718" s="7"/>
      <c r="OKO1718" s="7"/>
      <c r="OKP1718" s="7"/>
      <c r="OKQ1718" s="7"/>
      <c r="OKR1718" s="7"/>
      <c r="OKS1718" s="7"/>
      <c r="OKT1718" s="7"/>
      <c r="OKU1718" s="7"/>
      <c r="OKV1718" s="7"/>
      <c r="OKW1718" s="7"/>
      <c r="OKX1718" s="7"/>
      <c r="OKY1718" s="7"/>
      <c r="OKZ1718" s="7"/>
      <c r="OLA1718" s="7"/>
      <c r="OLB1718" s="7"/>
      <c r="OLC1718" s="7"/>
      <c r="OLD1718" s="7"/>
      <c r="OLE1718" s="7"/>
      <c r="OLF1718" s="7"/>
      <c r="OLG1718" s="7"/>
      <c r="OLH1718" s="7"/>
      <c r="OLI1718" s="7"/>
      <c r="OLJ1718" s="7"/>
      <c r="OLK1718" s="7"/>
      <c r="OLL1718" s="7"/>
      <c r="OLM1718" s="7"/>
      <c r="OLN1718" s="7"/>
      <c r="OLO1718" s="7"/>
      <c r="OLP1718" s="7"/>
      <c r="OLQ1718" s="7"/>
      <c r="OLR1718" s="7"/>
      <c r="OLS1718" s="7"/>
      <c r="OLT1718" s="7"/>
      <c r="OLU1718" s="7"/>
      <c r="OLV1718" s="7"/>
      <c r="OLW1718" s="7"/>
      <c r="OLX1718" s="7"/>
      <c r="OLY1718" s="7"/>
      <c r="OLZ1718" s="7"/>
      <c r="OMA1718" s="7"/>
      <c r="OMB1718" s="7"/>
      <c r="OMC1718" s="7"/>
      <c r="OMD1718" s="7"/>
      <c r="OME1718" s="7"/>
      <c r="OMF1718" s="7"/>
      <c r="OMG1718" s="7"/>
      <c r="OMH1718" s="7"/>
      <c r="OMI1718" s="7"/>
      <c r="OMJ1718" s="7"/>
      <c r="OMK1718" s="7"/>
      <c r="OML1718" s="7"/>
      <c r="OMM1718" s="7"/>
      <c r="OMN1718" s="7"/>
      <c r="OMO1718" s="7"/>
      <c r="OMP1718" s="7"/>
      <c r="OMQ1718" s="7"/>
      <c r="OMR1718" s="7"/>
      <c r="OMS1718" s="7"/>
      <c r="OMT1718" s="7"/>
      <c r="OMU1718" s="7"/>
      <c r="OMV1718" s="7"/>
      <c r="OMW1718" s="7"/>
      <c r="OMX1718" s="7"/>
      <c r="OMY1718" s="7"/>
      <c r="OMZ1718" s="7"/>
      <c r="ONA1718" s="7"/>
      <c r="ONB1718" s="7"/>
      <c r="ONC1718" s="7"/>
      <c r="OND1718" s="7"/>
      <c r="ONE1718" s="7"/>
      <c r="ONF1718" s="7"/>
      <c r="ONG1718" s="7"/>
      <c r="ONH1718" s="7"/>
      <c r="ONI1718" s="7"/>
      <c r="ONJ1718" s="7"/>
      <c r="ONK1718" s="7"/>
      <c r="ONL1718" s="7"/>
      <c r="ONM1718" s="7"/>
      <c r="ONN1718" s="7"/>
      <c r="ONO1718" s="7"/>
      <c r="ONP1718" s="7"/>
      <c r="ONQ1718" s="7"/>
      <c r="ONR1718" s="7"/>
      <c r="ONS1718" s="7"/>
      <c r="ONT1718" s="7"/>
      <c r="ONU1718" s="7"/>
      <c r="ONV1718" s="7"/>
      <c r="ONW1718" s="7"/>
      <c r="ONX1718" s="7"/>
      <c r="ONY1718" s="7"/>
      <c r="ONZ1718" s="7"/>
      <c r="OOA1718" s="7"/>
      <c r="OOB1718" s="7"/>
      <c r="OOC1718" s="7"/>
      <c r="OOD1718" s="7"/>
      <c r="OOE1718" s="7"/>
      <c r="OOF1718" s="7"/>
      <c r="OOG1718" s="7"/>
      <c r="OOH1718" s="7"/>
      <c r="OOI1718" s="7"/>
      <c r="OOJ1718" s="7"/>
      <c r="OOK1718" s="7"/>
      <c r="OOL1718" s="7"/>
      <c r="OOM1718" s="7"/>
      <c r="OON1718" s="7"/>
      <c r="OOO1718" s="7"/>
      <c r="OOP1718" s="7"/>
      <c r="OOQ1718" s="7"/>
      <c r="OOR1718" s="7"/>
      <c r="OOS1718" s="7"/>
      <c r="OOT1718" s="7"/>
      <c r="OOU1718" s="7"/>
      <c r="OOV1718" s="7"/>
      <c r="OOW1718" s="7"/>
      <c r="OOX1718" s="7"/>
      <c r="OOY1718" s="7"/>
      <c r="OOZ1718" s="7"/>
      <c r="OPA1718" s="7"/>
      <c r="OPB1718" s="7"/>
      <c r="OPC1718" s="7"/>
      <c r="OPD1718" s="7"/>
      <c r="OPE1718" s="7"/>
      <c r="OPF1718" s="7"/>
      <c r="OPG1718" s="7"/>
      <c r="OPH1718" s="7"/>
      <c r="OPI1718" s="7"/>
      <c r="OPJ1718" s="7"/>
      <c r="OPK1718" s="7"/>
      <c r="OPL1718" s="7"/>
      <c r="OPM1718" s="7"/>
      <c r="OPN1718" s="7"/>
      <c r="OPO1718" s="7"/>
      <c r="OPP1718" s="7"/>
      <c r="OPQ1718" s="7"/>
      <c r="OPR1718" s="7"/>
      <c r="OPS1718" s="7"/>
      <c r="OPT1718" s="7"/>
      <c r="OPU1718" s="7"/>
      <c r="OPV1718" s="7"/>
      <c r="OPW1718" s="7"/>
      <c r="OPX1718" s="7"/>
      <c r="OPY1718" s="7"/>
      <c r="OPZ1718" s="7"/>
      <c r="OQA1718" s="7"/>
      <c r="OQB1718" s="7"/>
      <c r="OQC1718" s="7"/>
      <c r="OQD1718" s="7"/>
      <c r="OQE1718" s="7"/>
      <c r="OQF1718" s="7"/>
      <c r="OQG1718" s="7"/>
      <c r="OQH1718" s="7"/>
      <c r="OQI1718" s="7"/>
      <c r="OQJ1718" s="7"/>
      <c r="OQK1718" s="7"/>
      <c r="OQL1718" s="7"/>
      <c r="OQM1718" s="7"/>
      <c r="OQN1718" s="7"/>
      <c r="OQO1718" s="7"/>
      <c r="OQP1718" s="7"/>
      <c r="OQQ1718" s="7"/>
      <c r="OQR1718" s="7"/>
      <c r="OQS1718" s="7"/>
      <c r="OQT1718" s="7"/>
      <c r="OQU1718" s="7"/>
      <c r="OQV1718" s="7"/>
      <c r="OQW1718" s="7"/>
      <c r="OQX1718" s="7"/>
      <c r="OQY1718" s="7"/>
      <c r="OQZ1718" s="7"/>
      <c r="ORA1718" s="7"/>
      <c r="ORB1718" s="7"/>
      <c r="ORC1718" s="7"/>
      <c r="ORD1718" s="7"/>
      <c r="ORE1718" s="7"/>
      <c r="ORF1718" s="7"/>
      <c r="ORG1718" s="7"/>
      <c r="ORH1718" s="7"/>
      <c r="ORI1718" s="7"/>
      <c r="ORJ1718" s="7"/>
      <c r="ORK1718" s="7"/>
      <c r="ORL1718" s="7"/>
      <c r="ORM1718" s="7"/>
      <c r="ORN1718" s="7"/>
      <c r="ORO1718" s="7"/>
      <c r="ORP1718" s="7"/>
      <c r="ORQ1718" s="7"/>
      <c r="ORR1718" s="7"/>
      <c r="ORS1718" s="7"/>
      <c r="ORT1718" s="7"/>
      <c r="ORU1718" s="7"/>
      <c r="ORV1718" s="7"/>
      <c r="ORW1718" s="7"/>
      <c r="ORX1718" s="7"/>
      <c r="ORY1718" s="7"/>
      <c r="ORZ1718" s="7"/>
      <c r="OSA1718" s="7"/>
      <c r="OSB1718" s="7"/>
      <c r="OSC1718" s="7"/>
      <c r="OSD1718" s="7"/>
      <c r="OSE1718" s="7"/>
      <c r="OSF1718" s="7"/>
      <c r="OSG1718" s="7"/>
      <c r="OSH1718" s="7"/>
      <c r="OSI1718" s="7"/>
      <c r="OSJ1718" s="7"/>
      <c r="OSK1718" s="7"/>
      <c r="OSL1718" s="7"/>
      <c r="OSM1718" s="7"/>
      <c r="OSN1718" s="7"/>
      <c r="OSO1718" s="7"/>
      <c r="OSP1718" s="7"/>
      <c r="OSQ1718" s="7"/>
      <c r="OSR1718" s="7"/>
      <c r="OSS1718" s="7"/>
      <c r="OST1718" s="7"/>
      <c r="OSU1718" s="7"/>
      <c r="OSV1718" s="7"/>
      <c r="OSW1718" s="7"/>
      <c r="OSX1718" s="7"/>
      <c r="OSY1718" s="7"/>
      <c r="OSZ1718" s="7"/>
      <c r="OTA1718" s="7"/>
      <c r="OTB1718" s="7"/>
      <c r="OTC1718" s="7"/>
      <c r="OTD1718" s="7"/>
      <c r="OTE1718" s="7"/>
      <c r="OTF1718" s="7"/>
      <c r="OTG1718" s="7"/>
      <c r="OTH1718" s="7"/>
      <c r="OTI1718" s="7"/>
      <c r="OTJ1718" s="7"/>
      <c r="OTK1718" s="7"/>
      <c r="OTL1718" s="7"/>
      <c r="OTM1718" s="7"/>
      <c r="OTN1718" s="7"/>
      <c r="OTO1718" s="7"/>
      <c r="OTP1718" s="7"/>
      <c r="OTQ1718" s="7"/>
      <c r="OTR1718" s="7"/>
      <c r="OTS1718" s="7"/>
      <c r="OTT1718" s="7"/>
      <c r="OTU1718" s="7"/>
      <c r="OTV1718" s="7"/>
      <c r="OTW1718" s="7"/>
      <c r="OTX1718" s="7"/>
      <c r="OTY1718" s="7"/>
      <c r="OTZ1718" s="7"/>
      <c r="OUA1718" s="7"/>
      <c r="OUB1718" s="7"/>
      <c r="OUC1718" s="7"/>
      <c r="OUD1718" s="7"/>
      <c r="OUE1718" s="7"/>
      <c r="OUF1718" s="7"/>
      <c r="OUG1718" s="7"/>
      <c r="OUH1718" s="7"/>
      <c r="OUI1718" s="7"/>
      <c r="OUJ1718" s="7"/>
      <c r="OUK1718" s="7"/>
      <c r="OUL1718" s="7"/>
      <c r="OUM1718" s="7"/>
      <c r="OUN1718" s="7"/>
      <c r="OUO1718" s="7"/>
      <c r="OUP1718" s="7"/>
      <c r="OUQ1718" s="7"/>
      <c r="OUR1718" s="7"/>
      <c r="OUS1718" s="7"/>
      <c r="OUT1718" s="7"/>
      <c r="OUU1718" s="7"/>
      <c r="OUV1718" s="7"/>
      <c r="OUW1718" s="7"/>
      <c r="OUX1718" s="7"/>
      <c r="OUY1718" s="7"/>
      <c r="OUZ1718" s="7"/>
      <c r="OVA1718" s="7"/>
      <c r="OVB1718" s="7"/>
      <c r="OVC1718" s="7"/>
      <c r="OVD1718" s="7"/>
      <c r="OVE1718" s="7"/>
      <c r="OVF1718" s="7"/>
      <c r="OVG1718" s="7"/>
      <c r="OVH1718" s="7"/>
      <c r="OVI1718" s="7"/>
      <c r="OVJ1718" s="7"/>
      <c r="OVK1718" s="7"/>
      <c r="OVL1718" s="7"/>
      <c r="OVM1718" s="7"/>
      <c r="OVN1718" s="7"/>
      <c r="OVO1718" s="7"/>
      <c r="OVP1718" s="7"/>
      <c r="OVQ1718" s="7"/>
      <c r="OVR1718" s="7"/>
      <c r="OVS1718" s="7"/>
      <c r="OVT1718" s="7"/>
      <c r="OVU1718" s="7"/>
      <c r="OVV1718" s="7"/>
      <c r="OVW1718" s="7"/>
      <c r="OVX1718" s="7"/>
      <c r="OVY1718" s="7"/>
      <c r="OVZ1718" s="7"/>
      <c r="OWA1718" s="7"/>
      <c r="OWB1718" s="7"/>
      <c r="OWC1718" s="7"/>
      <c r="OWD1718" s="7"/>
      <c r="OWE1718" s="7"/>
      <c r="OWF1718" s="7"/>
      <c r="OWG1718" s="7"/>
      <c r="OWH1718" s="7"/>
      <c r="OWI1718" s="7"/>
      <c r="OWJ1718" s="7"/>
      <c r="OWK1718" s="7"/>
      <c r="OWL1718" s="7"/>
      <c r="OWM1718" s="7"/>
      <c r="OWN1718" s="7"/>
      <c r="OWO1718" s="7"/>
      <c r="OWP1718" s="7"/>
      <c r="OWQ1718" s="7"/>
      <c r="OWR1718" s="7"/>
      <c r="OWS1718" s="7"/>
      <c r="OWT1718" s="7"/>
      <c r="OWU1718" s="7"/>
      <c r="OWV1718" s="7"/>
      <c r="OWW1718" s="7"/>
      <c r="OWX1718" s="7"/>
      <c r="OWY1718" s="7"/>
      <c r="OWZ1718" s="7"/>
      <c r="OXA1718" s="7"/>
      <c r="OXB1718" s="7"/>
      <c r="OXC1718" s="7"/>
      <c r="OXD1718" s="7"/>
      <c r="OXE1718" s="7"/>
      <c r="OXF1718" s="7"/>
      <c r="OXG1718" s="7"/>
      <c r="OXH1718" s="7"/>
      <c r="OXI1718" s="7"/>
      <c r="OXJ1718" s="7"/>
      <c r="OXK1718" s="7"/>
      <c r="OXL1718" s="7"/>
      <c r="OXM1718" s="7"/>
      <c r="OXN1718" s="7"/>
      <c r="OXO1718" s="7"/>
      <c r="OXP1718" s="7"/>
      <c r="OXQ1718" s="7"/>
      <c r="OXR1718" s="7"/>
      <c r="OXS1718" s="7"/>
      <c r="OXT1718" s="7"/>
      <c r="OXU1718" s="7"/>
      <c r="OXV1718" s="7"/>
      <c r="OXW1718" s="7"/>
      <c r="OXX1718" s="7"/>
      <c r="OXY1718" s="7"/>
      <c r="OXZ1718" s="7"/>
      <c r="OYA1718" s="7"/>
      <c r="OYB1718" s="7"/>
      <c r="OYC1718" s="7"/>
      <c r="OYD1718" s="7"/>
      <c r="OYE1718" s="7"/>
      <c r="OYF1718" s="7"/>
      <c r="OYG1718" s="7"/>
      <c r="OYH1718" s="7"/>
      <c r="OYI1718" s="7"/>
      <c r="OYJ1718" s="7"/>
      <c r="OYK1718" s="7"/>
      <c r="OYL1718" s="7"/>
      <c r="OYM1718" s="7"/>
      <c r="OYN1718" s="7"/>
      <c r="OYO1718" s="7"/>
      <c r="OYP1718" s="7"/>
      <c r="OYQ1718" s="7"/>
      <c r="OYR1718" s="7"/>
      <c r="OYS1718" s="7"/>
      <c r="OYT1718" s="7"/>
      <c r="OYU1718" s="7"/>
      <c r="OYV1718" s="7"/>
      <c r="OYW1718" s="7"/>
      <c r="OYX1718" s="7"/>
      <c r="OYY1718" s="7"/>
      <c r="OYZ1718" s="7"/>
      <c r="OZA1718" s="7"/>
      <c r="OZB1718" s="7"/>
      <c r="OZC1718" s="7"/>
      <c r="OZD1718" s="7"/>
      <c r="OZE1718" s="7"/>
      <c r="OZF1718" s="7"/>
      <c r="OZG1718" s="7"/>
      <c r="OZH1718" s="7"/>
      <c r="OZI1718" s="7"/>
      <c r="OZJ1718" s="7"/>
      <c r="OZK1718" s="7"/>
      <c r="OZL1718" s="7"/>
      <c r="OZM1718" s="7"/>
      <c r="OZN1718" s="7"/>
      <c r="OZO1718" s="7"/>
      <c r="OZP1718" s="7"/>
      <c r="OZQ1718" s="7"/>
      <c r="OZR1718" s="7"/>
      <c r="OZS1718" s="7"/>
      <c r="OZT1718" s="7"/>
      <c r="OZU1718" s="7"/>
      <c r="OZV1718" s="7"/>
      <c r="OZW1718" s="7"/>
      <c r="OZX1718" s="7"/>
      <c r="OZY1718" s="7"/>
      <c r="OZZ1718" s="7"/>
      <c r="PAA1718" s="7"/>
      <c r="PAB1718" s="7"/>
      <c r="PAC1718" s="7"/>
      <c r="PAD1718" s="7"/>
      <c r="PAE1718" s="7"/>
      <c r="PAF1718" s="7"/>
      <c r="PAG1718" s="7"/>
      <c r="PAH1718" s="7"/>
      <c r="PAI1718" s="7"/>
      <c r="PAJ1718" s="7"/>
      <c r="PAK1718" s="7"/>
      <c r="PAL1718" s="7"/>
      <c r="PAM1718" s="7"/>
      <c r="PAN1718" s="7"/>
      <c r="PAO1718" s="7"/>
      <c r="PAP1718" s="7"/>
      <c r="PAQ1718" s="7"/>
      <c r="PAR1718" s="7"/>
      <c r="PAS1718" s="7"/>
      <c r="PAT1718" s="7"/>
      <c r="PAU1718" s="7"/>
      <c r="PAV1718" s="7"/>
      <c r="PAW1718" s="7"/>
      <c r="PAX1718" s="7"/>
      <c r="PAY1718" s="7"/>
      <c r="PAZ1718" s="7"/>
      <c r="PBA1718" s="7"/>
      <c r="PBB1718" s="7"/>
      <c r="PBC1718" s="7"/>
      <c r="PBD1718" s="7"/>
      <c r="PBE1718" s="7"/>
      <c r="PBF1718" s="7"/>
      <c r="PBG1718" s="7"/>
      <c r="PBH1718" s="7"/>
      <c r="PBI1718" s="7"/>
      <c r="PBJ1718" s="7"/>
      <c r="PBK1718" s="7"/>
      <c r="PBL1718" s="7"/>
      <c r="PBM1718" s="7"/>
      <c r="PBN1718" s="7"/>
      <c r="PBO1718" s="7"/>
      <c r="PBP1718" s="7"/>
      <c r="PBQ1718" s="7"/>
      <c r="PBR1718" s="7"/>
      <c r="PBS1718" s="7"/>
      <c r="PBT1718" s="7"/>
      <c r="PBU1718" s="7"/>
      <c r="PBV1718" s="7"/>
      <c r="PBW1718" s="7"/>
      <c r="PBX1718" s="7"/>
      <c r="PBY1718" s="7"/>
      <c r="PBZ1718" s="7"/>
      <c r="PCA1718" s="7"/>
      <c r="PCB1718" s="7"/>
      <c r="PCC1718" s="7"/>
      <c r="PCD1718" s="7"/>
      <c r="PCE1718" s="7"/>
      <c r="PCF1718" s="7"/>
      <c r="PCG1718" s="7"/>
      <c r="PCH1718" s="7"/>
      <c r="PCI1718" s="7"/>
      <c r="PCJ1718" s="7"/>
      <c r="PCK1718" s="7"/>
      <c r="PCL1718" s="7"/>
      <c r="PCM1718" s="7"/>
      <c r="PCN1718" s="7"/>
      <c r="PCO1718" s="7"/>
      <c r="PCP1718" s="7"/>
      <c r="PCQ1718" s="7"/>
      <c r="PCR1718" s="7"/>
      <c r="PCS1718" s="7"/>
      <c r="PCT1718" s="7"/>
      <c r="PCU1718" s="7"/>
      <c r="PCV1718" s="7"/>
      <c r="PCW1718" s="7"/>
      <c r="PCX1718" s="7"/>
      <c r="PCY1718" s="7"/>
      <c r="PCZ1718" s="7"/>
      <c r="PDA1718" s="7"/>
      <c r="PDB1718" s="7"/>
      <c r="PDC1718" s="7"/>
      <c r="PDD1718" s="7"/>
      <c r="PDE1718" s="7"/>
      <c r="PDF1718" s="7"/>
      <c r="PDG1718" s="7"/>
      <c r="PDH1718" s="7"/>
      <c r="PDI1718" s="7"/>
      <c r="PDJ1718" s="7"/>
      <c r="PDK1718" s="7"/>
      <c r="PDL1718" s="7"/>
      <c r="PDM1718" s="7"/>
      <c r="PDN1718" s="7"/>
      <c r="PDO1718" s="7"/>
      <c r="PDP1718" s="7"/>
      <c r="PDQ1718" s="7"/>
      <c r="PDR1718" s="7"/>
      <c r="PDS1718" s="7"/>
      <c r="PDT1718" s="7"/>
      <c r="PDU1718" s="7"/>
      <c r="PDV1718" s="7"/>
      <c r="PDW1718" s="7"/>
      <c r="PDX1718" s="7"/>
      <c r="PDY1718" s="7"/>
      <c r="PDZ1718" s="7"/>
      <c r="PEA1718" s="7"/>
      <c r="PEB1718" s="7"/>
      <c r="PEC1718" s="7"/>
      <c r="PED1718" s="7"/>
      <c r="PEE1718" s="7"/>
      <c r="PEF1718" s="7"/>
      <c r="PEG1718" s="7"/>
      <c r="PEH1718" s="7"/>
      <c r="PEI1718" s="7"/>
      <c r="PEJ1718" s="7"/>
      <c r="PEK1718" s="7"/>
      <c r="PEL1718" s="7"/>
      <c r="PEM1718" s="7"/>
      <c r="PEN1718" s="7"/>
      <c r="PEO1718" s="7"/>
      <c r="PEP1718" s="7"/>
      <c r="PEQ1718" s="7"/>
      <c r="PER1718" s="7"/>
      <c r="PES1718" s="7"/>
      <c r="PET1718" s="7"/>
      <c r="PEU1718" s="7"/>
      <c r="PEV1718" s="7"/>
      <c r="PEW1718" s="7"/>
      <c r="PEX1718" s="7"/>
      <c r="PEY1718" s="7"/>
      <c r="PEZ1718" s="7"/>
      <c r="PFA1718" s="7"/>
      <c r="PFB1718" s="7"/>
      <c r="PFC1718" s="7"/>
      <c r="PFD1718" s="7"/>
      <c r="PFE1718" s="7"/>
      <c r="PFF1718" s="7"/>
      <c r="PFG1718" s="7"/>
      <c r="PFH1718" s="7"/>
      <c r="PFI1718" s="7"/>
      <c r="PFJ1718" s="7"/>
      <c r="PFK1718" s="7"/>
      <c r="PFL1718" s="7"/>
      <c r="PFM1718" s="7"/>
      <c r="PFN1718" s="7"/>
      <c r="PFO1718" s="7"/>
      <c r="PFP1718" s="7"/>
      <c r="PFQ1718" s="7"/>
      <c r="PFR1718" s="7"/>
      <c r="PFS1718" s="7"/>
      <c r="PFT1718" s="7"/>
      <c r="PFU1718" s="7"/>
      <c r="PFV1718" s="7"/>
      <c r="PFW1718" s="7"/>
      <c r="PFX1718" s="7"/>
      <c r="PFY1718" s="7"/>
      <c r="PFZ1718" s="7"/>
      <c r="PGA1718" s="7"/>
      <c r="PGB1718" s="7"/>
      <c r="PGC1718" s="7"/>
      <c r="PGD1718" s="7"/>
      <c r="PGE1718" s="7"/>
      <c r="PGF1718" s="7"/>
      <c r="PGG1718" s="7"/>
      <c r="PGH1718" s="7"/>
      <c r="PGI1718" s="7"/>
      <c r="PGJ1718" s="7"/>
      <c r="PGK1718" s="7"/>
      <c r="PGL1718" s="7"/>
      <c r="PGM1718" s="7"/>
      <c r="PGN1718" s="7"/>
      <c r="PGO1718" s="7"/>
      <c r="PGP1718" s="7"/>
      <c r="PGQ1718" s="7"/>
      <c r="PGR1718" s="7"/>
      <c r="PGS1718" s="7"/>
      <c r="PGT1718" s="7"/>
      <c r="PGU1718" s="7"/>
      <c r="PGV1718" s="7"/>
      <c r="PGW1718" s="7"/>
      <c r="PGX1718" s="7"/>
      <c r="PGY1718" s="7"/>
      <c r="PGZ1718" s="7"/>
      <c r="PHA1718" s="7"/>
      <c r="PHB1718" s="7"/>
      <c r="PHC1718" s="7"/>
      <c r="PHD1718" s="7"/>
      <c r="PHE1718" s="7"/>
      <c r="PHF1718" s="7"/>
      <c r="PHG1718" s="7"/>
      <c r="PHH1718" s="7"/>
      <c r="PHI1718" s="7"/>
      <c r="PHJ1718" s="7"/>
      <c r="PHK1718" s="7"/>
      <c r="PHL1718" s="7"/>
      <c r="PHM1718" s="7"/>
      <c r="PHN1718" s="7"/>
      <c r="PHO1718" s="7"/>
      <c r="PHP1718" s="7"/>
      <c r="PHQ1718" s="7"/>
      <c r="PHR1718" s="7"/>
      <c r="PHS1718" s="7"/>
      <c r="PHT1718" s="7"/>
      <c r="PHU1718" s="7"/>
      <c r="PHV1718" s="7"/>
      <c r="PHW1718" s="7"/>
      <c r="PHX1718" s="7"/>
      <c r="PHY1718" s="7"/>
      <c r="PHZ1718" s="7"/>
      <c r="PIA1718" s="7"/>
      <c r="PIB1718" s="7"/>
      <c r="PIC1718" s="7"/>
      <c r="PID1718" s="7"/>
      <c r="PIE1718" s="7"/>
      <c r="PIF1718" s="7"/>
      <c r="PIG1718" s="7"/>
      <c r="PIH1718" s="7"/>
      <c r="PII1718" s="7"/>
      <c r="PIJ1718" s="7"/>
      <c r="PIK1718" s="7"/>
      <c r="PIL1718" s="7"/>
      <c r="PIM1718" s="7"/>
      <c r="PIN1718" s="7"/>
      <c r="PIO1718" s="7"/>
      <c r="PIP1718" s="7"/>
      <c r="PIQ1718" s="7"/>
      <c r="PIR1718" s="7"/>
      <c r="PIS1718" s="7"/>
      <c r="PIT1718" s="7"/>
      <c r="PIU1718" s="7"/>
      <c r="PIV1718" s="7"/>
      <c r="PIW1718" s="7"/>
      <c r="PIX1718" s="7"/>
      <c r="PIY1718" s="7"/>
      <c r="PIZ1718" s="7"/>
      <c r="PJA1718" s="7"/>
      <c r="PJB1718" s="7"/>
      <c r="PJC1718" s="7"/>
      <c r="PJD1718" s="7"/>
      <c r="PJE1718" s="7"/>
      <c r="PJF1718" s="7"/>
      <c r="PJG1718" s="7"/>
      <c r="PJH1718" s="7"/>
      <c r="PJI1718" s="7"/>
      <c r="PJJ1718" s="7"/>
      <c r="PJK1718" s="7"/>
      <c r="PJL1718" s="7"/>
      <c r="PJM1718" s="7"/>
      <c r="PJN1718" s="7"/>
      <c r="PJO1718" s="7"/>
      <c r="PJP1718" s="7"/>
      <c r="PJQ1718" s="7"/>
      <c r="PJR1718" s="7"/>
      <c r="PJS1718" s="7"/>
      <c r="PJT1718" s="7"/>
      <c r="PJU1718" s="7"/>
      <c r="PJV1718" s="7"/>
      <c r="PJW1718" s="7"/>
      <c r="PJX1718" s="7"/>
      <c r="PJY1718" s="7"/>
      <c r="PJZ1718" s="7"/>
      <c r="PKA1718" s="7"/>
      <c r="PKB1718" s="7"/>
      <c r="PKC1718" s="7"/>
      <c r="PKD1718" s="7"/>
      <c r="PKE1718" s="7"/>
      <c r="PKF1718" s="7"/>
      <c r="PKG1718" s="7"/>
      <c r="PKH1718" s="7"/>
      <c r="PKI1718" s="7"/>
      <c r="PKJ1718" s="7"/>
      <c r="PKK1718" s="7"/>
      <c r="PKL1718" s="7"/>
      <c r="PKM1718" s="7"/>
      <c r="PKN1718" s="7"/>
      <c r="PKO1718" s="7"/>
      <c r="PKP1718" s="7"/>
      <c r="PKQ1718" s="7"/>
      <c r="PKR1718" s="7"/>
      <c r="PKS1718" s="7"/>
      <c r="PKT1718" s="7"/>
      <c r="PKU1718" s="7"/>
      <c r="PKV1718" s="7"/>
      <c r="PKW1718" s="7"/>
      <c r="PKX1718" s="7"/>
      <c r="PKY1718" s="7"/>
      <c r="PKZ1718" s="7"/>
      <c r="PLA1718" s="7"/>
      <c r="PLB1718" s="7"/>
      <c r="PLC1718" s="7"/>
      <c r="PLD1718" s="7"/>
      <c r="PLE1718" s="7"/>
      <c r="PLF1718" s="7"/>
      <c r="PLG1718" s="7"/>
      <c r="PLH1718" s="7"/>
      <c r="PLI1718" s="7"/>
      <c r="PLJ1718" s="7"/>
      <c r="PLK1718" s="7"/>
      <c r="PLL1718" s="7"/>
      <c r="PLM1718" s="7"/>
      <c r="PLN1718" s="7"/>
      <c r="PLO1718" s="7"/>
      <c r="PLP1718" s="7"/>
      <c r="PLQ1718" s="7"/>
      <c r="PLR1718" s="7"/>
      <c r="PLS1718" s="7"/>
      <c r="PLT1718" s="7"/>
      <c r="PLU1718" s="7"/>
      <c r="PLV1718" s="7"/>
      <c r="PLW1718" s="7"/>
      <c r="PLX1718" s="7"/>
      <c r="PLY1718" s="7"/>
      <c r="PLZ1718" s="7"/>
      <c r="PMA1718" s="7"/>
      <c r="PMB1718" s="7"/>
      <c r="PMC1718" s="7"/>
      <c r="PMD1718" s="7"/>
      <c r="PME1718" s="7"/>
      <c r="PMF1718" s="7"/>
      <c r="PMG1718" s="7"/>
      <c r="PMH1718" s="7"/>
      <c r="PMI1718" s="7"/>
      <c r="PMJ1718" s="7"/>
      <c r="PMK1718" s="7"/>
      <c r="PML1718" s="7"/>
      <c r="PMM1718" s="7"/>
      <c r="PMN1718" s="7"/>
      <c r="PMO1718" s="7"/>
      <c r="PMP1718" s="7"/>
      <c r="PMQ1718" s="7"/>
      <c r="PMR1718" s="7"/>
      <c r="PMS1718" s="7"/>
      <c r="PMT1718" s="7"/>
      <c r="PMU1718" s="7"/>
      <c r="PMV1718" s="7"/>
      <c r="PMW1718" s="7"/>
      <c r="PMX1718" s="7"/>
      <c r="PMY1718" s="7"/>
      <c r="PMZ1718" s="7"/>
      <c r="PNA1718" s="7"/>
      <c r="PNB1718" s="7"/>
      <c r="PNC1718" s="7"/>
      <c r="PND1718" s="7"/>
      <c r="PNE1718" s="7"/>
      <c r="PNF1718" s="7"/>
      <c r="PNG1718" s="7"/>
      <c r="PNH1718" s="7"/>
      <c r="PNI1718" s="7"/>
      <c r="PNJ1718" s="7"/>
      <c r="PNK1718" s="7"/>
      <c r="PNL1718" s="7"/>
      <c r="PNM1718" s="7"/>
      <c r="PNN1718" s="7"/>
      <c r="PNO1718" s="7"/>
      <c r="PNP1718" s="7"/>
      <c r="PNQ1718" s="7"/>
      <c r="PNR1718" s="7"/>
      <c r="PNS1718" s="7"/>
      <c r="PNT1718" s="7"/>
      <c r="PNU1718" s="7"/>
      <c r="PNV1718" s="7"/>
      <c r="PNW1718" s="7"/>
      <c r="PNX1718" s="7"/>
      <c r="PNY1718" s="7"/>
      <c r="PNZ1718" s="7"/>
      <c r="POA1718" s="7"/>
      <c r="POB1718" s="7"/>
      <c r="POC1718" s="7"/>
      <c r="POD1718" s="7"/>
      <c r="POE1718" s="7"/>
      <c r="POF1718" s="7"/>
      <c r="POG1718" s="7"/>
      <c r="POH1718" s="7"/>
      <c r="POI1718" s="7"/>
      <c r="POJ1718" s="7"/>
      <c r="POK1718" s="7"/>
      <c r="POL1718" s="7"/>
      <c r="POM1718" s="7"/>
      <c r="PON1718" s="7"/>
      <c r="POO1718" s="7"/>
      <c r="POP1718" s="7"/>
      <c r="POQ1718" s="7"/>
      <c r="POR1718" s="7"/>
      <c r="POS1718" s="7"/>
      <c r="POT1718" s="7"/>
      <c r="POU1718" s="7"/>
      <c r="POV1718" s="7"/>
      <c r="POW1718" s="7"/>
      <c r="POX1718" s="7"/>
      <c r="POY1718" s="7"/>
      <c r="POZ1718" s="7"/>
      <c r="PPA1718" s="7"/>
      <c r="PPB1718" s="7"/>
      <c r="PPC1718" s="7"/>
      <c r="PPD1718" s="7"/>
      <c r="PPE1718" s="7"/>
      <c r="PPF1718" s="7"/>
      <c r="PPG1718" s="7"/>
      <c r="PPH1718" s="7"/>
      <c r="PPI1718" s="7"/>
      <c r="PPJ1718" s="7"/>
      <c r="PPK1718" s="7"/>
      <c r="PPL1718" s="7"/>
      <c r="PPM1718" s="7"/>
      <c r="PPN1718" s="7"/>
      <c r="PPO1718" s="7"/>
      <c r="PPP1718" s="7"/>
      <c r="PPQ1718" s="7"/>
      <c r="PPR1718" s="7"/>
      <c r="PPS1718" s="7"/>
      <c r="PPT1718" s="7"/>
      <c r="PPU1718" s="7"/>
      <c r="PPV1718" s="7"/>
      <c r="PPW1718" s="7"/>
      <c r="PPX1718" s="7"/>
      <c r="PPY1718" s="7"/>
      <c r="PPZ1718" s="7"/>
      <c r="PQA1718" s="7"/>
      <c r="PQB1718" s="7"/>
      <c r="PQC1718" s="7"/>
      <c r="PQD1718" s="7"/>
      <c r="PQE1718" s="7"/>
      <c r="PQF1718" s="7"/>
      <c r="PQG1718" s="7"/>
      <c r="PQH1718" s="7"/>
      <c r="PQI1718" s="7"/>
      <c r="PQJ1718" s="7"/>
      <c r="PQK1718" s="7"/>
      <c r="PQL1718" s="7"/>
      <c r="PQM1718" s="7"/>
      <c r="PQN1718" s="7"/>
      <c r="PQO1718" s="7"/>
      <c r="PQP1718" s="7"/>
      <c r="PQQ1718" s="7"/>
      <c r="PQR1718" s="7"/>
      <c r="PQS1718" s="7"/>
      <c r="PQT1718" s="7"/>
      <c r="PQU1718" s="7"/>
      <c r="PQV1718" s="7"/>
      <c r="PQW1718" s="7"/>
      <c r="PQX1718" s="7"/>
      <c r="PQY1718" s="7"/>
      <c r="PQZ1718" s="7"/>
      <c r="PRA1718" s="7"/>
      <c r="PRB1718" s="7"/>
      <c r="PRC1718" s="7"/>
      <c r="PRD1718" s="7"/>
      <c r="PRE1718" s="7"/>
      <c r="PRF1718" s="7"/>
      <c r="PRG1718" s="7"/>
      <c r="PRH1718" s="7"/>
      <c r="PRI1718" s="7"/>
      <c r="PRJ1718" s="7"/>
      <c r="PRK1718" s="7"/>
      <c r="PRL1718" s="7"/>
      <c r="PRM1718" s="7"/>
      <c r="PRN1718" s="7"/>
      <c r="PRO1718" s="7"/>
      <c r="PRP1718" s="7"/>
      <c r="PRQ1718" s="7"/>
      <c r="PRR1718" s="7"/>
      <c r="PRS1718" s="7"/>
      <c r="PRT1718" s="7"/>
      <c r="PRU1718" s="7"/>
      <c r="PRV1718" s="7"/>
      <c r="PRW1718" s="7"/>
      <c r="PRX1718" s="7"/>
      <c r="PRY1718" s="7"/>
      <c r="PRZ1718" s="7"/>
      <c r="PSA1718" s="7"/>
      <c r="PSB1718" s="7"/>
      <c r="PSC1718" s="7"/>
      <c r="PSD1718" s="7"/>
      <c r="PSE1718" s="7"/>
      <c r="PSF1718" s="7"/>
      <c r="PSG1718" s="7"/>
      <c r="PSH1718" s="7"/>
      <c r="PSI1718" s="7"/>
      <c r="PSJ1718" s="7"/>
      <c r="PSK1718" s="7"/>
      <c r="PSL1718" s="7"/>
      <c r="PSM1718" s="7"/>
      <c r="PSN1718" s="7"/>
      <c r="PSO1718" s="7"/>
      <c r="PSP1718" s="7"/>
      <c r="PSQ1718" s="7"/>
      <c r="PSR1718" s="7"/>
      <c r="PSS1718" s="7"/>
      <c r="PST1718" s="7"/>
      <c r="PSU1718" s="7"/>
      <c r="PSV1718" s="7"/>
      <c r="PSW1718" s="7"/>
      <c r="PSX1718" s="7"/>
      <c r="PSY1718" s="7"/>
      <c r="PSZ1718" s="7"/>
      <c r="PTA1718" s="7"/>
      <c r="PTB1718" s="7"/>
      <c r="PTC1718" s="7"/>
      <c r="PTD1718" s="7"/>
      <c r="PTE1718" s="7"/>
      <c r="PTF1718" s="7"/>
      <c r="PTG1718" s="7"/>
      <c r="PTH1718" s="7"/>
      <c r="PTI1718" s="7"/>
      <c r="PTJ1718" s="7"/>
      <c r="PTK1718" s="7"/>
      <c r="PTL1718" s="7"/>
      <c r="PTM1718" s="7"/>
      <c r="PTN1718" s="7"/>
      <c r="PTO1718" s="7"/>
      <c r="PTP1718" s="7"/>
      <c r="PTQ1718" s="7"/>
      <c r="PTR1718" s="7"/>
      <c r="PTS1718" s="7"/>
      <c r="PTT1718" s="7"/>
      <c r="PTU1718" s="7"/>
      <c r="PTV1718" s="7"/>
      <c r="PTW1718" s="7"/>
      <c r="PTX1718" s="7"/>
      <c r="PTY1718" s="7"/>
      <c r="PTZ1718" s="7"/>
      <c r="PUA1718" s="7"/>
      <c r="PUB1718" s="7"/>
      <c r="PUC1718" s="7"/>
      <c r="PUD1718" s="7"/>
      <c r="PUE1718" s="7"/>
      <c r="PUF1718" s="7"/>
      <c r="PUG1718" s="7"/>
      <c r="PUH1718" s="7"/>
      <c r="PUI1718" s="7"/>
      <c r="PUJ1718" s="7"/>
      <c r="PUK1718" s="7"/>
      <c r="PUL1718" s="7"/>
      <c r="PUM1718" s="7"/>
      <c r="PUN1718" s="7"/>
      <c r="PUO1718" s="7"/>
      <c r="PUP1718" s="7"/>
      <c r="PUQ1718" s="7"/>
      <c r="PUR1718" s="7"/>
      <c r="PUS1718" s="7"/>
      <c r="PUT1718" s="7"/>
      <c r="PUU1718" s="7"/>
      <c r="PUV1718" s="7"/>
      <c r="PUW1718" s="7"/>
      <c r="PUX1718" s="7"/>
      <c r="PUY1718" s="7"/>
      <c r="PUZ1718" s="7"/>
      <c r="PVA1718" s="7"/>
      <c r="PVB1718" s="7"/>
      <c r="PVC1718" s="7"/>
      <c r="PVD1718" s="7"/>
      <c r="PVE1718" s="7"/>
      <c r="PVF1718" s="7"/>
      <c r="PVG1718" s="7"/>
      <c r="PVH1718" s="7"/>
      <c r="PVI1718" s="7"/>
      <c r="PVJ1718" s="7"/>
      <c r="PVK1718" s="7"/>
      <c r="PVL1718" s="7"/>
      <c r="PVM1718" s="7"/>
      <c r="PVN1718" s="7"/>
      <c r="PVO1718" s="7"/>
      <c r="PVP1718" s="7"/>
      <c r="PVQ1718" s="7"/>
      <c r="PVR1718" s="7"/>
      <c r="PVS1718" s="7"/>
      <c r="PVT1718" s="7"/>
      <c r="PVU1718" s="7"/>
      <c r="PVV1718" s="7"/>
      <c r="PVW1718" s="7"/>
      <c r="PVX1718" s="7"/>
      <c r="PVY1718" s="7"/>
      <c r="PVZ1718" s="7"/>
      <c r="PWA1718" s="7"/>
      <c r="PWB1718" s="7"/>
      <c r="PWC1718" s="7"/>
      <c r="PWD1718" s="7"/>
      <c r="PWE1718" s="7"/>
      <c r="PWF1718" s="7"/>
      <c r="PWG1718" s="7"/>
      <c r="PWH1718" s="7"/>
      <c r="PWI1718" s="7"/>
      <c r="PWJ1718" s="7"/>
      <c r="PWK1718" s="7"/>
      <c r="PWL1718" s="7"/>
      <c r="PWM1718" s="7"/>
      <c r="PWN1718" s="7"/>
      <c r="PWO1718" s="7"/>
      <c r="PWP1718" s="7"/>
      <c r="PWQ1718" s="7"/>
      <c r="PWR1718" s="7"/>
      <c r="PWS1718" s="7"/>
      <c r="PWT1718" s="7"/>
      <c r="PWU1718" s="7"/>
      <c r="PWV1718" s="7"/>
      <c r="PWW1718" s="7"/>
      <c r="PWX1718" s="7"/>
      <c r="PWY1718" s="7"/>
      <c r="PWZ1718" s="7"/>
      <c r="PXA1718" s="7"/>
      <c r="PXB1718" s="7"/>
      <c r="PXC1718" s="7"/>
      <c r="PXD1718" s="7"/>
      <c r="PXE1718" s="7"/>
      <c r="PXF1718" s="7"/>
      <c r="PXG1718" s="7"/>
      <c r="PXH1718" s="7"/>
      <c r="PXI1718" s="7"/>
      <c r="PXJ1718" s="7"/>
      <c r="PXK1718" s="7"/>
      <c r="PXL1718" s="7"/>
      <c r="PXM1718" s="7"/>
      <c r="PXN1718" s="7"/>
      <c r="PXO1718" s="7"/>
      <c r="PXP1718" s="7"/>
      <c r="PXQ1718" s="7"/>
      <c r="PXR1718" s="7"/>
      <c r="PXS1718" s="7"/>
      <c r="PXT1718" s="7"/>
      <c r="PXU1718" s="7"/>
      <c r="PXV1718" s="7"/>
      <c r="PXW1718" s="7"/>
      <c r="PXX1718" s="7"/>
      <c r="PXY1718" s="7"/>
      <c r="PXZ1718" s="7"/>
      <c r="PYA1718" s="7"/>
      <c r="PYB1718" s="7"/>
      <c r="PYC1718" s="7"/>
      <c r="PYD1718" s="7"/>
      <c r="PYE1718" s="7"/>
      <c r="PYF1718" s="7"/>
      <c r="PYG1718" s="7"/>
      <c r="PYH1718" s="7"/>
      <c r="PYI1718" s="7"/>
      <c r="PYJ1718" s="7"/>
      <c r="PYK1718" s="7"/>
      <c r="PYL1718" s="7"/>
      <c r="PYM1718" s="7"/>
      <c r="PYN1718" s="7"/>
      <c r="PYO1718" s="7"/>
      <c r="PYP1718" s="7"/>
      <c r="PYQ1718" s="7"/>
      <c r="PYR1718" s="7"/>
      <c r="PYS1718" s="7"/>
      <c r="PYT1718" s="7"/>
      <c r="PYU1718" s="7"/>
      <c r="PYV1718" s="7"/>
      <c r="PYW1718" s="7"/>
      <c r="PYX1718" s="7"/>
      <c r="PYY1718" s="7"/>
      <c r="PYZ1718" s="7"/>
      <c r="PZA1718" s="7"/>
      <c r="PZB1718" s="7"/>
      <c r="PZC1718" s="7"/>
      <c r="PZD1718" s="7"/>
      <c r="PZE1718" s="7"/>
      <c r="PZF1718" s="7"/>
      <c r="PZG1718" s="7"/>
      <c r="PZH1718" s="7"/>
      <c r="PZI1718" s="7"/>
      <c r="PZJ1718" s="7"/>
      <c r="PZK1718" s="7"/>
      <c r="PZL1718" s="7"/>
      <c r="PZM1718" s="7"/>
      <c r="PZN1718" s="7"/>
      <c r="PZO1718" s="7"/>
      <c r="PZP1718" s="7"/>
      <c r="PZQ1718" s="7"/>
      <c r="PZR1718" s="7"/>
      <c r="PZS1718" s="7"/>
      <c r="PZT1718" s="7"/>
      <c r="PZU1718" s="7"/>
      <c r="PZV1718" s="7"/>
      <c r="PZW1718" s="7"/>
      <c r="PZX1718" s="7"/>
      <c r="PZY1718" s="7"/>
      <c r="PZZ1718" s="7"/>
      <c r="QAA1718" s="7"/>
      <c r="QAB1718" s="7"/>
      <c r="QAC1718" s="7"/>
      <c r="QAD1718" s="7"/>
      <c r="QAE1718" s="7"/>
      <c r="QAF1718" s="7"/>
      <c r="QAG1718" s="7"/>
      <c r="QAH1718" s="7"/>
      <c r="QAI1718" s="7"/>
      <c r="QAJ1718" s="7"/>
      <c r="QAK1718" s="7"/>
      <c r="QAL1718" s="7"/>
      <c r="QAM1718" s="7"/>
      <c r="QAN1718" s="7"/>
      <c r="QAO1718" s="7"/>
      <c r="QAP1718" s="7"/>
      <c r="QAQ1718" s="7"/>
      <c r="QAR1718" s="7"/>
      <c r="QAS1718" s="7"/>
      <c r="QAT1718" s="7"/>
      <c r="QAU1718" s="7"/>
      <c r="QAV1718" s="7"/>
      <c r="QAW1718" s="7"/>
      <c r="QAX1718" s="7"/>
      <c r="QAY1718" s="7"/>
      <c r="QAZ1718" s="7"/>
      <c r="QBA1718" s="7"/>
      <c r="QBB1718" s="7"/>
      <c r="QBC1718" s="7"/>
      <c r="QBD1718" s="7"/>
      <c r="QBE1718" s="7"/>
      <c r="QBF1718" s="7"/>
      <c r="QBG1718" s="7"/>
      <c r="QBH1718" s="7"/>
      <c r="QBI1718" s="7"/>
      <c r="QBJ1718" s="7"/>
      <c r="QBK1718" s="7"/>
      <c r="QBL1718" s="7"/>
      <c r="QBM1718" s="7"/>
      <c r="QBN1718" s="7"/>
      <c r="QBO1718" s="7"/>
      <c r="QBP1718" s="7"/>
      <c r="QBQ1718" s="7"/>
      <c r="QBR1718" s="7"/>
      <c r="QBS1718" s="7"/>
      <c r="QBT1718" s="7"/>
      <c r="QBU1718" s="7"/>
      <c r="QBV1718" s="7"/>
      <c r="QBW1718" s="7"/>
      <c r="QBX1718" s="7"/>
      <c r="QBY1718" s="7"/>
      <c r="QBZ1718" s="7"/>
      <c r="QCA1718" s="7"/>
      <c r="QCB1718" s="7"/>
      <c r="QCC1718" s="7"/>
      <c r="QCD1718" s="7"/>
      <c r="QCE1718" s="7"/>
      <c r="QCF1718" s="7"/>
      <c r="QCG1718" s="7"/>
      <c r="QCH1718" s="7"/>
      <c r="QCI1718" s="7"/>
      <c r="QCJ1718" s="7"/>
      <c r="QCK1718" s="7"/>
      <c r="QCL1718" s="7"/>
      <c r="QCM1718" s="7"/>
      <c r="QCN1718" s="7"/>
      <c r="QCO1718" s="7"/>
      <c r="QCP1718" s="7"/>
      <c r="QCQ1718" s="7"/>
      <c r="QCR1718" s="7"/>
      <c r="QCS1718" s="7"/>
      <c r="QCT1718" s="7"/>
      <c r="QCU1718" s="7"/>
      <c r="QCV1718" s="7"/>
      <c r="QCW1718" s="7"/>
      <c r="QCX1718" s="7"/>
      <c r="QCY1718" s="7"/>
      <c r="QCZ1718" s="7"/>
      <c r="QDA1718" s="7"/>
      <c r="QDB1718" s="7"/>
      <c r="QDC1718" s="7"/>
      <c r="QDD1718" s="7"/>
      <c r="QDE1718" s="7"/>
      <c r="QDF1718" s="7"/>
      <c r="QDG1718" s="7"/>
      <c r="QDH1718" s="7"/>
      <c r="QDI1718" s="7"/>
      <c r="QDJ1718" s="7"/>
      <c r="QDK1718" s="7"/>
      <c r="QDL1718" s="7"/>
      <c r="QDM1718" s="7"/>
      <c r="QDN1718" s="7"/>
      <c r="QDO1718" s="7"/>
      <c r="QDP1718" s="7"/>
      <c r="QDQ1718" s="7"/>
      <c r="QDR1718" s="7"/>
      <c r="QDS1718" s="7"/>
      <c r="QDT1718" s="7"/>
      <c r="QDU1718" s="7"/>
      <c r="QDV1718" s="7"/>
      <c r="QDW1718" s="7"/>
      <c r="QDX1718" s="7"/>
      <c r="QDY1718" s="7"/>
      <c r="QDZ1718" s="7"/>
      <c r="QEA1718" s="7"/>
      <c r="QEB1718" s="7"/>
      <c r="QEC1718" s="7"/>
      <c r="QED1718" s="7"/>
      <c r="QEE1718" s="7"/>
      <c r="QEF1718" s="7"/>
      <c r="QEG1718" s="7"/>
      <c r="QEH1718" s="7"/>
      <c r="QEI1718" s="7"/>
      <c r="QEJ1718" s="7"/>
      <c r="QEK1718" s="7"/>
      <c r="QEL1718" s="7"/>
      <c r="QEM1718" s="7"/>
      <c r="QEN1718" s="7"/>
      <c r="QEO1718" s="7"/>
      <c r="QEP1718" s="7"/>
      <c r="QEQ1718" s="7"/>
      <c r="QER1718" s="7"/>
      <c r="QES1718" s="7"/>
      <c r="QET1718" s="7"/>
      <c r="QEU1718" s="7"/>
      <c r="QEV1718" s="7"/>
      <c r="QEW1718" s="7"/>
      <c r="QEX1718" s="7"/>
      <c r="QEY1718" s="7"/>
      <c r="QEZ1718" s="7"/>
      <c r="QFA1718" s="7"/>
      <c r="QFB1718" s="7"/>
      <c r="QFC1718" s="7"/>
      <c r="QFD1718" s="7"/>
      <c r="QFE1718" s="7"/>
      <c r="QFF1718" s="7"/>
      <c r="QFG1718" s="7"/>
      <c r="QFH1718" s="7"/>
      <c r="QFI1718" s="7"/>
      <c r="QFJ1718" s="7"/>
      <c r="QFK1718" s="7"/>
      <c r="QFL1718" s="7"/>
      <c r="QFM1718" s="7"/>
      <c r="QFN1718" s="7"/>
      <c r="QFO1718" s="7"/>
      <c r="QFP1718" s="7"/>
      <c r="QFQ1718" s="7"/>
      <c r="QFR1718" s="7"/>
      <c r="QFS1718" s="7"/>
      <c r="QFT1718" s="7"/>
      <c r="QFU1718" s="7"/>
      <c r="QFV1718" s="7"/>
      <c r="QFW1718" s="7"/>
      <c r="QFX1718" s="7"/>
      <c r="QFY1718" s="7"/>
      <c r="QFZ1718" s="7"/>
      <c r="QGA1718" s="7"/>
      <c r="QGB1718" s="7"/>
      <c r="QGC1718" s="7"/>
      <c r="QGD1718" s="7"/>
      <c r="QGE1718" s="7"/>
      <c r="QGF1718" s="7"/>
      <c r="QGG1718" s="7"/>
      <c r="QGH1718" s="7"/>
      <c r="QGI1718" s="7"/>
      <c r="QGJ1718" s="7"/>
      <c r="QGK1718" s="7"/>
      <c r="QGL1718" s="7"/>
      <c r="QGM1718" s="7"/>
      <c r="QGN1718" s="7"/>
      <c r="QGO1718" s="7"/>
      <c r="QGP1718" s="7"/>
      <c r="QGQ1718" s="7"/>
      <c r="QGR1718" s="7"/>
      <c r="QGS1718" s="7"/>
      <c r="QGT1718" s="7"/>
      <c r="QGU1718" s="7"/>
      <c r="QGV1718" s="7"/>
      <c r="QGW1718" s="7"/>
      <c r="QGX1718" s="7"/>
      <c r="QGY1718" s="7"/>
      <c r="QGZ1718" s="7"/>
      <c r="QHA1718" s="7"/>
      <c r="QHB1718" s="7"/>
      <c r="QHC1718" s="7"/>
      <c r="QHD1718" s="7"/>
      <c r="QHE1718" s="7"/>
      <c r="QHF1718" s="7"/>
      <c r="QHG1718" s="7"/>
      <c r="QHH1718" s="7"/>
      <c r="QHI1718" s="7"/>
      <c r="QHJ1718" s="7"/>
      <c r="QHK1718" s="7"/>
      <c r="QHL1718" s="7"/>
      <c r="QHM1718" s="7"/>
      <c r="QHN1718" s="7"/>
      <c r="QHO1718" s="7"/>
      <c r="QHP1718" s="7"/>
      <c r="QHQ1718" s="7"/>
      <c r="QHR1718" s="7"/>
      <c r="QHS1718" s="7"/>
      <c r="QHT1718" s="7"/>
      <c r="QHU1718" s="7"/>
      <c r="QHV1718" s="7"/>
      <c r="QHW1718" s="7"/>
      <c r="QHX1718" s="7"/>
      <c r="QHY1718" s="7"/>
      <c r="QHZ1718" s="7"/>
      <c r="QIA1718" s="7"/>
      <c r="QIB1718" s="7"/>
      <c r="QIC1718" s="7"/>
      <c r="QID1718" s="7"/>
      <c r="QIE1718" s="7"/>
      <c r="QIF1718" s="7"/>
      <c r="QIG1718" s="7"/>
      <c r="QIH1718" s="7"/>
      <c r="QII1718" s="7"/>
      <c r="QIJ1718" s="7"/>
      <c r="QIK1718" s="7"/>
      <c r="QIL1718" s="7"/>
      <c r="QIM1718" s="7"/>
      <c r="QIN1718" s="7"/>
      <c r="QIO1718" s="7"/>
      <c r="QIP1718" s="7"/>
      <c r="QIQ1718" s="7"/>
      <c r="QIR1718" s="7"/>
      <c r="QIS1718" s="7"/>
      <c r="QIT1718" s="7"/>
      <c r="QIU1718" s="7"/>
      <c r="QIV1718" s="7"/>
      <c r="QIW1718" s="7"/>
      <c r="QIX1718" s="7"/>
      <c r="QIY1718" s="7"/>
      <c r="QIZ1718" s="7"/>
      <c r="QJA1718" s="7"/>
      <c r="QJB1718" s="7"/>
      <c r="QJC1718" s="7"/>
      <c r="QJD1718" s="7"/>
      <c r="QJE1718" s="7"/>
      <c r="QJF1718" s="7"/>
      <c r="QJG1718" s="7"/>
      <c r="QJH1718" s="7"/>
      <c r="QJI1718" s="7"/>
      <c r="QJJ1718" s="7"/>
      <c r="QJK1718" s="7"/>
      <c r="QJL1718" s="7"/>
      <c r="QJM1718" s="7"/>
      <c r="QJN1718" s="7"/>
      <c r="QJO1718" s="7"/>
      <c r="QJP1718" s="7"/>
      <c r="QJQ1718" s="7"/>
      <c r="QJR1718" s="7"/>
      <c r="QJS1718" s="7"/>
      <c r="QJT1718" s="7"/>
      <c r="QJU1718" s="7"/>
      <c r="QJV1718" s="7"/>
      <c r="QJW1718" s="7"/>
      <c r="QJX1718" s="7"/>
      <c r="QJY1718" s="7"/>
      <c r="QJZ1718" s="7"/>
      <c r="QKA1718" s="7"/>
      <c r="QKB1718" s="7"/>
      <c r="QKC1718" s="7"/>
      <c r="QKD1718" s="7"/>
      <c r="QKE1718" s="7"/>
      <c r="QKF1718" s="7"/>
      <c r="QKG1718" s="7"/>
      <c r="QKH1718" s="7"/>
      <c r="QKI1718" s="7"/>
      <c r="QKJ1718" s="7"/>
      <c r="QKK1718" s="7"/>
      <c r="QKL1718" s="7"/>
      <c r="QKM1718" s="7"/>
      <c r="QKN1718" s="7"/>
      <c r="QKO1718" s="7"/>
      <c r="QKP1718" s="7"/>
      <c r="QKQ1718" s="7"/>
      <c r="QKR1718" s="7"/>
      <c r="QKS1718" s="7"/>
      <c r="QKT1718" s="7"/>
      <c r="QKU1718" s="7"/>
      <c r="QKV1718" s="7"/>
      <c r="QKW1718" s="7"/>
      <c r="QKX1718" s="7"/>
      <c r="QKY1718" s="7"/>
      <c r="QKZ1718" s="7"/>
      <c r="QLA1718" s="7"/>
      <c r="QLB1718" s="7"/>
      <c r="QLC1718" s="7"/>
      <c r="QLD1718" s="7"/>
      <c r="QLE1718" s="7"/>
      <c r="QLF1718" s="7"/>
      <c r="QLG1718" s="7"/>
      <c r="QLH1718" s="7"/>
      <c r="QLI1718" s="7"/>
      <c r="QLJ1718" s="7"/>
      <c r="QLK1718" s="7"/>
      <c r="QLL1718" s="7"/>
      <c r="QLM1718" s="7"/>
      <c r="QLN1718" s="7"/>
      <c r="QLO1718" s="7"/>
      <c r="QLP1718" s="7"/>
      <c r="QLQ1718" s="7"/>
      <c r="QLR1718" s="7"/>
      <c r="QLS1718" s="7"/>
      <c r="QLT1718" s="7"/>
      <c r="QLU1718" s="7"/>
      <c r="QLV1718" s="7"/>
      <c r="QLW1718" s="7"/>
      <c r="QLX1718" s="7"/>
      <c r="QLY1718" s="7"/>
      <c r="QLZ1718" s="7"/>
      <c r="QMA1718" s="7"/>
      <c r="QMB1718" s="7"/>
      <c r="QMC1718" s="7"/>
      <c r="QMD1718" s="7"/>
      <c r="QME1718" s="7"/>
      <c r="QMF1718" s="7"/>
      <c r="QMG1718" s="7"/>
      <c r="QMH1718" s="7"/>
      <c r="QMI1718" s="7"/>
      <c r="QMJ1718" s="7"/>
      <c r="QMK1718" s="7"/>
      <c r="QML1718" s="7"/>
      <c r="QMM1718" s="7"/>
      <c r="QMN1718" s="7"/>
      <c r="QMO1718" s="7"/>
      <c r="QMP1718" s="7"/>
      <c r="QMQ1718" s="7"/>
      <c r="QMR1718" s="7"/>
      <c r="QMS1718" s="7"/>
      <c r="QMT1718" s="7"/>
      <c r="QMU1718" s="7"/>
      <c r="QMV1718" s="7"/>
      <c r="QMW1718" s="7"/>
      <c r="QMX1718" s="7"/>
      <c r="QMY1718" s="7"/>
      <c r="QMZ1718" s="7"/>
      <c r="QNA1718" s="7"/>
      <c r="QNB1718" s="7"/>
      <c r="QNC1718" s="7"/>
      <c r="QND1718" s="7"/>
      <c r="QNE1718" s="7"/>
      <c r="QNF1718" s="7"/>
      <c r="QNG1718" s="7"/>
      <c r="QNH1718" s="7"/>
      <c r="QNI1718" s="7"/>
      <c r="QNJ1718" s="7"/>
      <c r="QNK1718" s="7"/>
      <c r="QNL1718" s="7"/>
      <c r="QNM1718" s="7"/>
      <c r="QNN1718" s="7"/>
      <c r="QNO1718" s="7"/>
      <c r="QNP1718" s="7"/>
      <c r="QNQ1718" s="7"/>
      <c r="QNR1718" s="7"/>
      <c r="QNS1718" s="7"/>
      <c r="QNT1718" s="7"/>
      <c r="QNU1718" s="7"/>
      <c r="QNV1718" s="7"/>
      <c r="QNW1718" s="7"/>
      <c r="QNX1718" s="7"/>
      <c r="QNY1718" s="7"/>
      <c r="QNZ1718" s="7"/>
      <c r="QOA1718" s="7"/>
      <c r="QOB1718" s="7"/>
      <c r="QOC1718" s="7"/>
      <c r="QOD1718" s="7"/>
      <c r="QOE1718" s="7"/>
      <c r="QOF1718" s="7"/>
      <c r="QOG1718" s="7"/>
      <c r="QOH1718" s="7"/>
      <c r="QOI1718" s="7"/>
      <c r="QOJ1718" s="7"/>
      <c r="QOK1718" s="7"/>
      <c r="QOL1718" s="7"/>
      <c r="QOM1718" s="7"/>
      <c r="QON1718" s="7"/>
      <c r="QOO1718" s="7"/>
      <c r="QOP1718" s="7"/>
      <c r="QOQ1718" s="7"/>
      <c r="QOR1718" s="7"/>
      <c r="QOS1718" s="7"/>
      <c r="QOT1718" s="7"/>
      <c r="QOU1718" s="7"/>
      <c r="QOV1718" s="7"/>
      <c r="QOW1718" s="7"/>
      <c r="QOX1718" s="7"/>
      <c r="QOY1718" s="7"/>
      <c r="QOZ1718" s="7"/>
      <c r="QPA1718" s="7"/>
      <c r="QPB1718" s="7"/>
      <c r="QPC1718" s="7"/>
      <c r="QPD1718" s="7"/>
      <c r="QPE1718" s="7"/>
      <c r="QPF1718" s="7"/>
      <c r="QPG1718" s="7"/>
      <c r="QPH1718" s="7"/>
      <c r="QPI1718" s="7"/>
      <c r="QPJ1718" s="7"/>
      <c r="QPK1718" s="7"/>
      <c r="QPL1718" s="7"/>
      <c r="QPM1718" s="7"/>
      <c r="QPN1718" s="7"/>
      <c r="QPO1718" s="7"/>
      <c r="QPP1718" s="7"/>
      <c r="QPQ1718" s="7"/>
      <c r="QPR1718" s="7"/>
      <c r="QPS1718" s="7"/>
      <c r="QPT1718" s="7"/>
      <c r="QPU1718" s="7"/>
      <c r="QPV1718" s="7"/>
      <c r="QPW1718" s="7"/>
      <c r="QPX1718" s="7"/>
      <c r="QPY1718" s="7"/>
      <c r="QPZ1718" s="7"/>
      <c r="QQA1718" s="7"/>
      <c r="QQB1718" s="7"/>
      <c r="QQC1718" s="7"/>
      <c r="QQD1718" s="7"/>
      <c r="QQE1718" s="7"/>
      <c r="QQF1718" s="7"/>
      <c r="QQG1718" s="7"/>
      <c r="QQH1718" s="7"/>
      <c r="QQI1718" s="7"/>
      <c r="QQJ1718" s="7"/>
      <c r="QQK1718" s="7"/>
      <c r="QQL1718" s="7"/>
      <c r="QQM1718" s="7"/>
      <c r="QQN1718" s="7"/>
      <c r="QQO1718" s="7"/>
      <c r="QQP1718" s="7"/>
      <c r="QQQ1718" s="7"/>
      <c r="QQR1718" s="7"/>
      <c r="QQS1718" s="7"/>
      <c r="QQT1718" s="7"/>
      <c r="QQU1718" s="7"/>
      <c r="QQV1718" s="7"/>
      <c r="QQW1718" s="7"/>
      <c r="QQX1718" s="7"/>
      <c r="QQY1718" s="7"/>
      <c r="QQZ1718" s="7"/>
      <c r="QRA1718" s="7"/>
      <c r="QRB1718" s="7"/>
      <c r="QRC1718" s="7"/>
      <c r="QRD1718" s="7"/>
      <c r="QRE1718" s="7"/>
      <c r="QRF1718" s="7"/>
      <c r="QRG1718" s="7"/>
      <c r="QRH1718" s="7"/>
      <c r="QRI1718" s="7"/>
      <c r="QRJ1718" s="7"/>
      <c r="QRK1718" s="7"/>
      <c r="QRL1718" s="7"/>
      <c r="QRM1718" s="7"/>
      <c r="QRN1718" s="7"/>
      <c r="QRO1718" s="7"/>
      <c r="QRP1718" s="7"/>
      <c r="QRQ1718" s="7"/>
      <c r="QRR1718" s="7"/>
      <c r="QRS1718" s="7"/>
      <c r="QRT1718" s="7"/>
      <c r="QRU1718" s="7"/>
      <c r="QRV1718" s="7"/>
      <c r="QRW1718" s="7"/>
      <c r="QRX1718" s="7"/>
      <c r="QRY1718" s="7"/>
      <c r="QRZ1718" s="7"/>
      <c r="QSA1718" s="7"/>
      <c r="QSB1718" s="7"/>
      <c r="QSC1718" s="7"/>
      <c r="QSD1718" s="7"/>
      <c r="QSE1718" s="7"/>
      <c r="QSF1718" s="7"/>
      <c r="QSG1718" s="7"/>
      <c r="QSH1718" s="7"/>
      <c r="QSI1718" s="7"/>
      <c r="QSJ1718" s="7"/>
      <c r="QSK1718" s="7"/>
      <c r="QSL1718" s="7"/>
      <c r="QSM1718" s="7"/>
      <c r="QSN1718" s="7"/>
      <c r="QSO1718" s="7"/>
      <c r="QSP1718" s="7"/>
      <c r="QSQ1718" s="7"/>
      <c r="QSR1718" s="7"/>
      <c r="QSS1718" s="7"/>
      <c r="QST1718" s="7"/>
      <c r="QSU1718" s="7"/>
      <c r="QSV1718" s="7"/>
      <c r="QSW1718" s="7"/>
      <c r="QSX1718" s="7"/>
      <c r="QSY1718" s="7"/>
      <c r="QSZ1718" s="7"/>
      <c r="QTA1718" s="7"/>
      <c r="QTB1718" s="7"/>
      <c r="QTC1718" s="7"/>
      <c r="QTD1718" s="7"/>
      <c r="QTE1718" s="7"/>
      <c r="QTF1718" s="7"/>
      <c r="QTG1718" s="7"/>
      <c r="QTH1718" s="7"/>
      <c r="QTI1718" s="7"/>
      <c r="QTJ1718" s="7"/>
      <c r="QTK1718" s="7"/>
      <c r="QTL1718" s="7"/>
      <c r="QTM1718" s="7"/>
      <c r="QTN1718" s="7"/>
      <c r="QTO1718" s="7"/>
      <c r="QTP1718" s="7"/>
      <c r="QTQ1718" s="7"/>
      <c r="QTR1718" s="7"/>
      <c r="QTS1718" s="7"/>
      <c r="QTT1718" s="7"/>
      <c r="QTU1718" s="7"/>
      <c r="QTV1718" s="7"/>
      <c r="QTW1718" s="7"/>
      <c r="QTX1718" s="7"/>
      <c r="QTY1718" s="7"/>
      <c r="QTZ1718" s="7"/>
      <c r="QUA1718" s="7"/>
      <c r="QUB1718" s="7"/>
      <c r="QUC1718" s="7"/>
      <c r="QUD1718" s="7"/>
      <c r="QUE1718" s="7"/>
      <c r="QUF1718" s="7"/>
      <c r="QUG1718" s="7"/>
      <c r="QUH1718" s="7"/>
      <c r="QUI1718" s="7"/>
      <c r="QUJ1718" s="7"/>
      <c r="QUK1718" s="7"/>
      <c r="QUL1718" s="7"/>
      <c r="QUM1718" s="7"/>
      <c r="QUN1718" s="7"/>
      <c r="QUO1718" s="7"/>
      <c r="QUP1718" s="7"/>
      <c r="QUQ1718" s="7"/>
      <c r="QUR1718" s="7"/>
      <c r="QUS1718" s="7"/>
      <c r="QUT1718" s="7"/>
      <c r="QUU1718" s="7"/>
      <c r="QUV1718" s="7"/>
      <c r="QUW1718" s="7"/>
      <c r="QUX1718" s="7"/>
      <c r="QUY1718" s="7"/>
      <c r="QUZ1718" s="7"/>
      <c r="QVA1718" s="7"/>
      <c r="QVB1718" s="7"/>
      <c r="QVC1718" s="7"/>
      <c r="QVD1718" s="7"/>
      <c r="QVE1718" s="7"/>
      <c r="QVF1718" s="7"/>
      <c r="QVG1718" s="7"/>
      <c r="QVH1718" s="7"/>
      <c r="QVI1718" s="7"/>
      <c r="QVJ1718" s="7"/>
      <c r="QVK1718" s="7"/>
      <c r="QVL1718" s="7"/>
      <c r="QVM1718" s="7"/>
      <c r="QVN1718" s="7"/>
      <c r="QVO1718" s="7"/>
      <c r="QVP1718" s="7"/>
      <c r="QVQ1718" s="7"/>
      <c r="QVR1718" s="7"/>
      <c r="QVS1718" s="7"/>
      <c r="QVT1718" s="7"/>
      <c r="QVU1718" s="7"/>
      <c r="QVV1718" s="7"/>
      <c r="QVW1718" s="7"/>
      <c r="QVX1718" s="7"/>
      <c r="QVY1718" s="7"/>
      <c r="QVZ1718" s="7"/>
      <c r="QWA1718" s="7"/>
      <c r="QWB1718" s="7"/>
      <c r="QWC1718" s="7"/>
      <c r="QWD1718" s="7"/>
      <c r="QWE1718" s="7"/>
      <c r="QWF1718" s="7"/>
      <c r="QWG1718" s="7"/>
      <c r="QWH1718" s="7"/>
      <c r="QWI1718" s="7"/>
      <c r="QWJ1718" s="7"/>
      <c r="QWK1718" s="7"/>
      <c r="QWL1718" s="7"/>
      <c r="QWM1718" s="7"/>
      <c r="QWN1718" s="7"/>
      <c r="QWO1718" s="7"/>
      <c r="QWP1718" s="7"/>
      <c r="QWQ1718" s="7"/>
      <c r="QWR1718" s="7"/>
      <c r="QWS1718" s="7"/>
      <c r="QWT1718" s="7"/>
      <c r="QWU1718" s="7"/>
      <c r="QWV1718" s="7"/>
      <c r="QWW1718" s="7"/>
      <c r="QWX1718" s="7"/>
      <c r="QWY1718" s="7"/>
      <c r="QWZ1718" s="7"/>
      <c r="QXA1718" s="7"/>
      <c r="QXB1718" s="7"/>
      <c r="QXC1718" s="7"/>
      <c r="QXD1718" s="7"/>
      <c r="QXE1718" s="7"/>
      <c r="QXF1718" s="7"/>
      <c r="QXG1718" s="7"/>
      <c r="QXH1718" s="7"/>
      <c r="QXI1718" s="7"/>
      <c r="QXJ1718" s="7"/>
      <c r="QXK1718" s="7"/>
      <c r="QXL1718" s="7"/>
      <c r="QXM1718" s="7"/>
      <c r="QXN1718" s="7"/>
      <c r="QXO1718" s="7"/>
      <c r="QXP1718" s="7"/>
      <c r="QXQ1718" s="7"/>
      <c r="QXR1718" s="7"/>
      <c r="QXS1718" s="7"/>
      <c r="QXT1718" s="7"/>
      <c r="QXU1718" s="7"/>
      <c r="QXV1718" s="7"/>
      <c r="QXW1718" s="7"/>
      <c r="QXX1718" s="7"/>
      <c r="QXY1718" s="7"/>
      <c r="QXZ1718" s="7"/>
      <c r="QYA1718" s="7"/>
      <c r="QYB1718" s="7"/>
      <c r="QYC1718" s="7"/>
      <c r="QYD1718" s="7"/>
      <c r="QYE1718" s="7"/>
      <c r="QYF1718" s="7"/>
      <c r="QYG1718" s="7"/>
      <c r="QYH1718" s="7"/>
      <c r="QYI1718" s="7"/>
      <c r="QYJ1718" s="7"/>
      <c r="QYK1718" s="7"/>
      <c r="QYL1718" s="7"/>
      <c r="QYM1718" s="7"/>
      <c r="QYN1718" s="7"/>
      <c r="QYO1718" s="7"/>
      <c r="QYP1718" s="7"/>
      <c r="QYQ1718" s="7"/>
      <c r="QYR1718" s="7"/>
      <c r="QYS1718" s="7"/>
      <c r="QYT1718" s="7"/>
      <c r="QYU1718" s="7"/>
      <c r="QYV1718" s="7"/>
      <c r="QYW1718" s="7"/>
      <c r="QYX1718" s="7"/>
      <c r="QYY1718" s="7"/>
      <c r="QYZ1718" s="7"/>
      <c r="QZA1718" s="7"/>
      <c r="QZB1718" s="7"/>
      <c r="QZC1718" s="7"/>
      <c r="QZD1718" s="7"/>
      <c r="QZE1718" s="7"/>
      <c r="QZF1718" s="7"/>
      <c r="QZG1718" s="7"/>
      <c r="QZH1718" s="7"/>
      <c r="QZI1718" s="7"/>
      <c r="QZJ1718" s="7"/>
      <c r="QZK1718" s="7"/>
      <c r="QZL1718" s="7"/>
      <c r="QZM1718" s="7"/>
      <c r="QZN1718" s="7"/>
      <c r="QZO1718" s="7"/>
      <c r="QZP1718" s="7"/>
      <c r="QZQ1718" s="7"/>
      <c r="QZR1718" s="7"/>
      <c r="QZS1718" s="7"/>
      <c r="QZT1718" s="7"/>
      <c r="QZU1718" s="7"/>
      <c r="QZV1718" s="7"/>
      <c r="QZW1718" s="7"/>
      <c r="QZX1718" s="7"/>
      <c r="QZY1718" s="7"/>
      <c r="QZZ1718" s="7"/>
      <c r="RAA1718" s="7"/>
      <c r="RAB1718" s="7"/>
      <c r="RAC1718" s="7"/>
      <c r="RAD1718" s="7"/>
      <c r="RAE1718" s="7"/>
      <c r="RAF1718" s="7"/>
      <c r="RAG1718" s="7"/>
      <c r="RAH1718" s="7"/>
      <c r="RAI1718" s="7"/>
      <c r="RAJ1718" s="7"/>
      <c r="RAK1718" s="7"/>
      <c r="RAL1718" s="7"/>
      <c r="RAM1718" s="7"/>
      <c r="RAN1718" s="7"/>
      <c r="RAO1718" s="7"/>
      <c r="RAP1718" s="7"/>
      <c r="RAQ1718" s="7"/>
      <c r="RAR1718" s="7"/>
      <c r="RAS1718" s="7"/>
      <c r="RAT1718" s="7"/>
      <c r="RAU1718" s="7"/>
      <c r="RAV1718" s="7"/>
      <c r="RAW1718" s="7"/>
      <c r="RAX1718" s="7"/>
      <c r="RAY1718" s="7"/>
      <c r="RAZ1718" s="7"/>
      <c r="RBA1718" s="7"/>
      <c r="RBB1718" s="7"/>
      <c r="RBC1718" s="7"/>
      <c r="RBD1718" s="7"/>
      <c r="RBE1718" s="7"/>
      <c r="RBF1718" s="7"/>
      <c r="RBG1718" s="7"/>
      <c r="RBH1718" s="7"/>
      <c r="RBI1718" s="7"/>
      <c r="RBJ1718" s="7"/>
      <c r="RBK1718" s="7"/>
      <c r="RBL1718" s="7"/>
      <c r="RBM1718" s="7"/>
      <c r="RBN1718" s="7"/>
      <c r="RBO1718" s="7"/>
      <c r="RBP1718" s="7"/>
      <c r="RBQ1718" s="7"/>
      <c r="RBR1718" s="7"/>
      <c r="RBS1718" s="7"/>
      <c r="RBT1718" s="7"/>
      <c r="RBU1718" s="7"/>
      <c r="RBV1718" s="7"/>
      <c r="RBW1718" s="7"/>
      <c r="RBX1718" s="7"/>
      <c r="RBY1718" s="7"/>
      <c r="RBZ1718" s="7"/>
      <c r="RCA1718" s="7"/>
      <c r="RCB1718" s="7"/>
      <c r="RCC1718" s="7"/>
      <c r="RCD1718" s="7"/>
      <c r="RCE1718" s="7"/>
      <c r="RCF1718" s="7"/>
      <c r="RCG1718" s="7"/>
      <c r="RCH1718" s="7"/>
      <c r="RCI1718" s="7"/>
      <c r="RCJ1718" s="7"/>
      <c r="RCK1718" s="7"/>
      <c r="RCL1718" s="7"/>
      <c r="RCM1718" s="7"/>
      <c r="RCN1718" s="7"/>
      <c r="RCO1718" s="7"/>
      <c r="RCP1718" s="7"/>
      <c r="RCQ1718" s="7"/>
      <c r="RCR1718" s="7"/>
      <c r="RCS1718" s="7"/>
      <c r="RCT1718" s="7"/>
      <c r="RCU1718" s="7"/>
      <c r="RCV1718" s="7"/>
      <c r="RCW1718" s="7"/>
      <c r="RCX1718" s="7"/>
      <c r="RCY1718" s="7"/>
      <c r="RCZ1718" s="7"/>
      <c r="RDA1718" s="7"/>
      <c r="RDB1718" s="7"/>
      <c r="RDC1718" s="7"/>
      <c r="RDD1718" s="7"/>
      <c r="RDE1718" s="7"/>
      <c r="RDF1718" s="7"/>
      <c r="RDG1718" s="7"/>
      <c r="RDH1718" s="7"/>
      <c r="RDI1718" s="7"/>
      <c r="RDJ1718" s="7"/>
      <c r="RDK1718" s="7"/>
      <c r="RDL1718" s="7"/>
      <c r="RDM1718" s="7"/>
      <c r="RDN1718" s="7"/>
      <c r="RDO1718" s="7"/>
      <c r="RDP1718" s="7"/>
      <c r="RDQ1718" s="7"/>
      <c r="RDR1718" s="7"/>
      <c r="RDS1718" s="7"/>
      <c r="RDT1718" s="7"/>
      <c r="RDU1718" s="7"/>
      <c r="RDV1718" s="7"/>
      <c r="RDW1718" s="7"/>
      <c r="RDX1718" s="7"/>
      <c r="RDY1718" s="7"/>
      <c r="RDZ1718" s="7"/>
      <c r="REA1718" s="7"/>
      <c r="REB1718" s="7"/>
      <c r="REC1718" s="7"/>
      <c r="RED1718" s="7"/>
      <c r="REE1718" s="7"/>
      <c r="REF1718" s="7"/>
      <c r="REG1718" s="7"/>
      <c r="REH1718" s="7"/>
      <c r="REI1718" s="7"/>
      <c r="REJ1718" s="7"/>
      <c r="REK1718" s="7"/>
      <c r="REL1718" s="7"/>
      <c r="REM1718" s="7"/>
      <c r="REN1718" s="7"/>
      <c r="REO1718" s="7"/>
      <c r="REP1718" s="7"/>
      <c r="REQ1718" s="7"/>
      <c r="RER1718" s="7"/>
      <c r="RES1718" s="7"/>
      <c r="RET1718" s="7"/>
      <c r="REU1718" s="7"/>
      <c r="REV1718" s="7"/>
      <c r="REW1718" s="7"/>
      <c r="REX1718" s="7"/>
      <c r="REY1718" s="7"/>
      <c r="REZ1718" s="7"/>
      <c r="RFA1718" s="7"/>
      <c r="RFB1718" s="7"/>
      <c r="RFC1718" s="7"/>
      <c r="RFD1718" s="7"/>
      <c r="RFE1718" s="7"/>
      <c r="RFF1718" s="7"/>
      <c r="RFG1718" s="7"/>
      <c r="RFH1718" s="7"/>
      <c r="RFI1718" s="7"/>
      <c r="RFJ1718" s="7"/>
      <c r="RFK1718" s="7"/>
      <c r="RFL1718" s="7"/>
      <c r="RFM1718" s="7"/>
      <c r="RFN1718" s="7"/>
      <c r="RFO1718" s="7"/>
      <c r="RFP1718" s="7"/>
      <c r="RFQ1718" s="7"/>
      <c r="RFR1718" s="7"/>
      <c r="RFS1718" s="7"/>
      <c r="RFT1718" s="7"/>
      <c r="RFU1718" s="7"/>
      <c r="RFV1718" s="7"/>
      <c r="RFW1718" s="7"/>
      <c r="RFX1718" s="7"/>
      <c r="RFY1718" s="7"/>
      <c r="RFZ1718" s="7"/>
      <c r="RGA1718" s="7"/>
      <c r="RGB1718" s="7"/>
      <c r="RGC1718" s="7"/>
      <c r="RGD1718" s="7"/>
      <c r="RGE1718" s="7"/>
      <c r="RGF1718" s="7"/>
      <c r="RGG1718" s="7"/>
      <c r="RGH1718" s="7"/>
      <c r="RGI1718" s="7"/>
      <c r="RGJ1718" s="7"/>
      <c r="RGK1718" s="7"/>
      <c r="RGL1718" s="7"/>
      <c r="RGM1718" s="7"/>
      <c r="RGN1718" s="7"/>
      <c r="RGO1718" s="7"/>
      <c r="RGP1718" s="7"/>
      <c r="RGQ1718" s="7"/>
      <c r="RGR1718" s="7"/>
      <c r="RGS1718" s="7"/>
      <c r="RGT1718" s="7"/>
      <c r="RGU1718" s="7"/>
      <c r="RGV1718" s="7"/>
      <c r="RGW1718" s="7"/>
      <c r="RGX1718" s="7"/>
      <c r="RGY1718" s="7"/>
      <c r="RGZ1718" s="7"/>
      <c r="RHA1718" s="7"/>
      <c r="RHB1718" s="7"/>
      <c r="RHC1718" s="7"/>
      <c r="RHD1718" s="7"/>
      <c r="RHE1718" s="7"/>
      <c r="RHF1718" s="7"/>
      <c r="RHG1718" s="7"/>
      <c r="RHH1718" s="7"/>
      <c r="RHI1718" s="7"/>
      <c r="RHJ1718" s="7"/>
      <c r="RHK1718" s="7"/>
      <c r="RHL1718" s="7"/>
      <c r="RHM1718" s="7"/>
      <c r="RHN1718" s="7"/>
      <c r="RHO1718" s="7"/>
      <c r="RHP1718" s="7"/>
      <c r="RHQ1718" s="7"/>
      <c r="RHR1718" s="7"/>
      <c r="RHS1718" s="7"/>
      <c r="RHT1718" s="7"/>
      <c r="RHU1718" s="7"/>
      <c r="RHV1718" s="7"/>
      <c r="RHW1718" s="7"/>
      <c r="RHX1718" s="7"/>
      <c r="RHY1718" s="7"/>
      <c r="RHZ1718" s="7"/>
      <c r="RIA1718" s="7"/>
      <c r="RIB1718" s="7"/>
      <c r="RIC1718" s="7"/>
      <c r="RID1718" s="7"/>
      <c r="RIE1718" s="7"/>
      <c r="RIF1718" s="7"/>
      <c r="RIG1718" s="7"/>
      <c r="RIH1718" s="7"/>
      <c r="RII1718" s="7"/>
      <c r="RIJ1718" s="7"/>
      <c r="RIK1718" s="7"/>
      <c r="RIL1718" s="7"/>
      <c r="RIM1718" s="7"/>
      <c r="RIN1718" s="7"/>
      <c r="RIO1718" s="7"/>
      <c r="RIP1718" s="7"/>
      <c r="RIQ1718" s="7"/>
      <c r="RIR1718" s="7"/>
      <c r="RIS1718" s="7"/>
      <c r="RIT1718" s="7"/>
      <c r="RIU1718" s="7"/>
      <c r="RIV1718" s="7"/>
      <c r="RIW1718" s="7"/>
      <c r="RIX1718" s="7"/>
      <c r="RIY1718" s="7"/>
      <c r="RIZ1718" s="7"/>
      <c r="RJA1718" s="7"/>
      <c r="RJB1718" s="7"/>
      <c r="RJC1718" s="7"/>
      <c r="RJD1718" s="7"/>
      <c r="RJE1718" s="7"/>
      <c r="RJF1718" s="7"/>
      <c r="RJG1718" s="7"/>
      <c r="RJH1718" s="7"/>
      <c r="RJI1718" s="7"/>
      <c r="RJJ1718" s="7"/>
      <c r="RJK1718" s="7"/>
      <c r="RJL1718" s="7"/>
      <c r="RJM1718" s="7"/>
      <c r="RJN1718" s="7"/>
      <c r="RJO1718" s="7"/>
      <c r="RJP1718" s="7"/>
      <c r="RJQ1718" s="7"/>
      <c r="RJR1718" s="7"/>
      <c r="RJS1718" s="7"/>
      <c r="RJT1718" s="7"/>
      <c r="RJU1718" s="7"/>
      <c r="RJV1718" s="7"/>
      <c r="RJW1718" s="7"/>
      <c r="RJX1718" s="7"/>
      <c r="RJY1718" s="7"/>
      <c r="RJZ1718" s="7"/>
      <c r="RKA1718" s="7"/>
      <c r="RKB1718" s="7"/>
      <c r="RKC1718" s="7"/>
      <c r="RKD1718" s="7"/>
      <c r="RKE1718" s="7"/>
      <c r="RKF1718" s="7"/>
      <c r="RKG1718" s="7"/>
      <c r="RKH1718" s="7"/>
      <c r="RKI1718" s="7"/>
      <c r="RKJ1718" s="7"/>
      <c r="RKK1718" s="7"/>
      <c r="RKL1718" s="7"/>
      <c r="RKM1718" s="7"/>
      <c r="RKN1718" s="7"/>
      <c r="RKO1718" s="7"/>
      <c r="RKP1718" s="7"/>
      <c r="RKQ1718" s="7"/>
      <c r="RKR1718" s="7"/>
      <c r="RKS1718" s="7"/>
      <c r="RKT1718" s="7"/>
      <c r="RKU1718" s="7"/>
      <c r="RKV1718" s="7"/>
      <c r="RKW1718" s="7"/>
      <c r="RKX1718" s="7"/>
      <c r="RKY1718" s="7"/>
      <c r="RKZ1718" s="7"/>
      <c r="RLA1718" s="7"/>
      <c r="RLB1718" s="7"/>
      <c r="RLC1718" s="7"/>
      <c r="RLD1718" s="7"/>
      <c r="RLE1718" s="7"/>
      <c r="RLF1718" s="7"/>
      <c r="RLG1718" s="7"/>
      <c r="RLH1718" s="7"/>
      <c r="RLI1718" s="7"/>
      <c r="RLJ1718" s="7"/>
      <c r="RLK1718" s="7"/>
      <c r="RLL1718" s="7"/>
      <c r="RLM1718" s="7"/>
      <c r="RLN1718" s="7"/>
      <c r="RLO1718" s="7"/>
      <c r="RLP1718" s="7"/>
      <c r="RLQ1718" s="7"/>
      <c r="RLR1718" s="7"/>
      <c r="RLS1718" s="7"/>
      <c r="RLT1718" s="7"/>
      <c r="RLU1718" s="7"/>
      <c r="RLV1718" s="7"/>
      <c r="RLW1718" s="7"/>
      <c r="RLX1718" s="7"/>
      <c r="RLY1718" s="7"/>
      <c r="RLZ1718" s="7"/>
      <c r="RMA1718" s="7"/>
      <c r="RMB1718" s="7"/>
      <c r="RMC1718" s="7"/>
      <c r="RMD1718" s="7"/>
      <c r="RME1718" s="7"/>
      <c r="RMF1718" s="7"/>
      <c r="RMG1718" s="7"/>
      <c r="RMH1718" s="7"/>
      <c r="RMI1718" s="7"/>
      <c r="RMJ1718" s="7"/>
      <c r="RMK1718" s="7"/>
      <c r="RML1718" s="7"/>
      <c r="RMM1718" s="7"/>
      <c r="RMN1718" s="7"/>
      <c r="RMO1718" s="7"/>
      <c r="RMP1718" s="7"/>
      <c r="RMQ1718" s="7"/>
      <c r="RMR1718" s="7"/>
      <c r="RMS1718" s="7"/>
      <c r="RMT1718" s="7"/>
      <c r="RMU1718" s="7"/>
      <c r="RMV1718" s="7"/>
      <c r="RMW1718" s="7"/>
      <c r="RMX1718" s="7"/>
      <c r="RMY1718" s="7"/>
      <c r="RMZ1718" s="7"/>
      <c r="RNA1718" s="7"/>
      <c r="RNB1718" s="7"/>
      <c r="RNC1718" s="7"/>
      <c r="RND1718" s="7"/>
      <c r="RNE1718" s="7"/>
      <c r="RNF1718" s="7"/>
      <c r="RNG1718" s="7"/>
      <c r="RNH1718" s="7"/>
      <c r="RNI1718" s="7"/>
      <c r="RNJ1718" s="7"/>
      <c r="RNK1718" s="7"/>
      <c r="RNL1718" s="7"/>
      <c r="RNM1718" s="7"/>
      <c r="RNN1718" s="7"/>
      <c r="RNO1718" s="7"/>
      <c r="RNP1718" s="7"/>
      <c r="RNQ1718" s="7"/>
      <c r="RNR1718" s="7"/>
      <c r="RNS1718" s="7"/>
      <c r="RNT1718" s="7"/>
      <c r="RNU1718" s="7"/>
      <c r="RNV1718" s="7"/>
      <c r="RNW1718" s="7"/>
      <c r="RNX1718" s="7"/>
      <c r="RNY1718" s="7"/>
      <c r="RNZ1718" s="7"/>
      <c r="ROA1718" s="7"/>
      <c r="ROB1718" s="7"/>
      <c r="ROC1718" s="7"/>
      <c r="ROD1718" s="7"/>
      <c r="ROE1718" s="7"/>
      <c r="ROF1718" s="7"/>
      <c r="ROG1718" s="7"/>
      <c r="ROH1718" s="7"/>
      <c r="ROI1718" s="7"/>
      <c r="ROJ1718" s="7"/>
      <c r="ROK1718" s="7"/>
      <c r="ROL1718" s="7"/>
      <c r="ROM1718" s="7"/>
      <c r="RON1718" s="7"/>
      <c r="ROO1718" s="7"/>
      <c r="ROP1718" s="7"/>
      <c r="ROQ1718" s="7"/>
      <c r="ROR1718" s="7"/>
      <c r="ROS1718" s="7"/>
      <c r="ROT1718" s="7"/>
      <c r="ROU1718" s="7"/>
      <c r="ROV1718" s="7"/>
      <c r="ROW1718" s="7"/>
      <c r="ROX1718" s="7"/>
      <c r="ROY1718" s="7"/>
      <c r="ROZ1718" s="7"/>
      <c r="RPA1718" s="7"/>
      <c r="RPB1718" s="7"/>
      <c r="RPC1718" s="7"/>
      <c r="RPD1718" s="7"/>
      <c r="RPE1718" s="7"/>
      <c r="RPF1718" s="7"/>
      <c r="RPG1718" s="7"/>
      <c r="RPH1718" s="7"/>
      <c r="RPI1718" s="7"/>
      <c r="RPJ1718" s="7"/>
      <c r="RPK1718" s="7"/>
      <c r="RPL1718" s="7"/>
      <c r="RPM1718" s="7"/>
      <c r="RPN1718" s="7"/>
      <c r="RPO1718" s="7"/>
      <c r="RPP1718" s="7"/>
      <c r="RPQ1718" s="7"/>
      <c r="RPR1718" s="7"/>
      <c r="RPS1718" s="7"/>
      <c r="RPT1718" s="7"/>
      <c r="RPU1718" s="7"/>
      <c r="RPV1718" s="7"/>
      <c r="RPW1718" s="7"/>
      <c r="RPX1718" s="7"/>
      <c r="RPY1718" s="7"/>
      <c r="RPZ1718" s="7"/>
      <c r="RQA1718" s="7"/>
      <c r="RQB1718" s="7"/>
      <c r="RQC1718" s="7"/>
      <c r="RQD1718" s="7"/>
      <c r="RQE1718" s="7"/>
      <c r="RQF1718" s="7"/>
      <c r="RQG1718" s="7"/>
      <c r="RQH1718" s="7"/>
      <c r="RQI1718" s="7"/>
      <c r="RQJ1718" s="7"/>
      <c r="RQK1718" s="7"/>
      <c r="RQL1718" s="7"/>
      <c r="RQM1718" s="7"/>
      <c r="RQN1718" s="7"/>
      <c r="RQO1718" s="7"/>
      <c r="RQP1718" s="7"/>
      <c r="RQQ1718" s="7"/>
      <c r="RQR1718" s="7"/>
      <c r="RQS1718" s="7"/>
      <c r="RQT1718" s="7"/>
      <c r="RQU1718" s="7"/>
      <c r="RQV1718" s="7"/>
      <c r="RQW1718" s="7"/>
      <c r="RQX1718" s="7"/>
      <c r="RQY1718" s="7"/>
      <c r="RQZ1718" s="7"/>
      <c r="RRA1718" s="7"/>
      <c r="RRB1718" s="7"/>
      <c r="RRC1718" s="7"/>
      <c r="RRD1718" s="7"/>
      <c r="RRE1718" s="7"/>
      <c r="RRF1718" s="7"/>
      <c r="RRG1718" s="7"/>
      <c r="RRH1718" s="7"/>
      <c r="RRI1718" s="7"/>
      <c r="RRJ1718" s="7"/>
      <c r="RRK1718" s="7"/>
      <c r="RRL1718" s="7"/>
      <c r="RRM1718" s="7"/>
      <c r="RRN1718" s="7"/>
      <c r="RRO1718" s="7"/>
      <c r="RRP1718" s="7"/>
      <c r="RRQ1718" s="7"/>
      <c r="RRR1718" s="7"/>
      <c r="RRS1718" s="7"/>
      <c r="RRT1718" s="7"/>
      <c r="RRU1718" s="7"/>
      <c r="RRV1718" s="7"/>
      <c r="RRW1718" s="7"/>
      <c r="RRX1718" s="7"/>
      <c r="RRY1718" s="7"/>
      <c r="RRZ1718" s="7"/>
      <c r="RSA1718" s="7"/>
      <c r="RSB1718" s="7"/>
      <c r="RSC1718" s="7"/>
      <c r="RSD1718" s="7"/>
      <c r="RSE1718" s="7"/>
      <c r="RSF1718" s="7"/>
      <c r="RSG1718" s="7"/>
      <c r="RSH1718" s="7"/>
      <c r="RSI1718" s="7"/>
      <c r="RSJ1718" s="7"/>
      <c r="RSK1718" s="7"/>
      <c r="RSL1718" s="7"/>
      <c r="RSM1718" s="7"/>
      <c r="RSN1718" s="7"/>
      <c r="RSO1718" s="7"/>
      <c r="RSP1718" s="7"/>
      <c r="RSQ1718" s="7"/>
      <c r="RSR1718" s="7"/>
      <c r="RSS1718" s="7"/>
      <c r="RST1718" s="7"/>
      <c r="RSU1718" s="7"/>
      <c r="RSV1718" s="7"/>
      <c r="RSW1718" s="7"/>
      <c r="RSX1718" s="7"/>
      <c r="RSY1718" s="7"/>
      <c r="RSZ1718" s="7"/>
      <c r="RTA1718" s="7"/>
      <c r="RTB1718" s="7"/>
      <c r="RTC1718" s="7"/>
      <c r="RTD1718" s="7"/>
      <c r="RTE1718" s="7"/>
      <c r="RTF1718" s="7"/>
      <c r="RTG1718" s="7"/>
      <c r="RTH1718" s="7"/>
      <c r="RTI1718" s="7"/>
      <c r="RTJ1718" s="7"/>
      <c r="RTK1718" s="7"/>
      <c r="RTL1718" s="7"/>
      <c r="RTM1718" s="7"/>
      <c r="RTN1718" s="7"/>
      <c r="RTO1718" s="7"/>
      <c r="RTP1718" s="7"/>
      <c r="RTQ1718" s="7"/>
      <c r="RTR1718" s="7"/>
      <c r="RTS1718" s="7"/>
      <c r="RTT1718" s="7"/>
      <c r="RTU1718" s="7"/>
      <c r="RTV1718" s="7"/>
      <c r="RTW1718" s="7"/>
      <c r="RTX1718" s="7"/>
      <c r="RTY1718" s="7"/>
      <c r="RTZ1718" s="7"/>
      <c r="RUA1718" s="7"/>
      <c r="RUB1718" s="7"/>
      <c r="RUC1718" s="7"/>
      <c r="RUD1718" s="7"/>
      <c r="RUE1718" s="7"/>
      <c r="RUF1718" s="7"/>
      <c r="RUG1718" s="7"/>
      <c r="RUH1718" s="7"/>
      <c r="RUI1718" s="7"/>
      <c r="RUJ1718" s="7"/>
      <c r="RUK1718" s="7"/>
      <c r="RUL1718" s="7"/>
      <c r="RUM1718" s="7"/>
      <c r="RUN1718" s="7"/>
      <c r="RUO1718" s="7"/>
      <c r="RUP1718" s="7"/>
      <c r="RUQ1718" s="7"/>
      <c r="RUR1718" s="7"/>
      <c r="RUS1718" s="7"/>
      <c r="RUT1718" s="7"/>
      <c r="RUU1718" s="7"/>
      <c r="RUV1718" s="7"/>
      <c r="RUW1718" s="7"/>
      <c r="RUX1718" s="7"/>
      <c r="RUY1718" s="7"/>
      <c r="RUZ1718" s="7"/>
      <c r="RVA1718" s="7"/>
      <c r="RVB1718" s="7"/>
      <c r="RVC1718" s="7"/>
      <c r="RVD1718" s="7"/>
      <c r="RVE1718" s="7"/>
      <c r="RVF1718" s="7"/>
      <c r="RVG1718" s="7"/>
      <c r="RVH1718" s="7"/>
      <c r="RVI1718" s="7"/>
      <c r="RVJ1718" s="7"/>
      <c r="RVK1718" s="7"/>
      <c r="RVL1718" s="7"/>
      <c r="RVM1718" s="7"/>
      <c r="RVN1718" s="7"/>
      <c r="RVO1718" s="7"/>
      <c r="RVP1718" s="7"/>
      <c r="RVQ1718" s="7"/>
      <c r="RVR1718" s="7"/>
      <c r="RVS1718" s="7"/>
      <c r="RVT1718" s="7"/>
      <c r="RVU1718" s="7"/>
      <c r="RVV1718" s="7"/>
      <c r="RVW1718" s="7"/>
      <c r="RVX1718" s="7"/>
      <c r="RVY1718" s="7"/>
      <c r="RVZ1718" s="7"/>
      <c r="RWA1718" s="7"/>
      <c r="RWB1718" s="7"/>
      <c r="RWC1718" s="7"/>
      <c r="RWD1718" s="7"/>
      <c r="RWE1718" s="7"/>
      <c r="RWF1718" s="7"/>
      <c r="RWG1718" s="7"/>
      <c r="RWH1718" s="7"/>
      <c r="RWI1718" s="7"/>
      <c r="RWJ1718" s="7"/>
      <c r="RWK1718" s="7"/>
      <c r="RWL1718" s="7"/>
      <c r="RWM1718" s="7"/>
      <c r="RWN1718" s="7"/>
      <c r="RWO1718" s="7"/>
      <c r="RWP1718" s="7"/>
      <c r="RWQ1718" s="7"/>
      <c r="RWR1718" s="7"/>
      <c r="RWS1718" s="7"/>
      <c r="RWT1718" s="7"/>
      <c r="RWU1718" s="7"/>
      <c r="RWV1718" s="7"/>
      <c r="RWW1718" s="7"/>
      <c r="RWX1718" s="7"/>
      <c r="RWY1718" s="7"/>
      <c r="RWZ1718" s="7"/>
      <c r="RXA1718" s="7"/>
      <c r="RXB1718" s="7"/>
      <c r="RXC1718" s="7"/>
      <c r="RXD1718" s="7"/>
      <c r="RXE1718" s="7"/>
      <c r="RXF1718" s="7"/>
      <c r="RXG1718" s="7"/>
      <c r="RXH1718" s="7"/>
      <c r="RXI1718" s="7"/>
      <c r="RXJ1718" s="7"/>
      <c r="RXK1718" s="7"/>
      <c r="RXL1718" s="7"/>
      <c r="RXM1718" s="7"/>
      <c r="RXN1718" s="7"/>
      <c r="RXO1718" s="7"/>
      <c r="RXP1718" s="7"/>
      <c r="RXQ1718" s="7"/>
      <c r="RXR1718" s="7"/>
      <c r="RXS1718" s="7"/>
      <c r="RXT1718" s="7"/>
      <c r="RXU1718" s="7"/>
      <c r="RXV1718" s="7"/>
      <c r="RXW1718" s="7"/>
      <c r="RXX1718" s="7"/>
      <c r="RXY1718" s="7"/>
      <c r="RXZ1718" s="7"/>
      <c r="RYA1718" s="7"/>
      <c r="RYB1718" s="7"/>
      <c r="RYC1718" s="7"/>
      <c r="RYD1718" s="7"/>
      <c r="RYE1718" s="7"/>
      <c r="RYF1718" s="7"/>
      <c r="RYG1718" s="7"/>
      <c r="RYH1718" s="7"/>
      <c r="RYI1718" s="7"/>
      <c r="RYJ1718" s="7"/>
      <c r="RYK1718" s="7"/>
      <c r="RYL1718" s="7"/>
      <c r="RYM1718" s="7"/>
      <c r="RYN1718" s="7"/>
      <c r="RYO1718" s="7"/>
      <c r="RYP1718" s="7"/>
      <c r="RYQ1718" s="7"/>
      <c r="RYR1718" s="7"/>
      <c r="RYS1718" s="7"/>
      <c r="RYT1718" s="7"/>
      <c r="RYU1718" s="7"/>
      <c r="RYV1718" s="7"/>
      <c r="RYW1718" s="7"/>
      <c r="RYX1718" s="7"/>
      <c r="RYY1718" s="7"/>
      <c r="RYZ1718" s="7"/>
      <c r="RZA1718" s="7"/>
      <c r="RZB1718" s="7"/>
      <c r="RZC1718" s="7"/>
      <c r="RZD1718" s="7"/>
      <c r="RZE1718" s="7"/>
      <c r="RZF1718" s="7"/>
      <c r="RZG1718" s="7"/>
      <c r="RZH1718" s="7"/>
      <c r="RZI1718" s="7"/>
      <c r="RZJ1718" s="7"/>
      <c r="RZK1718" s="7"/>
      <c r="RZL1718" s="7"/>
      <c r="RZM1718" s="7"/>
      <c r="RZN1718" s="7"/>
      <c r="RZO1718" s="7"/>
      <c r="RZP1718" s="7"/>
      <c r="RZQ1718" s="7"/>
      <c r="RZR1718" s="7"/>
      <c r="RZS1718" s="7"/>
      <c r="RZT1718" s="7"/>
      <c r="RZU1718" s="7"/>
      <c r="RZV1718" s="7"/>
      <c r="RZW1718" s="7"/>
      <c r="RZX1718" s="7"/>
      <c r="RZY1718" s="7"/>
      <c r="RZZ1718" s="7"/>
      <c r="SAA1718" s="7"/>
      <c r="SAB1718" s="7"/>
      <c r="SAC1718" s="7"/>
      <c r="SAD1718" s="7"/>
      <c r="SAE1718" s="7"/>
      <c r="SAF1718" s="7"/>
      <c r="SAG1718" s="7"/>
      <c r="SAH1718" s="7"/>
      <c r="SAI1718" s="7"/>
      <c r="SAJ1718" s="7"/>
      <c r="SAK1718" s="7"/>
      <c r="SAL1718" s="7"/>
      <c r="SAM1718" s="7"/>
      <c r="SAN1718" s="7"/>
      <c r="SAO1718" s="7"/>
      <c r="SAP1718" s="7"/>
      <c r="SAQ1718" s="7"/>
      <c r="SAR1718" s="7"/>
      <c r="SAS1718" s="7"/>
      <c r="SAT1718" s="7"/>
      <c r="SAU1718" s="7"/>
      <c r="SAV1718" s="7"/>
      <c r="SAW1718" s="7"/>
      <c r="SAX1718" s="7"/>
      <c r="SAY1718" s="7"/>
      <c r="SAZ1718" s="7"/>
      <c r="SBA1718" s="7"/>
      <c r="SBB1718" s="7"/>
      <c r="SBC1718" s="7"/>
      <c r="SBD1718" s="7"/>
      <c r="SBE1718" s="7"/>
      <c r="SBF1718" s="7"/>
      <c r="SBG1718" s="7"/>
      <c r="SBH1718" s="7"/>
      <c r="SBI1718" s="7"/>
      <c r="SBJ1718" s="7"/>
      <c r="SBK1718" s="7"/>
      <c r="SBL1718" s="7"/>
      <c r="SBM1718" s="7"/>
      <c r="SBN1718" s="7"/>
      <c r="SBO1718" s="7"/>
      <c r="SBP1718" s="7"/>
      <c r="SBQ1718" s="7"/>
      <c r="SBR1718" s="7"/>
      <c r="SBS1718" s="7"/>
      <c r="SBT1718" s="7"/>
      <c r="SBU1718" s="7"/>
      <c r="SBV1718" s="7"/>
      <c r="SBW1718" s="7"/>
      <c r="SBX1718" s="7"/>
      <c r="SBY1718" s="7"/>
      <c r="SBZ1718" s="7"/>
      <c r="SCA1718" s="7"/>
      <c r="SCB1718" s="7"/>
      <c r="SCC1718" s="7"/>
      <c r="SCD1718" s="7"/>
      <c r="SCE1718" s="7"/>
      <c r="SCF1718" s="7"/>
      <c r="SCG1718" s="7"/>
      <c r="SCH1718" s="7"/>
      <c r="SCI1718" s="7"/>
      <c r="SCJ1718" s="7"/>
      <c r="SCK1718" s="7"/>
      <c r="SCL1718" s="7"/>
      <c r="SCM1718" s="7"/>
      <c r="SCN1718" s="7"/>
      <c r="SCO1718" s="7"/>
      <c r="SCP1718" s="7"/>
      <c r="SCQ1718" s="7"/>
      <c r="SCR1718" s="7"/>
      <c r="SCS1718" s="7"/>
      <c r="SCT1718" s="7"/>
      <c r="SCU1718" s="7"/>
      <c r="SCV1718" s="7"/>
      <c r="SCW1718" s="7"/>
      <c r="SCX1718" s="7"/>
      <c r="SCY1718" s="7"/>
      <c r="SCZ1718" s="7"/>
      <c r="SDA1718" s="7"/>
      <c r="SDB1718" s="7"/>
      <c r="SDC1718" s="7"/>
      <c r="SDD1718" s="7"/>
      <c r="SDE1718" s="7"/>
      <c r="SDF1718" s="7"/>
      <c r="SDG1718" s="7"/>
      <c r="SDH1718" s="7"/>
      <c r="SDI1718" s="7"/>
      <c r="SDJ1718" s="7"/>
      <c r="SDK1718" s="7"/>
      <c r="SDL1718" s="7"/>
      <c r="SDM1718" s="7"/>
      <c r="SDN1718" s="7"/>
      <c r="SDO1718" s="7"/>
      <c r="SDP1718" s="7"/>
      <c r="SDQ1718" s="7"/>
      <c r="SDR1718" s="7"/>
      <c r="SDS1718" s="7"/>
      <c r="SDT1718" s="7"/>
      <c r="SDU1718" s="7"/>
      <c r="SDV1718" s="7"/>
      <c r="SDW1718" s="7"/>
      <c r="SDX1718" s="7"/>
      <c r="SDY1718" s="7"/>
      <c r="SDZ1718" s="7"/>
      <c r="SEA1718" s="7"/>
      <c r="SEB1718" s="7"/>
      <c r="SEC1718" s="7"/>
      <c r="SED1718" s="7"/>
      <c r="SEE1718" s="7"/>
      <c r="SEF1718" s="7"/>
      <c r="SEG1718" s="7"/>
      <c r="SEH1718" s="7"/>
      <c r="SEI1718" s="7"/>
      <c r="SEJ1718" s="7"/>
      <c r="SEK1718" s="7"/>
      <c r="SEL1718" s="7"/>
      <c r="SEM1718" s="7"/>
      <c r="SEN1718" s="7"/>
      <c r="SEO1718" s="7"/>
      <c r="SEP1718" s="7"/>
      <c r="SEQ1718" s="7"/>
      <c r="SER1718" s="7"/>
      <c r="SES1718" s="7"/>
      <c r="SET1718" s="7"/>
      <c r="SEU1718" s="7"/>
      <c r="SEV1718" s="7"/>
      <c r="SEW1718" s="7"/>
      <c r="SEX1718" s="7"/>
      <c r="SEY1718" s="7"/>
      <c r="SEZ1718" s="7"/>
      <c r="SFA1718" s="7"/>
      <c r="SFB1718" s="7"/>
      <c r="SFC1718" s="7"/>
      <c r="SFD1718" s="7"/>
      <c r="SFE1718" s="7"/>
      <c r="SFF1718" s="7"/>
      <c r="SFG1718" s="7"/>
      <c r="SFH1718" s="7"/>
      <c r="SFI1718" s="7"/>
      <c r="SFJ1718" s="7"/>
      <c r="SFK1718" s="7"/>
      <c r="SFL1718" s="7"/>
      <c r="SFM1718" s="7"/>
      <c r="SFN1718" s="7"/>
      <c r="SFO1718" s="7"/>
      <c r="SFP1718" s="7"/>
      <c r="SFQ1718" s="7"/>
      <c r="SFR1718" s="7"/>
      <c r="SFS1718" s="7"/>
      <c r="SFT1718" s="7"/>
      <c r="SFU1718" s="7"/>
      <c r="SFV1718" s="7"/>
      <c r="SFW1718" s="7"/>
      <c r="SFX1718" s="7"/>
      <c r="SFY1718" s="7"/>
      <c r="SFZ1718" s="7"/>
      <c r="SGA1718" s="7"/>
      <c r="SGB1718" s="7"/>
      <c r="SGC1718" s="7"/>
      <c r="SGD1718" s="7"/>
      <c r="SGE1718" s="7"/>
      <c r="SGF1718" s="7"/>
      <c r="SGG1718" s="7"/>
      <c r="SGH1718" s="7"/>
      <c r="SGI1718" s="7"/>
      <c r="SGJ1718" s="7"/>
      <c r="SGK1718" s="7"/>
      <c r="SGL1718" s="7"/>
      <c r="SGM1718" s="7"/>
      <c r="SGN1718" s="7"/>
      <c r="SGO1718" s="7"/>
      <c r="SGP1718" s="7"/>
      <c r="SGQ1718" s="7"/>
      <c r="SGR1718" s="7"/>
      <c r="SGS1718" s="7"/>
      <c r="SGT1718" s="7"/>
      <c r="SGU1718" s="7"/>
      <c r="SGV1718" s="7"/>
      <c r="SGW1718" s="7"/>
      <c r="SGX1718" s="7"/>
      <c r="SGY1718" s="7"/>
      <c r="SGZ1718" s="7"/>
      <c r="SHA1718" s="7"/>
      <c r="SHB1718" s="7"/>
      <c r="SHC1718" s="7"/>
      <c r="SHD1718" s="7"/>
      <c r="SHE1718" s="7"/>
      <c r="SHF1718" s="7"/>
      <c r="SHG1718" s="7"/>
      <c r="SHH1718" s="7"/>
      <c r="SHI1718" s="7"/>
      <c r="SHJ1718" s="7"/>
      <c r="SHK1718" s="7"/>
      <c r="SHL1718" s="7"/>
      <c r="SHM1718" s="7"/>
      <c r="SHN1718" s="7"/>
      <c r="SHO1718" s="7"/>
      <c r="SHP1718" s="7"/>
      <c r="SHQ1718" s="7"/>
      <c r="SHR1718" s="7"/>
      <c r="SHS1718" s="7"/>
      <c r="SHT1718" s="7"/>
      <c r="SHU1718" s="7"/>
      <c r="SHV1718" s="7"/>
      <c r="SHW1718" s="7"/>
      <c r="SHX1718" s="7"/>
      <c r="SHY1718" s="7"/>
      <c r="SHZ1718" s="7"/>
      <c r="SIA1718" s="7"/>
      <c r="SIB1718" s="7"/>
      <c r="SIC1718" s="7"/>
      <c r="SID1718" s="7"/>
      <c r="SIE1718" s="7"/>
      <c r="SIF1718" s="7"/>
      <c r="SIG1718" s="7"/>
      <c r="SIH1718" s="7"/>
      <c r="SII1718" s="7"/>
      <c r="SIJ1718" s="7"/>
      <c r="SIK1718" s="7"/>
      <c r="SIL1718" s="7"/>
      <c r="SIM1718" s="7"/>
      <c r="SIN1718" s="7"/>
      <c r="SIO1718" s="7"/>
      <c r="SIP1718" s="7"/>
      <c r="SIQ1718" s="7"/>
      <c r="SIR1718" s="7"/>
      <c r="SIS1718" s="7"/>
      <c r="SIT1718" s="7"/>
      <c r="SIU1718" s="7"/>
      <c r="SIV1718" s="7"/>
      <c r="SIW1718" s="7"/>
      <c r="SIX1718" s="7"/>
      <c r="SIY1718" s="7"/>
      <c r="SIZ1718" s="7"/>
      <c r="SJA1718" s="7"/>
      <c r="SJB1718" s="7"/>
      <c r="SJC1718" s="7"/>
      <c r="SJD1718" s="7"/>
      <c r="SJE1718" s="7"/>
      <c r="SJF1718" s="7"/>
      <c r="SJG1718" s="7"/>
      <c r="SJH1718" s="7"/>
      <c r="SJI1718" s="7"/>
      <c r="SJJ1718" s="7"/>
      <c r="SJK1718" s="7"/>
      <c r="SJL1718" s="7"/>
      <c r="SJM1718" s="7"/>
      <c r="SJN1718" s="7"/>
      <c r="SJO1718" s="7"/>
      <c r="SJP1718" s="7"/>
      <c r="SJQ1718" s="7"/>
      <c r="SJR1718" s="7"/>
      <c r="SJS1718" s="7"/>
      <c r="SJT1718" s="7"/>
      <c r="SJU1718" s="7"/>
      <c r="SJV1718" s="7"/>
      <c r="SJW1718" s="7"/>
      <c r="SJX1718" s="7"/>
      <c r="SJY1718" s="7"/>
      <c r="SJZ1718" s="7"/>
      <c r="SKA1718" s="7"/>
      <c r="SKB1718" s="7"/>
      <c r="SKC1718" s="7"/>
      <c r="SKD1718" s="7"/>
      <c r="SKE1718" s="7"/>
      <c r="SKF1718" s="7"/>
      <c r="SKG1718" s="7"/>
      <c r="SKH1718" s="7"/>
      <c r="SKI1718" s="7"/>
      <c r="SKJ1718" s="7"/>
      <c r="SKK1718" s="7"/>
      <c r="SKL1718" s="7"/>
      <c r="SKM1718" s="7"/>
      <c r="SKN1718" s="7"/>
      <c r="SKO1718" s="7"/>
      <c r="SKP1718" s="7"/>
      <c r="SKQ1718" s="7"/>
      <c r="SKR1718" s="7"/>
      <c r="SKS1718" s="7"/>
      <c r="SKT1718" s="7"/>
      <c r="SKU1718" s="7"/>
      <c r="SKV1718" s="7"/>
      <c r="SKW1718" s="7"/>
      <c r="SKX1718" s="7"/>
      <c r="SKY1718" s="7"/>
      <c r="SKZ1718" s="7"/>
      <c r="SLA1718" s="7"/>
      <c r="SLB1718" s="7"/>
      <c r="SLC1718" s="7"/>
      <c r="SLD1718" s="7"/>
      <c r="SLE1718" s="7"/>
      <c r="SLF1718" s="7"/>
      <c r="SLG1718" s="7"/>
      <c r="SLH1718" s="7"/>
      <c r="SLI1718" s="7"/>
      <c r="SLJ1718" s="7"/>
      <c r="SLK1718" s="7"/>
      <c r="SLL1718" s="7"/>
      <c r="SLM1718" s="7"/>
      <c r="SLN1718" s="7"/>
      <c r="SLO1718" s="7"/>
      <c r="SLP1718" s="7"/>
      <c r="SLQ1718" s="7"/>
      <c r="SLR1718" s="7"/>
      <c r="SLS1718" s="7"/>
      <c r="SLT1718" s="7"/>
      <c r="SLU1718" s="7"/>
      <c r="SLV1718" s="7"/>
      <c r="SLW1718" s="7"/>
      <c r="SLX1718" s="7"/>
      <c r="SLY1718" s="7"/>
      <c r="SLZ1718" s="7"/>
      <c r="SMA1718" s="7"/>
      <c r="SMB1718" s="7"/>
      <c r="SMC1718" s="7"/>
      <c r="SMD1718" s="7"/>
      <c r="SME1718" s="7"/>
      <c r="SMF1718" s="7"/>
      <c r="SMG1718" s="7"/>
      <c r="SMH1718" s="7"/>
      <c r="SMI1718" s="7"/>
      <c r="SMJ1718" s="7"/>
      <c r="SMK1718" s="7"/>
      <c r="SML1718" s="7"/>
      <c r="SMM1718" s="7"/>
      <c r="SMN1718" s="7"/>
      <c r="SMO1718" s="7"/>
      <c r="SMP1718" s="7"/>
      <c r="SMQ1718" s="7"/>
      <c r="SMR1718" s="7"/>
      <c r="SMS1718" s="7"/>
      <c r="SMT1718" s="7"/>
      <c r="SMU1718" s="7"/>
      <c r="SMV1718" s="7"/>
      <c r="SMW1718" s="7"/>
      <c r="SMX1718" s="7"/>
      <c r="SMY1718" s="7"/>
      <c r="SMZ1718" s="7"/>
      <c r="SNA1718" s="7"/>
      <c r="SNB1718" s="7"/>
      <c r="SNC1718" s="7"/>
      <c r="SND1718" s="7"/>
      <c r="SNE1718" s="7"/>
      <c r="SNF1718" s="7"/>
      <c r="SNG1718" s="7"/>
      <c r="SNH1718" s="7"/>
      <c r="SNI1718" s="7"/>
      <c r="SNJ1718" s="7"/>
      <c r="SNK1718" s="7"/>
      <c r="SNL1718" s="7"/>
      <c r="SNM1718" s="7"/>
      <c r="SNN1718" s="7"/>
      <c r="SNO1718" s="7"/>
      <c r="SNP1718" s="7"/>
      <c r="SNQ1718" s="7"/>
      <c r="SNR1718" s="7"/>
      <c r="SNS1718" s="7"/>
      <c r="SNT1718" s="7"/>
      <c r="SNU1718" s="7"/>
      <c r="SNV1718" s="7"/>
      <c r="SNW1718" s="7"/>
      <c r="SNX1718" s="7"/>
      <c r="SNY1718" s="7"/>
      <c r="SNZ1718" s="7"/>
      <c r="SOA1718" s="7"/>
      <c r="SOB1718" s="7"/>
      <c r="SOC1718" s="7"/>
      <c r="SOD1718" s="7"/>
      <c r="SOE1718" s="7"/>
      <c r="SOF1718" s="7"/>
      <c r="SOG1718" s="7"/>
      <c r="SOH1718" s="7"/>
      <c r="SOI1718" s="7"/>
      <c r="SOJ1718" s="7"/>
      <c r="SOK1718" s="7"/>
      <c r="SOL1718" s="7"/>
      <c r="SOM1718" s="7"/>
      <c r="SON1718" s="7"/>
      <c r="SOO1718" s="7"/>
      <c r="SOP1718" s="7"/>
      <c r="SOQ1718" s="7"/>
      <c r="SOR1718" s="7"/>
      <c r="SOS1718" s="7"/>
      <c r="SOT1718" s="7"/>
      <c r="SOU1718" s="7"/>
      <c r="SOV1718" s="7"/>
      <c r="SOW1718" s="7"/>
      <c r="SOX1718" s="7"/>
      <c r="SOY1718" s="7"/>
      <c r="SOZ1718" s="7"/>
      <c r="SPA1718" s="7"/>
      <c r="SPB1718" s="7"/>
      <c r="SPC1718" s="7"/>
      <c r="SPD1718" s="7"/>
      <c r="SPE1718" s="7"/>
      <c r="SPF1718" s="7"/>
      <c r="SPG1718" s="7"/>
      <c r="SPH1718" s="7"/>
      <c r="SPI1718" s="7"/>
      <c r="SPJ1718" s="7"/>
      <c r="SPK1718" s="7"/>
      <c r="SPL1718" s="7"/>
      <c r="SPM1718" s="7"/>
      <c r="SPN1718" s="7"/>
      <c r="SPO1718" s="7"/>
      <c r="SPP1718" s="7"/>
      <c r="SPQ1718" s="7"/>
      <c r="SPR1718" s="7"/>
      <c r="SPS1718" s="7"/>
      <c r="SPT1718" s="7"/>
      <c r="SPU1718" s="7"/>
      <c r="SPV1718" s="7"/>
      <c r="SPW1718" s="7"/>
      <c r="SPX1718" s="7"/>
      <c r="SPY1718" s="7"/>
      <c r="SPZ1718" s="7"/>
      <c r="SQA1718" s="7"/>
      <c r="SQB1718" s="7"/>
      <c r="SQC1718" s="7"/>
      <c r="SQD1718" s="7"/>
      <c r="SQE1718" s="7"/>
      <c r="SQF1718" s="7"/>
      <c r="SQG1718" s="7"/>
      <c r="SQH1718" s="7"/>
      <c r="SQI1718" s="7"/>
      <c r="SQJ1718" s="7"/>
      <c r="SQK1718" s="7"/>
      <c r="SQL1718" s="7"/>
      <c r="SQM1718" s="7"/>
      <c r="SQN1718" s="7"/>
      <c r="SQO1718" s="7"/>
      <c r="SQP1718" s="7"/>
      <c r="SQQ1718" s="7"/>
      <c r="SQR1718" s="7"/>
      <c r="SQS1718" s="7"/>
      <c r="SQT1718" s="7"/>
      <c r="SQU1718" s="7"/>
      <c r="SQV1718" s="7"/>
      <c r="SQW1718" s="7"/>
      <c r="SQX1718" s="7"/>
      <c r="SQY1718" s="7"/>
      <c r="SQZ1718" s="7"/>
      <c r="SRA1718" s="7"/>
      <c r="SRB1718" s="7"/>
      <c r="SRC1718" s="7"/>
      <c r="SRD1718" s="7"/>
      <c r="SRE1718" s="7"/>
      <c r="SRF1718" s="7"/>
      <c r="SRG1718" s="7"/>
      <c r="SRH1718" s="7"/>
      <c r="SRI1718" s="7"/>
      <c r="SRJ1718" s="7"/>
      <c r="SRK1718" s="7"/>
      <c r="SRL1718" s="7"/>
      <c r="SRM1718" s="7"/>
      <c r="SRN1718" s="7"/>
      <c r="SRO1718" s="7"/>
      <c r="SRP1718" s="7"/>
      <c r="SRQ1718" s="7"/>
      <c r="SRR1718" s="7"/>
      <c r="SRS1718" s="7"/>
      <c r="SRT1718" s="7"/>
      <c r="SRU1718" s="7"/>
      <c r="SRV1718" s="7"/>
      <c r="SRW1718" s="7"/>
      <c r="SRX1718" s="7"/>
      <c r="SRY1718" s="7"/>
      <c r="SRZ1718" s="7"/>
      <c r="SSA1718" s="7"/>
      <c r="SSB1718" s="7"/>
      <c r="SSC1718" s="7"/>
      <c r="SSD1718" s="7"/>
      <c r="SSE1718" s="7"/>
      <c r="SSF1718" s="7"/>
      <c r="SSG1718" s="7"/>
      <c r="SSH1718" s="7"/>
      <c r="SSI1718" s="7"/>
      <c r="SSJ1718" s="7"/>
      <c r="SSK1718" s="7"/>
      <c r="SSL1718" s="7"/>
      <c r="SSM1718" s="7"/>
      <c r="SSN1718" s="7"/>
      <c r="SSO1718" s="7"/>
      <c r="SSP1718" s="7"/>
      <c r="SSQ1718" s="7"/>
      <c r="SSR1718" s="7"/>
      <c r="SSS1718" s="7"/>
      <c r="SST1718" s="7"/>
      <c r="SSU1718" s="7"/>
      <c r="SSV1718" s="7"/>
      <c r="SSW1718" s="7"/>
      <c r="SSX1718" s="7"/>
      <c r="SSY1718" s="7"/>
      <c r="SSZ1718" s="7"/>
      <c r="STA1718" s="7"/>
      <c r="STB1718" s="7"/>
      <c r="STC1718" s="7"/>
      <c r="STD1718" s="7"/>
      <c r="STE1718" s="7"/>
      <c r="STF1718" s="7"/>
      <c r="STG1718" s="7"/>
      <c r="STH1718" s="7"/>
      <c r="STI1718" s="7"/>
      <c r="STJ1718" s="7"/>
      <c r="STK1718" s="7"/>
      <c r="STL1718" s="7"/>
      <c r="STM1718" s="7"/>
      <c r="STN1718" s="7"/>
      <c r="STO1718" s="7"/>
      <c r="STP1718" s="7"/>
      <c r="STQ1718" s="7"/>
      <c r="STR1718" s="7"/>
      <c r="STS1718" s="7"/>
      <c r="STT1718" s="7"/>
      <c r="STU1718" s="7"/>
      <c r="STV1718" s="7"/>
      <c r="STW1718" s="7"/>
      <c r="STX1718" s="7"/>
      <c r="STY1718" s="7"/>
      <c r="STZ1718" s="7"/>
      <c r="SUA1718" s="7"/>
      <c r="SUB1718" s="7"/>
      <c r="SUC1718" s="7"/>
      <c r="SUD1718" s="7"/>
      <c r="SUE1718" s="7"/>
      <c r="SUF1718" s="7"/>
      <c r="SUG1718" s="7"/>
      <c r="SUH1718" s="7"/>
      <c r="SUI1718" s="7"/>
      <c r="SUJ1718" s="7"/>
      <c r="SUK1718" s="7"/>
      <c r="SUL1718" s="7"/>
      <c r="SUM1718" s="7"/>
      <c r="SUN1718" s="7"/>
      <c r="SUO1718" s="7"/>
      <c r="SUP1718" s="7"/>
      <c r="SUQ1718" s="7"/>
      <c r="SUR1718" s="7"/>
      <c r="SUS1718" s="7"/>
      <c r="SUT1718" s="7"/>
      <c r="SUU1718" s="7"/>
      <c r="SUV1718" s="7"/>
      <c r="SUW1718" s="7"/>
      <c r="SUX1718" s="7"/>
      <c r="SUY1718" s="7"/>
      <c r="SUZ1718" s="7"/>
      <c r="SVA1718" s="7"/>
      <c r="SVB1718" s="7"/>
      <c r="SVC1718" s="7"/>
      <c r="SVD1718" s="7"/>
      <c r="SVE1718" s="7"/>
      <c r="SVF1718" s="7"/>
      <c r="SVG1718" s="7"/>
      <c r="SVH1718" s="7"/>
      <c r="SVI1718" s="7"/>
      <c r="SVJ1718" s="7"/>
      <c r="SVK1718" s="7"/>
      <c r="SVL1718" s="7"/>
      <c r="SVM1718" s="7"/>
      <c r="SVN1718" s="7"/>
      <c r="SVO1718" s="7"/>
      <c r="SVP1718" s="7"/>
      <c r="SVQ1718" s="7"/>
      <c r="SVR1718" s="7"/>
      <c r="SVS1718" s="7"/>
      <c r="SVT1718" s="7"/>
      <c r="SVU1718" s="7"/>
      <c r="SVV1718" s="7"/>
      <c r="SVW1718" s="7"/>
      <c r="SVX1718" s="7"/>
      <c r="SVY1718" s="7"/>
      <c r="SVZ1718" s="7"/>
      <c r="SWA1718" s="7"/>
      <c r="SWB1718" s="7"/>
      <c r="SWC1718" s="7"/>
      <c r="SWD1718" s="7"/>
      <c r="SWE1718" s="7"/>
      <c r="SWF1718" s="7"/>
      <c r="SWG1718" s="7"/>
      <c r="SWH1718" s="7"/>
      <c r="SWI1718" s="7"/>
      <c r="SWJ1718" s="7"/>
      <c r="SWK1718" s="7"/>
      <c r="SWL1718" s="7"/>
      <c r="SWM1718" s="7"/>
      <c r="SWN1718" s="7"/>
      <c r="SWO1718" s="7"/>
      <c r="SWP1718" s="7"/>
      <c r="SWQ1718" s="7"/>
      <c r="SWR1718" s="7"/>
      <c r="SWS1718" s="7"/>
      <c r="SWT1718" s="7"/>
      <c r="SWU1718" s="7"/>
      <c r="SWV1718" s="7"/>
      <c r="SWW1718" s="7"/>
      <c r="SWX1718" s="7"/>
      <c r="SWY1718" s="7"/>
      <c r="SWZ1718" s="7"/>
      <c r="SXA1718" s="7"/>
      <c r="SXB1718" s="7"/>
      <c r="SXC1718" s="7"/>
      <c r="SXD1718" s="7"/>
      <c r="SXE1718" s="7"/>
      <c r="SXF1718" s="7"/>
      <c r="SXG1718" s="7"/>
      <c r="SXH1718" s="7"/>
      <c r="SXI1718" s="7"/>
      <c r="SXJ1718" s="7"/>
      <c r="SXK1718" s="7"/>
      <c r="SXL1718" s="7"/>
      <c r="SXM1718" s="7"/>
      <c r="SXN1718" s="7"/>
      <c r="SXO1718" s="7"/>
      <c r="SXP1718" s="7"/>
      <c r="SXQ1718" s="7"/>
      <c r="SXR1718" s="7"/>
      <c r="SXS1718" s="7"/>
      <c r="SXT1718" s="7"/>
      <c r="SXU1718" s="7"/>
      <c r="SXV1718" s="7"/>
      <c r="SXW1718" s="7"/>
      <c r="SXX1718" s="7"/>
      <c r="SXY1718" s="7"/>
      <c r="SXZ1718" s="7"/>
      <c r="SYA1718" s="7"/>
      <c r="SYB1718" s="7"/>
      <c r="SYC1718" s="7"/>
      <c r="SYD1718" s="7"/>
      <c r="SYE1718" s="7"/>
      <c r="SYF1718" s="7"/>
      <c r="SYG1718" s="7"/>
      <c r="SYH1718" s="7"/>
      <c r="SYI1718" s="7"/>
      <c r="SYJ1718" s="7"/>
      <c r="SYK1718" s="7"/>
      <c r="SYL1718" s="7"/>
      <c r="SYM1718" s="7"/>
      <c r="SYN1718" s="7"/>
      <c r="SYO1718" s="7"/>
      <c r="SYP1718" s="7"/>
      <c r="SYQ1718" s="7"/>
      <c r="SYR1718" s="7"/>
      <c r="SYS1718" s="7"/>
      <c r="SYT1718" s="7"/>
      <c r="SYU1718" s="7"/>
      <c r="SYV1718" s="7"/>
      <c r="SYW1718" s="7"/>
      <c r="SYX1718" s="7"/>
      <c r="SYY1718" s="7"/>
      <c r="SYZ1718" s="7"/>
      <c r="SZA1718" s="7"/>
      <c r="SZB1718" s="7"/>
      <c r="SZC1718" s="7"/>
      <c r="SZD1718" s="7"/>
      <c r="SZE1718" s="7"/>
      <c r="SZF1718" s="7"/>
      <c r="SZG1718" s="7"/>
      <c r="SZH1718" s="7"/>
      <c r="SZI1718" s="7"/>
      <c r="SZJ1718" s="7"/>
      <c r="SZK1718" s="7"/>
      <c r="SZL1718" s="7"/>
      <c r="SZM1718" s="7"/>
      <c r="SZN1718" s="7"/>
      <c r="SZO1718" s="7"/>
      <c r="SZP1718" s="7"/>
      <c r="SZQ1718" s="7"/>
      <c r="SZR1718" s="7"/>
      <c r="SZS1718" s="7"/>
      <c r="SZT1718" s="7"/>
      <c r="SZU1718" s="7"/>
      <c r="SZV1718" s="7"/>
      <c r="SZW1718" s="7"/>
      <c r="SZX1718" s="7"/>
      <c r="SZY1718" s="7"/>
      <c r="SZZ1718" s="7"/>
      <c r="TAA1718" s="7"/>
      <c r="TAB1718" s="7"/>
      <c r="TAC1718" s="7"/>
      <c r="TAD1718" s="7"/>
      <c r="TAE1718" s="7"/>
      <c r="TAF1718" s="7"/>
      <c r="TAG1718" s="7"/>
      <c r="TAH1718" s="7"/>
      <c r="TAI1718" s="7"/>
      <c r="TAJ1718" s="7"/>
      <c r="TAK1718" s="7"/>
      <c r="TAL1718" s="7"/>
      <c r="TAM1718" s="7"/>
      <c r="TAN1718" s="7"/>
      <c r="TAO1718" s="7"/>
      <c r="TAP1718" s="7"/>
      <c r="TAQ1718" s="7"/>
      <c r="TAR1718" s="7"/>
      <c r="TAS1718" s="7"/>
      <c r="TAT1718" s="7"/>
      <c r="TAU1718" s="7"/>
      <c r="TAV1718" s="7"/>
      <c r="TAW1718" s="7"/>
      <c r="TAX1718" s="7"/>
      <c r="TAY1718" s="7"/>
      <c r="TAZ1718" s="7"/>
      <c r="TBA1718" s="7"/>
      <c r="TBB1718" s="7"/>
      <c r="TBC1718" s="7"/>
      <c r="TBD1718" s="7"/>
      <c r="TBE1718" s="7"/>
      <c r="TBF1718" s="7"/>
      <c r="TBG1718" s="7"/>
      <c r="TBH1718" s="7"/>
      <c r="TBI1718" s="7"/>
      <c r="TBJ1718" s="7"/>
      <c r="TBK1718" s="7"/>
      <c r="TBL1718" s="7"/>
      <c r="TBM1718" s="7"/>
      <c r="TBN1718" s="7"/>
      <c r="TBO1718" s="7"/>
      <c r="TBP1718" s="7"/>
      <c r="TBQ1718" s="7"/>
      <c r="TBR1718" s="7"/>
      <c r="TBS1718" s="7"/>
      <c r="TBT1718" s="7"/>
      <c r="TBU1718" s="7"/>
      <c r="TBV1718" s="7"/>
      <c r="TBW1718" s="7"/>
      <c r="TBX1718" s="7"/>
      <c r="TBY1718" s="7"/>
      <c r="TBZ1718" s="7"/>
      <c r="TCA1718" s="7"/>
      <c r="TCB1718" s="7"/>
      <c r="TCC1718" s="7"/>
      <c r="TCD1718" s="7"/>
      <c r="TCE1718" s="7"/>
      <c r="TCF1718" s="7"/>
      <c r="TCG1718" s="7"/>
      <c r="TCH1718" s="7"/>
      <c r="TCI1718" s="7"/>
      <c r="TCJ1718" s="7"/>
      <c r="TCK1718" s="7"/>
      <c r="TCL1718" s="7"/>
      <c r="TCM1718" s="7"/>
      <c r="TCN1718" s="7"/>
      <c r="TCO1718" s="7"/>
      <c r="TCP1718" s="7"/>
      <c r="TCQ1718" s="7"/>
      <c r="TCR1718" s="7"/>
      <c r="TCS1718" s="7"/>
      <c r="TCT1718" s="7"/>
      <c r="TCU1718" s="7"/>
      <c r="TCV1718" s="7"/>
      <c r="TCW1718" s="7"/>
      <c r="TCX1718" s="7"/>
      <c r="TCY1718" s="7"/>
      <c r="TCZ1718" s="7"/>
      <c r="TDA1718" s="7"/>
      <c r="TDB1718" s="7"/>
      <c r="TDC1718" s="7"/>
      <c r="TDD1718" s="7"/>
      <c r="TDE1718" s="7"/>
      <c r="TDF1718" s="7"/>
      <c r="TDG1718" s="7"/>
      <c r="TDH1718" s="7"/>
      <c r="TDI1718" s="7"/>
      <c r="TDJ1718" s="7"/>
      <c r="TDK1718" s="7"/>
      <c r="TDL1718" s="7"/>
      <c r="TDM1718" s="7"/>
      <c r="TDN1718" s="7"/>
      <c r="TDO1718" s="7"/>
      <c r="TDP1718" s="7"/>
      <c r="TDQ1718" s="7"/>
      <c r="TDR1718" s="7"/>
      <c r="TDS1718" s="7"/>
      <c r="TDT1718" s="7"/>
      <c r="TDU1718" s="7"/>
      <c r="TDV1718" s="7"/>
      <c r="TDW1718" s="7"/>
      <c r="TDX1718" s="7"/>
      <c r="TDY1718" s="7"/>
      <c r="TDZ1718" s="7"/>
      <c r="TEA1718" s="7"/>
      <c r="TEB1718" s="7"/>
      <c r="TEC1718" s="7"/>
      <c r="TED1718" s="7"/>
      <c r="TEE1718" s="7"/>
      <c r="TEF1718" s="7"/>
      <c r="TEG1718" s="7"/>
      <c r="TEH1718" s="7"/>
      <c r="TEI1718" s="7"/>
      <c r="TEJ1718" s="7"/>
      <c r="TEK1718" s="7"/>
      <c r="TEL1718" s="7"/>
      <c r="TEM1718" s="7"/>
      <c r="TEN1718" s="7"/>
      <c r="TEO1718" s="7"/>
      <c r="TEP1718" s="7"/>
      <c r="TEQ1718" s="7"/>
      <c r="TER1718" s="7"/>
      <c r="TES1718" s="7"/>
      <c r="TET1718" s="7"/>
      <c r="TEU1718" s="7"/>
      <c r="TEV1718" s="7"/>
      <c r="TEW1718" s="7"/>
      <c r="TEX1718" s="7"/>
      <c r="TEY1718" s="7"/>
      <c r="TEZ1718" s="7"/>
      <c r="TFA1718" s="7"/>
      <c r="TFB1718" s="7"/>
      <c r="TFC1718" s="7"/>
      <c r="TFD1718" s="7"/>
      <c r="TFE1718" s="7"/>
      <c r="TFF1718" s="7"/>
      <c r="TFG1718" s="7"/>
      <c r="TFH1718" s="7"/>
      <c r="TFI1718" s="7"/>
      <c r="TFJ1718" s="7"/>
      <c r="TFK1718" s="7"/>
      <c r="TFL1718" s="7"/>
      <c r="TFM1718" s="7"/>
      <c r="TFN1718" s="7"/>
      <c r="TFO1718" s="7"/>
      <c r="TFP1718" s="7"/>
      <c r="TFQ1718" s="7"/>
      <c r="TFR1718" s="7"/>
      <c r="TFS1718" s="7"/>
      <c r="TFT1718" s="7"/>
      <c r="TFU1718" s="7"/>
      <c r="TFV1718" s="7"/>
      <c r="TFW1718" s="7"/>
      <c r="TFX1718" s="7"/>
      <c r="TFY1718" s="7"/>
      <c r="TFZ1718" s="7"/>
      <c r="TGA1718" s="7"/>
      <c r="TGB1718" s="7"/>
      <c r="TGC1718" s="7"/>
      <c r="TGD1718" s="7"/>
      <c r="TGE1718" s="7"/>
      <c r="TGF1718" s="7"/>
      <c r="TGG1718" s="7"/>
      <c r="TGH1718" s="7"/>
      <c r="TGI1718" s="7"/>
      <c r="TGJ1718" s="7"/>
      <c r="TGK1718" s="7"/>
      <c r="TGL1718" s="7"/>
      <c r="TGM1718" s="7"/>
      <c r="TGN1718" s="7"/>
      <c r="TGO1718" s="7"/>
      <c r="TGP1718" s="7"/>
      <c r="TGQ1718" s="7"/>
      <c r="TGR1718" s="7"/>
      <c r="TGS1718" s="7"/>
      <c r="TGT1718" s="7"/>
      <c r="TGU1718" s="7"/>
      <c r="TGV1718" s="7"/>
      <c r="TGW1718" s="7"/>
      <c r="TGX1718" s="7"/>
      <c r="TGY1718" s="7"/>
      <c r="TGZ1718" s="7"/>
      <c r="THA1718" s="7"/>
      <c r="THB1718" s="7"/>
      <c r="THC1718" s="7"/>
      <c r="THD1718" s="7"/>
      <c r="THE1718" s="7"/>
      <c r="THF1718" s="7"/>
      <c r="THG1718" s="7"/>
      <c r="THH1718" s="7"/>
      <c r="THI1718" s="7"/>
      <c r="THJ1718" s="7"/>
      <c r="THK1718" s="7"/>
      <c r="THL1718" s="7"/>
      <c r="THM1718" s="7"/>
      <c r="THN1718" s="7"/>
      <c r="THO1718" s="7"/>
      <c r="THP1718" s="7"/>
      <c r="THQ1718" s="7"/>
      <c r="THR1718" s="7"/>
      <c r="THS1718" s="7"/>
      <c r="THT1718" s="7"/>
      <c r="THU1718" s="7"/>
      <c r="THV1718" s="7"/>
      <c r="THW1718" s="7"/>
      <c r="THX1718" s="7"/>
      <c r="THY1718" s="7"/>
      <c r="THZ1718" s="7"/>
      <c r="TIA1718" s="7"/>
      <c r="TIB1718" s="7"/>
      <c r="TIC1718" s="7"/>
      <c r="TID1718" s="7"/>
      <c r="TIE1718" s="7"/>
      <c r="TIF1718" s="7"/>
      <c r="TIG1718" s="7"/>
      <c r="TIH1718" s="7"/>
      <c r="TII1718" s="7"/>
      <c r="TIJ1718" s="7"/>
      <c r="TIK1718" s="7"/>
      <c r="TIL1718" s="7"/>
      <c r="TIM1718" s="7"/>
      <c r="TIN1718" s="7"/>
      <c r="TIO1718" s="7"/>
      <c r="TIP1718" s="7"/>
      <c r="TIQ1718" s="7"/>
      <c r="TIR1718" s="7"/>
      <c r="TIS1718" s="7"/>
      <c r="TIT1718" s="7"/>
      <c r="TIU1718" s="7"/>
      <c r="TIV1718" s="7"/>
      <c r="TIW1718" s="7"/>
      <c r="TIX1718" s="7"/>
      <c r="TIY1718" s="7"/>
      <c r="TIZ1718" s="7"/>
      <c r="TJA1718" s="7"/>
      <c r="TJB1718" s="7"/>
      <c r="TJC1718" s="7"/>
      <c r="TJD1718" s="7"/>
      <c r="TJE1718" s="7"/>
      <c r="TJF1718" s="7"/>
      <c r="TJG1718" s="7"/>
      <c r="TJH1718" s="7"/>
      <c r="TJI1718" s="7"/>
      <c r="TJJ1718" s="7"/>
      <c r="TJK1718" s="7"/>
      <c r="TJL1718" s="7"/>
      <c r="TJM1718" s="7"/>
      <c r="TJN1718" s="7"/>
      <c r="TJO1718" s="7"/>
      <c r="TJP1718" s="7"/>
      <c r="TJQ1718" s="7"/>
      <c r="TJR1718" s="7"/>
      <c r="TJS1718" s="7"/>
      <c r="TJT1718" s="7"/>
      <c r="TJU1718" s="7"/>
      <c r="TJV1718" s="7"/>
      <c r="TJW1718" s="7"/>
      <c r="TJX1718" s="7"/>
      <c r="TJY1718" s="7"/>
      <c r="TJZ1718" s="7"/>
      <c r="TKA1718" s="7"/>
      <c r="TKB1718" s="7"/>
      <c r="TKC1718" s="7"/>
      <c r="TKD1718" s="7"/>
      <c r="TKE1718" s="7"/>
      <c r="TKF1718" s="7"/>
      <c r="TKG1718" s="7"/>
      <c r="TKH1718" s="7"/>
      <c r="TKI1718" s="7"/>
      <c r="TKJ1718" s="7"/>
      <c r="TKK1718" s="7"/>
      <c r="TKL1718" s="7"/>
      <c r="TKM1718" s="7"/>
      <c r="TKN1718" s="7"/>
      <c r="TKO1718" s="7"/>
      <c r="TKP1718" s="7"/>
      <c r="TKQ1718" s="7"/>
      <c r="TKR1718" s="7"/>
      <c r="TKS1718" s="7"/>
      <c r="TKT1718" s="7"/>
      <c r="TKU1718" s="7"/>
      <c r="TKV1718" s="7"/>
      <c r="TKW1718" s="7"/>
      <c r="TKX1718" s="7"/>
      <c r="TKY1718" s="7"/>
      <c r="TKZ1718" s="7"/>
      <c r="TLA1718" s="7"/>
      <c r="TLB1718" s="7"/>
      <c r="TLC1718" s="7"/>
      <c r="TLD1718" s="7"/>
      <c r="TLE1718" s="7"/>
      <c r="TLF1718" s="7"/>
      <c r="TLG1718" s="7"/>
      <c r="TLH1718" s="7"/>
      <c r="TLI1718" s="7"/>
      <c r="TLJ1718" s="7"/>
      <c r="TLK1718" s="7"/>
      <c r="TLL1718" s="7"/>
      <c r="TLM1718" s="7"/>
      <c r="TLN1718" s="7"/>
      <c r="TLO1718" s="7"/>
      <c r="TLP1718" s="7"/>
      <c r="TLQ1718" s="7"/>
      <c r="TLR1718" s="7"/>
      <c r="TLS1718" s="7"/>
      <c r="TLT1718" s="7"/>
      <c r="TLU1718" s="7"/>
      <c r="TLV1718" s="7"/>
      <c r="TLW1718" s="7"/>
      <c r="TLX1718" s="7"/>
      <c r="TLY1718" s="7"/>
      <c r="TLZ1718" s="7"/>
      <c r="TMA1718" s="7"/>
      <c r="TMB1718" s="7"/>
      <c r="TMC1718" s="7"/>
      <c r="TMD1718" s="7"/>
      <c r="TME1718" s="7"/>
      <c r="TMF1718" s="7"/>
      <c r="TMG1718" s="7"/>
      <c r="TMH1718" s="7"/>
      <c r="TMI1718" s="7"/>
      <c r="TMJ1718" s="7"/>
      <c r="TMK1718" s="7"/>
      <c r="TML1718" s="7"/>
      <c r="TMM1718" s="7"/>
      <c r="TMN1718" s="7"/>
      <c r="TMO1718" s="7"/>
      <c r="TMP1718" s="7"/>
      <c r="TMQ1718" s="7"/>
      <c r="TMR1718" s="7"/>
      <c r="TMS1718" s="7"/>
      <c r="TMT1718" s="7"/>
      <c r="TMU1718" s="7"/>
      <c r="TMV1718" s="7"/>
      <c r="TMW1718" s="7"/>
      <c r="TMX1718" s="7"/>
      <c r="TMY1718" s="7"/>
      <c r="TMZ1718" s="7"/>
      <c r="TNA1718" s="7"/>
      <c r="TNB1718" s="7"/>
      <c r="TNC1718" s="7"/>
      <c r="TND1718" s="7"/>
      <c r="TNE1718" s="7"/>
      <c r="TNF1718" s="7"/>
      <c r="TNG1718" s="7"/>
      <c r="TNH1718" s="7"/>
      <c r="TNI1718" s="7"/>
      <c r="TNJ1718" s="7"/>
      <c r="TNK1718" s="7"/>
      <c r="TNL1718" s="7"/>
      <c r="TNM1718" s="7"/>
      <c r="TNN1718" s="7"/>
      <c r="TNO1718" s="7"/>
      <c r="TNP1718" s="7"/>
      <c r="TNQ1718" s="7"/>
      <c r="TNR1718" s="7"/>
      <c r="TNS1718" s="7"/>
      <c r="TNT1718" s="7"/>
      <c r="TNU1718" s="7"/>
      <c r="TNV1718" s="7"/>
      <c r="TNW1718" s="7"/>
      <c r="TNX1718" s="7"/>
      <c r="TNY1718" s="7"/>
      <c r="TNZ1718" s="7"/>
      <c r="TOA1718" s="7"/>
      <c r="TOB1718" s="7"/>
      <c r="TOC1718" s="7"/>
      <c r="TOD1718" s="7"/>
      <c r="TOE1718" s="7"/>
      <c r="TOF1718" s="7"/>
      <c r="TOG1718" s="7"/>
      <c r="TOH1718" s="7"/>
      <c r="TOI1718" s="7"/>
      <c r="TOJ1718" s="7"/>
      <c r="TOK1718" s="7"/>
      <c r="TOL1718" s="7"/>
      <c r="TOM1718" s="7"/>
      <c r="TON1718" s="7"/>
      <c r="TOO1718" s="7"/>
      <c r="TOP1718" s="7"/>
      <c r="TOQ1718" s="7"/>
      <c r="TOR1718" s="7"/>
      <c r="TOS1718" s="7"/>
      <c r="TOT1718" s="7"/>
      <c r="TOU1718" s="7"/>
      <c r="TOV1718" s="7"/>
      <c r="TOW1718" s="7"/>
      <c r="TOX1718" s="7"/>
      <c r="TOY1718" s="7"/>
      <c r="TOZ1718" s="7"/>
      <c r="TPA1718" s="7"/>
      <c r="TPB1718" s="7"/>
      <c r="TPC1718" s="7"/>
      <c r="TPD1718" s="7"/>
      <c r="TPE1718" s="7"/>
      <c r="TPF1718" s="7"/>
      <c r="TPG1718" s="7"/>
      <c r="TPH1718" s="7"/>
      <c r="TPI1718" s="7"/>
      <c r="TPJ1718" s="7"/>
      <c r="TPK1718" s="7"/>
      <c r="TPL1718" s="7"/>
      <c r="TPM1718" s="7"/>
      <c r="TPN1718" s="7"/>
      <c r="TPO1718" s="7"/>
      <c r="TPP1718" s="7"/>
      <c r="TPQ1718" s="7"/>
      <c r="TPR1718" s="7"/>
      <c r="TPS1718" s="7"/>
      <c r="TPT1718" s="7"/>
      <c r="TPU1718" s="7"/>
      <c r="TPV1718" s="7"/>
      <c r="TPW1718" s="7"/>
      <c r="TPX1718" s="7"/>
      <c r="TPY1718" s="7"/>
      <c r="TPZ1718" s="7"/>
      <c r="TQA1718" s="7"/>
      <c r="TQB1718" s="7"/>
      <c r="TQC1718" s="7"/>
      <c r="TQD1718" s="7"/>
      <c r="TQE1718" s="7"/>
      <c r="TQF1718" s="7"/>
      <c r="TQG1718" s="7"/>
      <c r="TQH1718" s="7"/>
      <c r="TQI1718" s="7"/>
      <c r="TQJ1718" s="7"/>
      <c r="TQK1718" s="7"/>
      <c r="TQL1718" s="7"/>
      <c r="TQM1718" s="7"/>
      <c r="TQN1718" s="7"/>
      <c r="TQO1718" s="7"/>
      <c r="TQP1718" s="7"/>
      <c r="TQQ1718" s="7"/>
      <c r="TQR1718" s="7"/>
      <c r="TQS1718" s="7"/>
      <c r="TQT1718" s="7"/>
      <c r="TQU1718" s="7"/>
      <c r="TQV1718" s="7"/>
      <c r="TQW1718" s="7"/>
      <c r="TQX1718" s="7"/>
      <c r="TQY1718" s="7"/>
      <c r="TQZ1718" s="7"/>
      <c r="TRA1718" s="7"/>
      <c r="TRB1718" s="7"/>
      <c r="TRC1718" s="7"/>
      <c r="TRD1718" s="7"/>
      <c r="TRE1718" s="7"/>
      <c r="TRF1718" s="7"/>
      <c r="TRG1718" s="7"/>
      <c r="TRH1718" s="7"/>
      <c r="TRI1718" s="7"/>
      <c r="TRJ1718" s="7"/>
      <c r="TRK1718" s="7"/>
      <c r="TRL1718" s="7"/>
      <c r="TRM1718" s="7"/>
      <c r="TRN1718" s="7"/>
      <c r="TRO1718" s="7"/>
      <c r="TRP1718" s="7"/>
      <c r="TRQ1718" s="7"/>
      <c r="TRR1718" s="7"/>
      <c r="TRS1718" s="7"/>
      <c r="TRT1718" s="7"/>
      <c r="TRU1718" s="7"/>
      <c r="TRV1718" s="7"/>
      <c r="TRW1718" s="7"/>
      <c r="TRX1718" s="7"/>
      <c r="TRY1718" s="7"/>
      <c r="TRZ1718" s="7"/>
      <c r="TSA1718" s="7"/>
      <c r="TSB1718" s="7"/>
      <c r="TSC1718" s="7"/>
      <c r="TSD1718" s="7"/>
      <c r="TSE1718" s="7"/>
      <c r="TSF1718" s="7"/>
      <c r="TSG1718" s="7"/>
      <c r="TSH1718" s="7"/>
      <c r="TSI1718" s="7"/>
      <c r="TSJ1718" s="7"/>
      <c r="TSK1718" s="7"/>
      <c r="TSL1718" s="7"/>
      <c r="TSM1718" s="7"/>
      <c r="TSN1718" s="7"/>
      <c r="TSO1718" s="7"/>
      <c r="TSP1718" s="7"/>
      <c r="TSQ1718" s="7"/>
      <c r="TSR1718" s="7"/>
      <c r="TSS1718" s="7"/>
      <c r="TST1718" s="7"/>
      <c r="TSU1718" s="7"/>
      <c r="TSV1718" s="7"/>
      <c r="TSW1718" s="7"/>
      <c r="TSX1718" s="7"/>
      <c r="TSY1718" s="7"/>
      <c r="TSZ1718" s="7"/>
      <c r="TTA1718" s="7"/>
      <c r="TTB1718" s="7"/>
      <c r="TTC1718" s="7"/>
      <c r="TTD1718" s="7"/>
      <c r="TTE1718" s="7"/>
      <c r="TTF1718" s="7"/>
      <c r="TTG1718" s="7"/>
      <c r="TTH1718" s="7"/>
      <c r="TTI1718" s="7"/>
      <c r="TTJ1718" s="7"/>
      <c r="TTK1718" s="7"/>
      <c r="TTL1718" s="7"/>
      <c r="TTM1718" s="7"/>
      <c r="TTN1718" s="7"/>
      <c r="TTO1718" s="7"/>
      <c r="TTP1718" s="7"/>
      <c r="TTQ1718" s="7"/>
      <c r="TTR1718" s="7"/>
      <c r="TTS1718" s="7"/>
      <c r="TTT1718" s="7"/>
      <c r="TTU1718" s="7"/>
      <c r="TTV1718" s="7"/>
      <c r="TTW1718" s="7"/>
      <c r="TTX1718" s="7"/>
      <c r="TTY1718" s="7"/>
      <c r="TTZ1718" s="7"/>
      <c r="TUA1718" s="7"/>
      <c r="TUB1718" s="7"/>
      <c r="TUC1718" s="7"/>
      <c r="TUD1718" s="7"/>
      <c r="TUE1718" s="7"/>
      <c r="TUF1718" s="7"/>
      <c r="TUG1718" s="7"/>
      <c r="TUH1718" s="7"/>
      <c r="TUI1718" s="7"/>
      <c r="TUJ1718" s="7"/>
      <c r="TUK1718" s="7"/>
      <c r="TUL1718" s="7"/>
      <c r="TUM1718" s="7"/>
      <c r="TUN1718" s="7"/>
      <c r="TUO1718" s="7"/>
      <c r="TUP1718" s="7"/>
      <c r="TUQ1718" s="7"/>
      <c r="TUR1718" s="7"/>
      <c r="TUS1718" s="7"/>
      <c r="TUT1718" s="7"/>
      <c r="TUU1718" s="7"/>
      <c r="TUV1718" s="7"/>
      <c r="TUW1718" s="7"/>
      <c r="TUX1718" s="7"/>
      <c r="TUY1718" s="7"/>
      <c r="TUZ1718" s="7"/>
      <c r="TVA1718" s="7"/>
      <c r="TVB1718" s="7"/>
      <c r="TVC1718" s="7"/>
      <c r="TVD1718" s="7"/>
      <c r="TVE1718" s="7"/>
      <c r="TVF1718" s="7"/>
      <c r="TVG1718" s="7"/>
      <c r="TVH1718" s="7"/>
      <c r="TVI1718" s="7"/>
      <c r="TVJ1718" s="7"/>
      <c r="TVK1718" s="7"/>
      <c r="TVL1718" s="7"/>
      <c r="TVM1718" s="7"/>
      <c r="TVN1718" s="7"/>
      <c r="TVO1718" s="7"/>
      <c r="TVP1718" s="7"/>
      <c r="TVQ1718" s="7"/>
      <c r="TVR1718" s="7"/>
      <c r="TVS1718" s="7"/>
      <c r="TVT1718" s="7"/>
      <c r="TVU1718" s="7"/>
      <c r="TVV1718" s="7"/>
      <c r="TVW1718" s="7"/>
      <c r="TVX1718" s="7"/>
      <c r="TVY1718" s="7"/>
      <c r="TVZ1718" s="7"/>
      <c r="TWA1718" s="7"/>
      <c r="TWB1718" s="7"/>
      <c r="TWC1718" s="7"/>
      <c r="TWD1718" s="7"/>
      <c r="TWE1718" s="7"/>
      <c r="TWF1718" s="7"/>
      <c r="TWG1718" s="7"/>
      <c r="TWH1718" s="7"/>
      <c r="TWI1718" s="7"/>
      <c r="TWJ1718" s="7"/>
      <c r="TWK1718" s="7"/>
      <c r="TWL1718" s="7"/>
      <c r="TWM1718" s="7"/>
      <c r="TWN1718" s="7"/>
      <c r="TWO1718" s="7"/>
      <c r="TWP1718" s="7"/>
      <c r="TWQ1718" s="7"/>
      <c r="TWR1718" s="7"/>
      <c r="TWS1718" s="7"/>
      <c r="TWT1718" s="7"/>
      <c r="TWU1718" s="7"/>
      <c r="TWV1718" s="7"/>
      <c r="TWW1718" s="7"/>
      <c r="TWX1718" s="7"/>
      <c r="TWY1718" s="7"/>
      <c r="TWZ1718" s="7"/>
      <c r="TXA1718" s="7"/>
      <c r="TXB1718" s="7"/>
      <c r="TXC1718" s="7"/>
      <c r="TXD1718" s="7"/>
      <c r="TXE1718" s="7"/>
      <c r="TXF1718" s="7"/>
      <c r="TXG1718" s="7"/>
      <c r="TXH1718" s="7"/>
      <c r="TXI1718" s="7"/>
      <c r="TXJ1718" s="7"/>
      <c r="TXK1718" s="7"/>
      <c r="TXL1718" s="7"/>
      <c r="TXM1718" s="7"/>
      <c r="TXN1718" s="7"/>
      <c r="TXO1718" s="7"/>
      <c r="TXP1718" s="7"/>
      <c r="TXQ1718" s="7"/>
      <c r="TXR1718" s="7"/>
      <c r="TXS1718" s="7"/>
      <c r="TXT1718" s="7"/>
      <c r="TXU1718" s="7"/>
      <c r="TXV1718" s="7"/>
      <c r="TXW1718" s="7"/>
      <c r="TXX1718" s="7"/>
      <c r="TXY1718" s="7"/>
      <c r="TXZ1718" s="7"/>
      <c r="TYA1718" s="7"/>
      <c r="TYB1718" s="7"/>
      <c r="TYC1718" s="7"/>
      <c r="TYD1718" s="7"/>
      <c r="TYE1718" s="7"/>
      <c r="TYF1718" s="7"/>
      <c r="TYG1718" s="7"/>
      <c r="TYH1718" s="7"/>
      <c r="TYI1718" s="7"/>
      <c r="TYJ1718" s="7"/>
      <c r="TYK1718" s="7"/>
      <c r="TYL1718" s="7"/>
      <c r="TYM1718" s="7"/>
      <c r="TYN1718" s="7"/>
      <c r="TYO1718" s="7"/>
      <c r="TYP1718" s="7"/>
      <c r="TYQ1718" s="7"/>
      <c r="TYR1718" s="7"/>
      <c r="TYS1718" s="7"/>
      <c r="TYT1718" s="7"/>
      <c r="TYU1718" s="7"/>
      <c r="TYV1718" s="7"/>
      <c r="TYW1718" s="7"/>
      <c r="TYX1718" s="7"/>
      <c r="TYY1718" s="7"/>
      <c r="TYZ1718" s="7"/>
      <c r="TZA1718" s="7"/>
      <c r="TZB1718" s="7"/>
      <c r="TZC1718" s="7"/>
      <c r="TZD1718" s="7"/>
      <c r="TZE1718" s="7"/>
      <c r="TZF1718" s="7"/>
      <c r="TZG1718" s="7"/>
      <c r="TZH1718" s="7"/>
      <c r="TZI1718" s="7"/>
      <c r="TZJ1718" s="7"/>
      <c r="TZK1718" s="7"/>
      <c r="TZL1718" s="7"/>
      <c r="TZM1718" s="7"/>
      <c r="TZN1718" s="7"/>
      <c r="TZO1718" s="7"/>
      <c r="TZP1718" s="7"/>
      <c r="TZQ1718" s="7"/>
      <c r="TZR1718" s="7"/>
      <c r="TZS1718" s="7"/>
      <c r="TZT1718" s="7"/>
      <c r="TZU1718" s="7"/>
      <c r="TZV1718" s="7"/>
      <c r="TZW1718" s="7"/>
      <c r="TZX1718" s="7"/>
      <c r="TZY1718" s="7"/>
      <c r="TZZ1718" s="7"/>
      <c r="UAA1718" s="7"/>
      <c r="UAB1718" s="7"/>
      <c r="UAC1718" s="7"/>
      <c r="UAD1718" s="7"/>
      <c r="UAE1718" s="7"/>
      <c r="UAF1718" s="7"/>
      <c r="UAG1718" s="7"/>
      <c r="UAH1718" s="7"/>
      <c r="UAI1718" s="7"/>
      <c r="UAJ1718" s="7"/>
      <c r="UAK1718" s="7"/>
      <c r="UAL1718" s="7"/>
      <c r="UAM1718" s="7"/>
      <c r="UAN1718" s="7"/>
      <c r="UAO1718" s="7"/>
      <c r="UAP1718" s="7"/>
      <c r="UAQ1718" s="7"/>
      <c r="UAR1718" s="7"/>
      <c r="UAS1718" s="7"/>
      <c r="UAT1718" s="7"/>
      <c r="UAU1718" s="7"/>
      <c r="UAV1718" s="7"/>
      <c r="UAW1718" s="7"/>
      <c r="UAX1718" s="7"/>
      <c r="UAY1718" s="7"/>
      <c r="UAZ1718" s="7"/>
      <c r="UBA1718" s="7"/>
      <c r="UBB1718" s="7"/>
      <c r="UBC1718" s="7"/>
      <c r="UBD1718" s="7"/>
      <c r="UBE1718" s="7"/>
      <c r="UBF1718" s="7"/>
      <c r="UBG1718" s="7"/>
      <c r="UBH1718" s="7"/>
      <c r="UBI1718" s="7"/>
      <c r="UBJ1718" s="7"/>
      <c r="UBK1718" s="7"/>
      <c r="UBL1718" s="7"/>
      <c r="UBM1718" s="7"/>
      <c r="UBN1718" s="7"/>
      <c r="UBO1718" s="7"/>
      <c r="UBP1718" s="7"/>
      <c r="UBQ1718" s="7"/>
      <c r="UBR1718" s="7"/>
      <c r="UBS1718" s="7"/>
      <c r="UBT1718" s="7"/>
      <c r="UBU1718" s="7"/>
      <c r="UBV1718" s="7"/>
      <c r="UBW1718" s="7"/>
      <c r="UBX1718" s="7"/>
      <c r="UBY1718" s="7"/>
      <c r="UBZ1718" s="7"/>
      <c r="UCA1718" s="7"/>
      <c r="UCB1718" s="7"/>
      <c r="UCC1718" s="7"/>
      <c r="UCD1718" s="7"/>
      <c r="UCE1718" s="7"/>
      <c r="UCF1718" s="7"/>
      <c r="UCG1718" s="7"/>
      <c r="UCH1718" s="7"/>
      <c r="UCI1718" s="7"/>
      <c r="UCJ1718" s="7"/>
      <c r="UCK1718" s="7"/>
      <c r="UCL1718" s="7"/>
      <c r="UCM1718" s="7"/>
      <c r="UCN1718" s="7"/>
      <c r="UCO1718" s="7"/>
      <c r="UCP1718" s="7"/>
      <c r="UCQ1718" s="7"/>
      <c r="UCR1718" s="7"/>
      <c r="UCS1718" s="7"/>
      <c r="UCT1718" s="7"/>
      <c r="UCU1718" s="7"/>
      <c r="UCV1718" s="7"/>
      <c r="UCW1718" s="7"/>
      <c r="UCX1718" s="7"/>
      <c r="UCY1718" s="7"/>
      <c r="UCZ1718" s="7"/>
      <c r="UDA1718" s="7"/>
      <c r="UDB1718" s="7"/>
      <c r="UDC1718" s="7"/>
      <c r="UDD1718" s="7"/>
      <c r="UDE1718" s="7"/>
      <c r="UDF1718" s="7"/>
      <c r="UDG1718" s="7"/>
      <c r="UDH1718" s="7"/>
      <c r="UDI1718" s="7"/>
      <c r="UDJ1718" s="7"/>
      <c r="UDK1718" s="7"/>
      <c r="UDL1718" s="7"/>
      <c r="UDM1718" s="7"/>
      <c r="UDN1718" s="7"/>
      <c r="UDO1718" s="7"/>
      <c r="UDP1718" s="7"/>
      <c r="UDQ1718" s="7"/>
      <c r="UDR1718" s="7"/>
      <c r="UDS1718" s="7"/>
      <c r="UDT1718" s="7"/>
      <c r="UDU1718" s="7"/>
      <c r="UDV1718" s="7"/>
      <c r="UDW1718" s="7"/>
      <c r="UDX1718" s="7"/>
      <c r="UDY1718" s="7"/>
      <c r="UDZ1718" s="7"/>
      <c r="UEA1718" s="7"/>
      <c r="UEB1718" s="7"/>
      <c r="UEC1718" s="7"/>
      <c r="UED1718" s="7"/>
      <c r="UEE1718" s="7"/>
      <c r="UEF1718" s="7"/>
      <c r="UEG1718" s="7"/>
      <c r="UEH1718" s="7"/>
      <c r="UEI1718" s="7"/>
      <c r="UEJ1718" s="7"/>
      <c r="UEK1718" s="7"/>
      <c r="UEL1718" s="7"/>
      <c r="UEM1718" s="7"/>
      <c r="UEN1718" s="7"/>
      <c r="UEO1718" s="7"/>
      <c r="UEP1718" s="7"/>
      <c r="UEQ1718" s="7"/>
      <c r="UER1718" s="7"/>
      <c r="UES1718" s="7"/>
      <c r="UET1718" s="7"/>
      <c r="UEU1718" s="7"/>
      <c r="UEV1718" s="7"/>
      <c r="UEW1718" s="7"/>
      <c r="UEX1718" s="7"/>
      <c r="UEY1718" s="7"/>
      <c r="UEZ1718" s="7"/>
      <c r="UFA1718" s="7"/>
      <c r="UFB1718" s="7"/>
      <c r="UFC1718" s="7"/>
      <c r="UFD1718" s="7"/>
      <c r="UFE1718" s="7"/>
      <c r="UFF1718" s="7"/>
      <c r="UFG1718" s="7"/>
      <c r="UFH1718" s="7"/>
      <c r="UFI1718" s="7"/>
      <c r="UFJ1718" s="7"/>
      <c r="UFK1718" s="7"/>
      <c r="UFL1718" s="7"/>
      <c r="UFM1718" s="7"/>
      <c r="UFN1718" s="7"/>
      <c r="UFO1718" s="7"/>
      <c r="UFP1718" s="7"/>
      <c r="UFQ1718" s="7"/>
      <c r="UFR1718" s="7"/>
      <c r="UFS1718" s="7"/>
      <c r="UFT1718" s="7"/>
      <c r="UFU1718" s="7"/>
      <c r="UFV1718" s="7"/>
      <c r="UFW1718" s="7"/>
      <c r="UFX1718" s="7"/>
      <c r="UFY1718" s="7"/>
      <c r="UFZ1718" s="7"/>
      <c r="UGA1718" s="7"/>
      <c r="UGB1718" s="7"/>
      <c r="UGC1718" s="7"/>
      <c r="UGD1718" s="7"/>
      <c r="UGE1718" s="7"/>
      <c r="UGF1718" s="7"/>
      <c r="UGG1718" s="7"/>
      <c r="UGH1718" s="7"/>
      <c r="UGI1718" s="7"/>
      <c r="UGJ1718" s="7"/>
      <c r="UGK1718" s="7"/>
      <c r="UGL1718" s="7"/>
      <c r="UGM1718" s="7"/>
      <c r="UGN1718" s="7"/>
      <c r="UGO1718" s="7"/>
      <c r="UGP1718" s="7"/>
      <c r="UGQ1718" s="7"/>
      <c r="UGR1718" s="7"/>
      <c r="UGS1718" s="7"/>
      <c r="UGT1718" s="7"/>
      <c r="UGU1718" s="7"/>
      <c r="UGV1718" s="7"/>
      <c r="UGW1718" s="7"/>
      <c r="UGX1718" s="7"/>
      <c r="UGY1718" s="7"/>
      <c r="UGZ1718" s="7"/>
      <c r="UHA1718" s="7"/>
      <c r="UHB1718" s="7"/>
      <c r="UHC1718" s="7"/>
      <c r="UHD1718" s="7"/>
      <c r="UHE1718" s="7"/>
      <c r="UHF1718" s="7"/>
      <c r="UHG1718" s="7"/>
      <c r="UHH1718" s="7"/>
      <c r="UHI1718" s="7"/>
      <c r="UHJ1718" s="7"/>
      <c r="UHK1718" s="7"/>
      <c r="UHL1718" s="7"/>
      <c r="UHM1718" s="7"/>
      <c r="UHN1718" s="7"/>
      <c r="UHO1718" s="7"/>
      <c r="UHP1718" s="7"/>
      <c r="UHQ1718" s="7"/>
      <c r="UHR1718" s="7"/>
      <c r="UHS1718" s="7"/>
      <c r="UHT1718" s="7"/>
      <c r="UHU1718" s="7"/>
      <c r="UHV1718" s="7"/>
      <c r="UHW1718" s="7"/>
      <c r="UHX1718" s="7"/>
      <c r="UHY1718" s="7"/>
      <c r="UHZ1718" s="7"/>
      <c r="UIA1718" s="7"/>
      <c r="UIB1718" s="7"/>
      <c r="UIC1718" s="7"/>
      <c r="UID1718" s="7"/>
      <c r="UIE1718" s="7"/>
      <c r="UIF1718" s="7"/>
      <c r="UIG1718" s="7"/>
      <c r="UIH1718" s="7"/>
      <c r="UII1718" s="7"/>
      <c r="UIJ1718" s="7"/>
      <c r="UIK1718" s="7"/>
      <c r="UIL1718" s="7"/>
      <c r="UIM1718" s="7"/>
      <c r="UIN1718" s="7"/>
      <c r="UIO1718" s="7"/>
      <c r="UIP1718" s="7"/>
      <c r="UIQ1718" s="7"/>
      <c r="UIR1718" s="7"/>
      <c r="UIS1718" s="7"/>
      <c r="UIT1718" s="7"/>
      <c r="UIU1718" s="7"/>
      <c r="UIV1718" s="7"/>
      <c r="UIW1718" s="7"/>
      <c r="UIX1718" s="7"/>
      <c r="UIY1718" s="7"/>
      <c r="UIZ1718" s="7"/>
      <c r="UJA1718" s="7"/>
      <c r="UJB1718" s="7"/>
      <c r="UJC1718" s="7"/>
      <c r="UJD1718" s="7"/>
      <c r="UJE1718" s="7"/>
      <c r="UJF1718" s="7"/>
      <c r="UJG1718" s="7"/>
      <c r="UJH1718" s="7"/>
      <c r="UJI1718" s="7"/>
      <c r="UJJ1718" s="7"/>
      <c r="UJK1718" s="7"/>
      <c r="UJL1718" s="7"/>
      <c r="UJM1718" s="7"/>
      <c r="UJN1718" s="7"/>
      <c r="UJO1718" s="7"/>
      <c r="UJP1718" s="7"/>
      <c r="UJQ1718" s="7"/>
      <c r="UJR1718" s="7"/>
      <c r="UJS1718" s="7"/>
      <c r="UJT1718" s="7"/>
      <c r="UJU1718" s="7"/>
      <c r="UJV1718" s="7"/>
      <c r="UJW1718" s="7"/>
      <c r="UJX1718" s="7"/>
      <c r="UJY1718" s="7"/>
      <c r="UJZ1718" s="7"/>
      <c r="UKA1718" s="7"/>
      <c r="UKB1718" s="7"/>
      <c r="UKC1718" s="7"/>
      <c r="UKD1718" s="7"/>
      <c r="UKE1718" s="7"/>
      <c r="UKF1718" s="7"/>
      <c r="UKG1718" s="7"/>
      <c r="UKH1718" s="7"/>
      <c r="UKI1718" s="7"/>
      <c r="UKJ1718" s="7"/>
      <c r="UKK1718" s="7"/>
      <c r="UKL1718" s="7"/>
      <c r="UKM1718" s="7"/>
      <c r="UKN1718" s="7"/>
      <c r="UKO1718" s="7"/>
      <c r="UKP1718" s="7"/>
      <c r="UKQ1718" s="7"/>
      <c r="UKR1718" s="7"/>
      <c r="UKS1718" s="7"/>
      <c r="UKT1718" s="7"/>
      <c r="UKU1718" s="7"/>
      <c r="UKV1718" s="7"/>
      <c r="UKW1718" s="7"/>
      <c r="UKX1718" s="7"/>
      <c r="UKY1718" s="7"/>
      <c r="UKZ1718" s="7"/>
      <c r="ULA1718" s="7"/>
      <c r="ULB1718" s="7"/>
      <c r="ULC1718" s="7"/>
      <c r="ULD1718" s="7"/>
      <c r="ULE1718" s="7"/>
      <c r="ULF1718" s="7"/>
      <c r="ULG1718" s="7"/>
      <c r="ULH1718" s="7"/>
      <c r="ULI1718" s="7"/>
      <c r="ULJ1718" s="7"/>
      <c r="ULK1718" s="7"/>
      <c r="ULL1718" s="7"/>
      <c r="ULM1718" s="7"/>
      <c r="ULN1718" s="7"/>
      <c r="ULO1718" s="7"/>
      <c r="ULP1718" s="7"/>
      <c r="ULQ1718" s="7"/>
      <c r="ULR1718" s="7"/>
      <c r="ULS1718" s="7"/>
      <c r="ULT1718" s="7"/>
      <c r="ULU1718" s="7"/>
      <c r="ULV1718" s="7"/>
      <c r="ULW1718" s="7"/>
      <c r="ULX1718" s="7"/>
      <c r="ULY1718" s="7"/>
      <c r="ULZ1718" s="7"/>
      <c r="UMA1718" s="7"/>
      <c r="UMB1718" s="7"/>
      <c r="UMC1718" s="7"/>
      <c r="UMD1718" s="7"/>
      <c r="UME1718" s="7"/>
      <c r="UMF1718" s="7"/>
      <c r="UMG1718" s="7"/>
      <c r="UMH1718" s="7"/>
      <c r="UMI1718" s="7"/>
      <c r="UMJ1718" s="7"/>
      <c r="UMK1718" s="7"/>
      <c r="UML1718" s="7"/>
      <c r="UMM1718" s="7"/>
      <c r="UMN1718" s="7"/>
      <c r="UMO1718" s="7"/>
      <c r="UMP1718" s="7"/>
      <c r="UMQ1718" s="7"/>
      <c r="UMR1718" s="7"/>
      <c r="UMS1718" s="7"/>
      <c r="UMT1718" s="7"/>
      <c r="UMU1718" s="7"/>
      <c r="UMV1718" s="7"/>
      <c r="UMW1718" s="7"/>
      <c r="UMX1718" s="7"/>
      <c r="UMY1718" s="7"/>
      <c r="UMZ1718" s="7"/>
      <c r="UNA1718" s="7"/>
      <c r="UNB1718" s="7"/>
      <c r="UNC1718" s="7"/>
      <c r="UND1718" s="7"/>
      <c r="UNE1718" s="7"/>
      <c r="UNF1718" s="7"/>
      <c r="UNG1718" s="7"/>
      <c r="UNH1718" s="7"/>
      <c r="UNI1718" s="7"/>
      <c r="UNJ1718" s="7"/>
      <c r="UNK1718" s="7"/>
      <c r="UNL1718" s="7"/>
      <c r="UNM1718" s="7"/>
      <c r="UNN1718" s="7"/>
      <c r="UNO1718" s="7"/>
      <c r="UNP1718" s="7"/>
      <c r="UNQ1718" s="7"/>
      <c r="UNR1718" s="7"/>
      <c r="UNS1718" s="7"/>
      <c r="UNT1718" s="7"/>
      <c r="UNU1718" s="7"/>
      <c r="UNV1718" s="7"/>
      <c r="UNW1718" s="7"/>
      <c r="UNX1718" s="7"/>
      <c r="UNY1718" s="7"/>
      <c r="UNZ1718" s="7"/>
      <c r="UOA1718" s="7"/>
      <c r="UOB1718" s="7"/>
      <c r="UOC1718" s="7"/>
      <c r="UOD1718" s="7"/>
      <c r="UOE1718" s="7"/>
      <c r="UOF1718" s="7"/>
      <c r="UOG1718" s="7"/>
      <c r="UOH1718" s="7"/>
      <c r="UOI1718" s="7"/>
      <c r="UOJ1718" s="7"/>
      <c r="UOK1718" s="7"/>
      <c r="UOL1718" s="7"/>
      <c r="UOM1718" s="7"/>
      <c r="UON1718" s="7"/>
      <c r="UOO1718" s="7"/>
      <c r="UOP1718" s="7"/>
      <c r="UOQ1718" s="7"/>
      <c r="UOR1718" s="7"/>
      <c r="UOS1718" s="7"/>
      <c r="UOT1718" s="7"/>
      <c r="UOU1718" s="7"/>
      <c r="UOV1718" s="7"/>
      <c r="UOW1718" s="7"/>
      <c r="UOX1718" s="7"/>
      <c r="UOY1718" s="7"/>
      <c r="UOZ1718" s="7"/>
      <c r="UPA1718" s="7"/>
      <c r="UPB1718" s="7"/>
      <c r="UPC1718" s="7"/>
      <c r="UPD1718" s="7"/>
      <c r="UPE1718" s="7"/>
      <c r="UPF1718" s="7"/>
      <c r="UPG1718" s="7"/>
      <c r="UPH1718" s="7"/>
      <c r="UPI1718" s="7"/>
      <c r="UPJ1718" s="7"/>
      <c r="UPK1718" s="7"/>
      <c r="UPL1718" s="7"/>
      <c r="UPM1718" s="7"/>
      <c r="UPN1718" s="7"/>
      <c r="UPO1718" s="7"/>
      <c r="UPP1718" s="7"/>
      <c r="UPQ1718" s="7"/>
      <c r="UPR1718" s="7"/>
      <c r="UPS1718" s="7"/>
      <c r="UPT1718" s="7"/>
      <c r="UPU1718" s="7"/>
      <c r="UPV1718" s="7"/>
      <c r="UPW1718" s="7"/>
      <c r="UPX1718" s="7"/>
      <c r="UPY1718" s="7"/>
      <c r="UPZ1718" s="7"/>
      <c r="UQA1718" s="7"/>
      <c r="UQB1718" s="7"/>
      <c r="UQC1718" s="7"/>
      <c r="UQD1718" s="7"/>
      <c r="UQE1718" s="7"/>
      <c r="UQF1718" s="7"/>
      <c r="UQG1718" s="7"/>
      <c r="UQH1718" s="7"/>
      <c r="UQI1718" s="7"/>
      <c r="UQJ1718" s="7"/>
      <c r="UQK1718" s="7"/>
      <c r="UQL1718" s="7"/>
      <c r="UQM1718" s="7"/>
      <c r="UQN1718" s="7"/>
      <c r="UQO1718" s="7"/>
      <c r="UQP1718" s="7"/>
      <c r="UQQ1718" s="7"/>
      <c r="UQR1718" s="7"/>
      <c r="UQS1718" s="7"/>
      <c r="UQT1718" s="7"/>
      <c r="UQU1718" s="7"/>
      <c r="UQV1718" s="7"/>
      <c r="UQW1718" s="7"/>
      <c r="UQX1718" s="7"/>
      <c r="UQY1718" s="7"/>
      <c r="UQZ1718" s="7"/>
      <c r="URA1718" s="7"/>
      <c r="URB1718" s="7"/>
      <c r="URC1718" s="7"/>
      <c r="URD1718" s="7"/>
      <c r="URE1718" s="7"/>
      <c r="URF1718" s="7"/>
      <c r="URG1718" s="7"/>
      <c r="URH1718" s="7"/>
      <c r="URI1718" s="7"/>
      <c r="URJ1718" s="7"/>
      <c r="URK1718" s="7"/>
      <c r="URL1718" s="7"/>
      <c r="URM1718" s="7"/>
      <c r="URN1718" s="7"/>
      <c r="URO1718" s="7"/>
      <c r="URP1718" s="7"/>
      <c r="URQ1718" s="7"/>
      <c r="URR1718" s="7"/>
      <c r="URS1718" s="7"/>
      <c r="URT1718" s="7"/>
      <c r="URU1718" s="7"/>
      <c r="URV1718" s="7"/>
      <c r="URW1718" s="7"/>
      <c r="URX1718" s="7"/>
      <c r="URY1718" s="7"/>
      <c r="URZ1718" s="7"/>
      <c r="USA1718" s="7"/>
      <c r="USB1718" s="7"/>
      <c r="USC1718" s="7"/>
      <c r="USD1718" s="7"/>
      <c r="USE1718" s="7"/>
      <c r="USF1718" s="7"/>
      <c r="USG1718" s="7"/>
      <c r="USH1718" s="7"/>
      <c r="USI1718" s="7"/>
      <c r="USJ1718" s="7"/>
      <c r="USK1718" s="7"/>
      <c r="USL1718" s="7"/>
      <c r="USM1718" s="7"/>
      <c r="USN1718" s="7"/>
      <c r="USO1718" s="7"/>
      <c r="USP1718" s="7"/>
      <c r="USQ1718" s="7"/>
      <c r="USR1718" s="7"/>
      <c r="USS1718" s="7"/>
      <c r="UST1718" s="7"/>
      <c r="USU1718" s="7"/>
      <c r="USV1718" s="7"/>
      <c r="USW1718" s="7"/>
      <c r="USX1718" s="7"/>
      <c r="USY1718" s="7"/>
      <c r="USZ1718" s="7"/>
      <c r="UTA1718" s="7"/>
      <c r="UTB1718" s="7"/>
      <c r="UTC1718" s="7"/>
      <c r="UTD1718" s="7"/>
      <c r="UTE1718" s="7"/>
      <c r="UTF1718" s="7"/>
      <c r="UTG1718" s="7"/>
      <c r="UTH1718" s="7"/>
      <c r="UTI1718" s="7"/>
      <c r="UTJ1718" s="7"/>
      <c r="UTK1718" s="7"/>
      <c r="UTL1718" s="7"/>
      <c r="UTM1718" s="7"/>
      <c r="UTN1718" s="7"/>
      <c r="UTO1718" s="7"/>
      <c r="UTP1718" s="7"/>
      <c r="UTQ1718" s="7"/>
      <c r="UTR1718" s="7"/>
      <c r="UTS1718" s="7"/>
      <c r="UTT1718" s="7"/>
      <c r="UTU1718" s="7"/>
      <c r="UTV1718" s="7"/>
      <c r="UTW1718" s="7"/>
      <c r="UTX1718" s="7"/>
      <c r="UTY1718" s="7"/>
      <c r="UTZ1718" s="7"/>
      <c r="UUA1718" s="7"/>
      <c r="UUB1718" s="7"/>
      <c r="UUC1718" s="7"/>
      <c r="UUD1718" s="7"/>
      <c r="UUE1718" s="7"/>
      <c r="UUF1718" s="7"/>
      <c r="UUG1718" s="7"/>
      <c r="UUH1718" s="7"/>
      <c r="UUI1718" s="7"/>
      <c r="UUJ1718" s="7"/>
      <c r="UUK1718" s="7"/>
      <c r="UUL1718" s="7"/>
      <c r="UUM1718" s="7"/>
      <c r="UUN1718" s="7"/>
      <c r="UUO1718" s="7"/>
      <c r="UUP1718" s="7"/>
      <c r="UUQ1718" s="7"/>
      <c r="UUR1718" s="7"/>
      <c r="UUS1718" s="7"/>
      <c r="UUT1718" s="7"/>
      <c r="UUU1718" s="7"/>
      <c r="UUV1718" s="7"/>
      <c r="UUW1718" s="7"/>
      <c r="UUX1718" s="7"/>
      <c r="UUY1718" s="7"/>
      <c r="UUZ1718" s="7"/>
      <c r="UVA1718" s="7"/>
      <c r="UVB1718" s="7"/>
      <c r="UVC1718" s="7"/>
      <c r="UVD1718" s="7"/>
      <c r="UVE1718" s="7"/>
      <c r="UVF1718" s="7"/>
      <c r="UVG1718" s="7"/>
      <c r="UVH1718" s="7"/>
      <c r="UVI1718" s="7"/>
      <c r="UVJ1718" s="7"/>
      <c r="UVK1718" s="7"/>
      <c r="UVL1718" s="7"/>
      <c r="UVM1718" s="7"/>
      <c r="UVN1718" s="7"/>
      <c r="UVO1718" s="7"/>
      <c r="UVP1718" s="7"/>
      <c r="UVQ1718" s="7"/>
      <c r="UVR1718" s="7"/>
      <c r="UVS1718" s="7"/>
      <c r="UVT1718" s="7"/>
      <c r="UVU1718" s="7"/>
      <c r="UVV1718" s="7"/>
      <c r="UVW1718" s="7"/>
      <c r="UVX1718" s="7"/>
      <c r="UVY1718" s="7"/>
      <c r="UVZ1718" s="7"/>
      <c r="UWA1718" s="7"/>
      <c r="UWB1718" s="7"/>
      <c r="UWC1718" s="7"/>
      <c r="UWD1718" s="7"/>
      <c r="UWE1718" s="7"/>
      <c r="UWF1718" s="7"/>
      <c r="UWG1718" s="7"/>
      <c r="UWH1718" s="7"/>
      <c r="UWI1718" s="7"/>
      <c r="UWJ1718" s="7"/>
      <c r="UWK1718" s="7"/>
      <c r="UWL1718" s="7"/>
      <c r="UWM1718" s="7"/>
      <c r="UWN1718" s="7"/>
      <c r="UWO1718" s="7"/>
      <c r="UWP1718" s="7"/>
      <c r="UWQ1718" s="7"/>
      <c r="UWR1718" s="7"/>
      <c r="UWS1718" s="7"/>
      <c r="UWT1718" s="7"/>
      <c r="UWU1718" s="7"/>
      <c r="UWV1718" s="7"/>
      <c r="UWW1718" s="7"/>
      <c r="UWX1718" s="7"/>
      <c r="UWY1718" s="7"/>
      <c r="UWZ1718" s="7"/>
      <c r="UXA1718" s="7"/>
      <c r="UXB1718" s="7"/>
      <c r="UXC1718" s="7"/>
      <c r="UXD1718" s="7"/>
      <c r="UXE1718" s="7"/>
      <c r="UXF1718" s="7"/>
      <c r="UXG1718" s="7"/>
      <c r="UXH1718" s="7"/>
      <c r="UXI1718" s="7"/>
      <c r="UXJ1718" s="7"/>
      <c r="UXK1718" s="7"/>
      <c r="UXL1718" s="7"/>
      <c r="UXM1718" s="7"/>
      <c r="UXN1718" s="7"/>
      <c r="UXO1718" s="7"/>
      <c r="UXP1718" s="7"/>
      <c r="UXQ1718" s="7"/>
      <c r="UXR1718" s="7"/>
      <c r="UXS1718" s="7"/>
      <c r="UXT1718" s="7"/>
      <c r="UXU1718" s="7"/>
      <c r="UXV1718" s="7"/>
      <c r="UXW1718" s="7"/>
      <c r="UXX1718" s="7"/>
      <c r="UXY1718" s="7"/>
      <c r="UXZ1718" s="7"/>
      <c r="UYA1718" s="7"/>
      <c r="UYB1718" s="7"/>
      <c r="UYC1718" s="7"/>
      <c r="UYD1718" s="7"/>
      <c r="UYE1718" s="7"/>
      <c r="UYF1718" s="7"/>
      <c r="UYG1718" s="7"/>
      <c r="UYH1718" s="7"/>
      <c r="UYI1718" s="7"/>
      <c r="UYJ1718" s="7"/>
      <c r="UYK1718" s="7"/>
      <c r="UYL1718" s="7"/>
      <c r="UYM1718" s="7"/>
      <c r="UYN1718" s="7"/>
      <c r="UYO1718" s="7"/>
      <c r="UYP1718" s="7"/>
      <c r="UYQ1718" s="7"/>
      <c r="UYR1718" s="7"/>
      <c r="UYS1718" s="7"/>
      <c r="UYT1718" s="7"/>
      <c r="UYU1718" s="7"/>
      <c r="UYV1718" s="7"/>
      <c r="UYW1718" s="7"/>
      <c r="UYX1718" s="7"/>
      <c r="UYY1718" s="7"/>
      <c r="UYZ1718" s="7"/>
      <c r="UZA1718" s="7"/>
      <c r="UZB1718" s="7"/>
      <c r="UZC1718" s="7"/>
      <c r="UZD1718" s="7"/>
      <c r="UZE1718" s="7"/>
      <c r="UZF1718" s="7"/>
      <c r="UZG1718" s="7"/>
      <c r="UZH1718" s="7"/>
      <c r="UZI1718" s="7"/>
      <c r="UZJ1718" s="7"/>
      <c r="UZK1718" s="7"/>
      <c r="UZL1718" s="7"/>
      <c r="UZM1718" s="7"/>
      <c r="UZN1718" s="7"/>
      <c r="UZO1718" s="7"/>
      <c r="UZP1718" s="7"/>
      <c r="UZQ1718" s="7"/>
      <c r="UZR1718" s="7"/>
      <c r="UZS1718" s="7"/>
      <c r="UZT1718" s="7"/>
      <c r="UZU1718" s="7"/>
      <c r="UZV1718" s="7"/>
      <c r="UZW1718" s="7"/>
      <c r="UZX1718" s="7"/>
      <c r="UZY1718" s="7"/>
      <c r="UZZ1718" s="7"/>
      <c r="VAA1718" s="7"/>
      <c r="VAB1718" s="7"/>
      <c r="VAC1718" s="7"/>
      <c r="VAD1718" s="7"/>
      <c r="VAE1718" s="7"/>
      <c r="VAF1718" s="7"/>
      <c r="VAG1718" s="7"/>
      <c r="VAH1718" s="7"/>
      <c r="VAI1718" s="7"/>
      <c r="VAJ1718" s="7"/>
      <c r="VAK1718" s="7"/>
      <c r="VAL1718" s="7"/>
      <c r="VAM1718" s="7"/>
      <c r="VAN1718" s="7"/>
      <c r="VAO1718" s="7"/>
      <c r="VAP1718" s="7"/>
      <c r="VAQ1718" s="7"/>
      <c r="VAR1718" s="7"/>
      <c r="VAS1718" s="7"/>
      <c r="VAT1718" s="7"/>
      <c r="VAU1718" s="7"/>
      <c r="VAV1718" s="7"/>
      <c r="VAW1718" s="7"/>
      <c r="VAX1718" s="7"/>
      <c r="VAY1718" s="7"/>
      <c r="VAZ1718" s="7"/>
      <c r="VBA1718" s="7"/>
      <c r="VBB1718" s="7"/>
      <c r="VBC1718" s="7"/>
      <c r="VBD1718" s="7"/>
      <c r="VBE1718" s="7"/>
      <c r="VBF1718" s="7"/>
      <c r="VBG1718" s="7"/>
      <c r="VBH1718" s="7"/>
      <c r="VBI1718" s="7"/>
      <c r="VBJ1718" s="7"/>
      <c r="VBK1718" s="7"/>
      <c r="VBL1718" s="7"/>
      <c r="VBM1718" s="7"/>
      <c r="VBN1718" s="7"/>
      <c r="VBO1718" s="7"/>
      <c r="VBP1718" s="7"/>
      <c r="VBQ1718" s="7"/>
      <c r="VBR1718" s="7"/>
      <c r="VBS1718" s="7"/>
      <c r="VBT1718" s="7"/>
      <c r="VBU1718" s="7"/>
      <c r="VBV1718" s="7"/>
      <c r="VBW1718" s="7"/>
      <c r="VBX1718" s="7"/>
      <c r="VBY1718" s="7"/>
      <c r="VBZ1718" s="7"/>
      <c r="VCA1718" s="7"/>
      <c r="VCB1718" s="7"/>
      <c r="VCC1718" s="7"/>
      <c r="VCD1718" s="7"/>
      <c r="VCE1718" s="7"/>
      <c r="VCF1718" s="7"/>
      <c r="VCG1718" s="7"/>
      <c r="VCH1718" s="7"/>
      <c r="VCI1718" s="7"/>
      <c r="VCJ1718" s="7"/>
      <c r="VCK1718" s="7"/>
      <c r="VCL1718" s="7"/>
      <c r="VCM1718" s="7"/>
      <c r="VCN1718" s="7"/>
      <c r="VCO1718" s="7"/>
      <c r="VCP1718" s="7"/>
      <c r="VCQ1718" s="7"/>
      <c r="VCR1718" s="7"/>
      <c r="VCS1718" s="7"/>
      <c r="VCT1718" s="7"/>
      <c r="VCU1718" s="7"/>
      <c r="VCV1718" s="7"/>
      <c r="VCW1718" s="7"/>
      <c r="VCX1718" s="7"/>
      <c r="VCY1718" s="7"/>
      <c r="VCZ1718" s="7"/>
      <c r="VDA1718" s="7"/>
      <c r="VDB1718" s="7"/>
      <c r="VDC1718" s="7"/>
      <c r="VDD1718" s="7"/>
      <c r="VDE1718" s="7"/>
      <c r="VDF1718" s="7"/>
      <c r="VDG1718" s="7"/>
      <c r="VDH1718" s="7"/>
      <c r="VDI1718" s="7"/>
      <c r="VDJ1718" s="7"/>
      <c r="VDK1718" s="7"/>
      <c r="VDL1718" s="7"/>
      <c r="VDM1718" s="7"/>
      <c r="VDN1718" s="7"/>
      <c r="VDO1718" s="7"/>
      <c r="VDP1718" s="7"/>
      <c r="VDQ1718" s="7"/>
      <c r="VDR1718" s="7"/>
      <c r="VDS1718" s="7"/>
      <c r="VDT1718" s="7"/>
      <c r="VDU1718" s="7"/>
      <c r="VDV1718" s="7"/>
      <c r="VDW1718" s="7"/>
      <c r="VDX1718" s="7"/>
      <c r="VDY1718" s="7"/>
      <c r="VDZ1718" s="7"/>
      <c r="VEA1718" s="7"/>
      <c r="VEB1718" s="7"/>
      <c r="VEC1718" s="7"/>
      <c r="VED1718" s="7"/>
      <c r="VEE1718" s="7"/>
      <c r="VEF1718" s="7"/>
      <c r="VEG1718" s="7"/>
      <c r="VEH1718" s="7"/>
      <c r="VEI1718" s="7"/>
      <c r="VEJ1718" s="7"/>
      <c r="VEK1718" s="7"/>
      <c r="VEL1718" s="7"/>
      <c r="VEM1718" s="7"/>
      <c r="VEN1718" s="7"/>
      <c r="VEO1718" s="7"/>
      <c r="VEP1718" s="7"/>
      <c r="VEQ1718" s="7"/>
      <c r="VER1718" s="7"/>
      <c r="VES1718" s="7"/>
      <c r="VET1718" s="7"/>
      <c r="VEU1718" s="7"/>
      <c r="VEV1718" s="7"/>
      <c r="VEW1718" s="7"/>
      <c r="VEX1718" s="7"/>
      <c r="VEY1718" s="7"/>
      <c r="VEZ1718" s="7"/>
      <c r="VFA1718" s="7"/>
      <c r="VFB1718" s="7"/>
      <c r="VFC1718" s="7"/>
      <c r="VFD1718" s="7"/>
      <c r="VFE1718" s="7"/>
      <c r="VFF1718" s="7"/>
      <c r="VFG1718" s="7"/>
      <c r="VFH1718" s="7"/>
      <c r="VFI1718" s="7"/>
      <c r="VFJ1718" s="7"/>
      <c r="VFK1718" s="7"/>
      <c r="VFL1718" s="7"/>
      <c r="VFM1718" s="7"/>
      <c r="VFN1718" s="7"/>
      <c r="VFO1718" s="7"/>
      <c r="VFP1718" s="7"/>
      <c r="VFQ1718" s="7"/>
      <c r="VFR1718" s="7"/>
      <c r="VFS1718" s="7"/>
      <c r="VFT1718" s="7"/>
      <c r="VFU1718" s="7"/>
      <c r="VFV1718" s="7"/>
      <c r="VFW1718" s="7"/>
      <c r="VFX1718" s="7"/>
      <c r="VFY1718" s="7"/>
      <c r="VFZ1718" s="7"/>
      <c r="VGA1718" s="7"/>
      <c r="VGB1718" s="7"/>
      <c r="VGC1718" s="7"/>
      <c r="VGD1718" s="7"/>
      <c r="VGE1718" s="7"/>
      <c r="VGF1718" s="7"/>
      <c r="VGG1718" s="7"/>
      <c r="VGH1718" s="7"/>
      <c r="VGI1718" s="7"/>
      <c r="VGJ1718" s="7"/>
      <c r="VGK1718" s="7"/>
      <c r="VGL1718" s="7"/>
      <c r="VGM1718" s="7"/>
      <c r="VGN1718" s="7"/>
      <c r="VGO1718" s="7"/>
      <c r="VGP1718" s="7"/>
      <c r="VGQ1718" s="7"/>
      <c r="VGR1718" s="7"/>
      <c r="VGS1718" s="7"/>
      <c r="VGT1718" s="7"/>
      <c r="VGU1718" s="7"/>
      <c r="VGV1718" s="7"/>
      <c r="VGW1718" s="7"/>
      <c r="VGX1718" s="7"/>
      <c r="VGY1718" s="7"/>
      <c r="VGZ1718" s="7"/>
      <c r="VHA1718" s="7"/>
      <c r="VHB1718" s="7"/>
      <c r="VHC1718" s="7"/>
      <c r="VHD1718" s="7"/>
      <c r="VHE1718" s="7"/>
      <c r="VHF1718" s="7"/>
      <c r="VHG1718" s="7"/>
      <c r="VHH1718" s="7"/>
      <c r="VHI1718" s="7"/>
      <c r="VHJ1718" s="7"/>
      <c r="VHK1718" s="7"/>
      <c r="VHL1718" s="7"/>
      <c r="VHM1718" s="7"/>
      <c r="VHN1718" s="7"/>
      <c r="VHO1718" s="7"/>
      <c r="VHP1718" s="7"/>
      <c r="VHQ1718" s="7"/>
      <c r="VHR1718" s="7"/>
      <c r="VHS1718" s="7"/>
      <c r="VHT1718" s="7"/>
      <c r="VHU1718" s="7"/>
      <c r="VHV1718" s="7"/>
      <c r="VHW1718" s="7"/>
      <c r="VHX1718" s="7"/>
      <c r="VHY1718" s="7"/>
      <c r="VHZ1718" s="7"/>
      <c r="VIA1718" s="7"/>
      <c r="VIB1718" s="7"/>
      <c r="VIC1718" s="7"/>
      <c r="VID1718" s="7"/>
      <c r="VIE1718" s="7"/>
      <c r="VIF1718" s="7"/>
      <c r="VIG1718" s="7"/>
      <c r="VIH1718" s="7"/>
      <c r="VII1718" s="7"/>
      <c r="VIJ1718" s="7"/>
      <c r="VIK1718" s="7"/>
      <c r="VIL1718" s="7"/>
      <c r="VIM1718" s="7"/>
      <c r="VIN1718" s="7"/>
      <c r="VIO1718" s="7"/>
      <c r="VIP1718" s="7"/>
      <c r="VIQ1718" s="7"/>
      <c r="VIR1718" s="7"/>
      <c r="VIS1718" s="7"/>
      <c r="VIT1718" s="7"/>
      <c r="VIU1718" s="7"/>
      <c r="VIV1718" s="7"/>
      <c r="VIW1718" s="7"/>
      <c r="VIX1718" s="7"/>
      <c r="VIY1718" s="7"/>
      <c r="VIZ1718" s="7"/>
      <c r="VJA1718" s="7"/>
      <c r="VJB1718" s="7"/>
      <c r="VJC1718" s="7"/>
      <c r="VJD1718" s="7"/>
      <c r="VJE1718" s="7"/>
      <c r="VJF1718" s="7"/>
      <c r="VJG1718" s="7"/>
      <c r="VJH1718" s="7"/>
      <c r="VJI1718" s="7"/>
      <c r="VJJ1718" s="7"/>
      <c r="VJK1718" s="7"/>
      <c r="VJL1718" s="7"/>
      <c r="VJM1718" s="7"/>
      <c r="VJN1718" s="7"/>
      <c r="VJO1718" s="7"/>
      <c r="VJP1718" s="7"/>
      <c r="VJQ1718" s="7"/>
      <c r="VJR1718" s="7"/>
      <c r="VJS1718" s="7"/>
      <c r="VJT1718" s="7"/>
      <c r="VJU1718" s="7"/>
      <c r="VJV1718" s="7"/>
      <c r="VJW1718" s="7"/>
      <c r="VJX1718" s="7"/>
      <c r="VJY1718" s="7"/>
      <c r="VJZ1718" s="7"/>
      <c r="VKA1718" s="7"/>
      <c r="VKB1718" s="7"/>
      <c r="VKC1718" s="7"/>
      <c r="VKD1718" s="7"/>
      <c r="VKE1718" s="7"/>
      <c r="VKF1718" s="7"/>
      <c r="VKG1718" s="7"/>
      <c r="VKH1718" s="7"/>
      <c r="VKI1718" s="7"/>
      <c r="VKJ1718" s="7"/>
      <c r="VKK1718" s="7"/>
      <c r="VKL1718" s="7"/>
      <c r="VKM1718" s="7"/>
      <c r="VKN1718" s="7"/>
      <c r="VKO1718" s="7"/>
      <c r="VKP1718" s="7"/>
      <c r="VKQ1718" s="7"/>
      <c r="VKR1718" s="7"/>
      <c r="VKS1718" s="7"/>
      <c r="VKT1718" s="7"/>
      <c r="VKU1718" s="7"/>
      <c r="VKV1718" s="7"/>
      <c r="VKW1718" s="7"/>
      <c r="VKX1718" s="7"/>
      <c r="VKY1718" s="7"/>
      <c r="VKZ1718" s="7"/>
      <c r="VLA1718" s="7"/>
      <c r="VLB1718" s="7"/>
      <c r="VLC1718" s="7"/>
      <c r="VLD1718" s="7"/>
      <c r="VLE1718" s="7"/>
      <c r="VLF1718" s="7"/>
      <c r="VLG1718" s="7"/>
      <c r="VLH1718" s="7"/>
      <c r="VLI1718" s="7"/>
      <c r="VLJ1718" s="7"/>
      <c r="VLK1718" s="7"/>
      <c r="VLL1718" s="7"/>
      <c r="VLM1718" s="7"/>
      <c r="VLN1718" s="7"/>
      <c r="VLO1718" s="7"/>
      <c r="VLP1718" s="7"/>
      <c r="VLQ1718" s="7"/>
      <c r="VLR1718" s="7"/>
      <c r="VLS1718" s="7"/>
      <c r="VLT1718" s="7"/>
      <c r="VLU1718" s="7"/>
      <c r="VLV1718" s="7"/>
      <c r="VLW1718" s="7"/>
      <c r="VLX1718" s="7"/>
      <c r="VLY1718" s="7"/>
      <c r="VLZ1718" s="7"/>
      <c r="VMA1718" s="7"/>
      <c r="VMB1718" s="7"/>
      <c r="VMC1718" s="7"/>
      <c r="VMD1718" s="7"/>
      <c r="VME1718" s="7"/>
      <c r="VMF1718" s="7"/>
      <c r="VMG1718" s="7"/>
      <c r="VMH1718" s="7"/>
      <c r="VMI1718" s="7"/>
      <c r="VMJ1718" s="7"/>
      <c r="VMK1718" s="7"/>
      <c r="VML1718" s="7"/>
      <c r="VMM1718" s="7"/>
      <c r="VMN1718" s="7"/>
      <c r="VMO1718" s="7"/>
      <c r="VMP1718" s="7"/>
      <c r="VMQ1718" s="7"/>
      <c r="VMR1718" s="7"/>
      <c r="VMS1718" s="7"/>
      <c r="VMT1718" s="7"/>
      <c r="VMU1718" s="7"/>
      <c r="VMV1718" s="7"/>
      <c r="VMW1718" s="7"/>
      <c r="VMX1718" s="7"/>
      <c r="VMY1718" s="7"/>
      <c r="VMZ1718" s="7"/>
      <c r="VNA1718" s="7"/>
      <c r="VNB1718" s="7"/>
      <c r="VNC1718" s="7"/>
      <c r="VND1718" s="7"/>
      <c r="VNE1718" s="7"/>
      <c r="VNF1718" s="7"/>
      <c r="VNG1718" s="7"/>
      <c r="VNH1718" s="7"/>
      <c r="VNI1718" s="7"/>
      <c r="VNJ1718" s="7"/>
      <c r="VNK1718" s="7"/>
      <c r="VNL1718" s="7"/>
      <c r="VNM1718" s="7"/>
      <c r="VNN1718" s="7"/>
      <c r="VNO1718" s="7"/>
      <c r="VNP1718" s="7"/>
      <c r="VNQ1718" s="7"/>
      <c r="VNR1718" s="7"/>
      <c r="VNS1718" s="7"/>
      <c r="VNT1718" s="7"/>
      <c r="VNU1718" s="7"/>
      <c r="VNV1718" s="7"/>
      <c r="VNW1718" s="7"/>
      <c r="VNX1718" s="7"/>
      <c r="VNY1718" s="7"/>
      <c r="VNZ1718" s="7"/>
      <c r="VOA1718" s="7"/>
      <c r="VOB1718" s="7"/>
      <c r="VOC1718" s="7"/>
      <c r="VOD1718" s="7"/>
      <c r="VOE1718" s="7"/>
      <c r="VOF1718" s="7"/>
      <c r="VOG1718" s="7"/>
      <c r="VOH1718" s="7"/>
      <c r="VOI1718" s="7"/>
      <c r="VOJ1718" s="7"/>
      <c r="VOK1718" s="7"/>
      <c r="VOL1718" s="7"/>
      <c r="VOM1718" s="7"/>
      <c r="VON1718" s="7"/>
      <c r="VOO1718" s="7"/>
      <c r="VOP1718" s="7"/>
      <c r="VOQ1718" s="7"/>
      <c r="VOR1718" s="7"/>
      <c r="VOS1718" s="7"/>
      <c r="VOT1718" s="7"/>
      <c r="VOU1718" s="7"/>
      <c r="VOV1718" s="7"/>
      <c r="VOW1718" s="7"/>
      <c r="VOX1718" s="7"/>
      <c r="VOY1718" s="7"/>
      <c r="VOZ1718" s="7"/>
      <c r="VPA1718" s="7"/>
      <c r="VPB1718" s="7"/>
      <c r="VPC1718" s="7"/>
      <c r="VPD1718" s="7"/>
      <c r="VPE1718" s="7"/>
      <c r="VPF1718" s="7"/>
      <c r="VPG1718" s="7"/>
      <c r="VPH1718" s="7"/>
      <c r="VPI1718" s="7"/>
      <c r="VPJ1718" s="7"/>
      <c r="VPK1718" s="7"/>
      <c r="VPL1718" s="7"/>
      <c r="VPM1718" s="7"/>
      <c r="VPN1718" s="7"/>
      <c r="VPO1718" s="7"/>
      <c r="VPP1718" s="7"/>
      <c r="VPQ1718" s="7"/>
      <c r="VPR1718" s="7"/>
      <c r="VPS1718" s="7"/>
      <c r="VPT1718" s="7"/>
      <c r="VPU1718" s="7"/>
      <c r="VPV1718" s="7"/>
      <c r="VPW1718" s="7"/>
      <c r="VPX1718" s="7"/>
      <c r="VPY1718" s="7"/>
      <c r="VPZ1718" s="7"/>
      <c r="VQA1718" s="7"/>
      <c r="VQB1718" s="7"/>
      <c r="VQC1718" s="7"/>
      <c r="VQD1718" s="7"/>
      <c r="VQE1718" s="7"/>
      <c r="VQF1718" s="7"/>
      <c r="VQG1718" s="7"/>
      <c r="VQH1718" s="7"/>
      <c r="VQI1718" s="7"/>
      <c r="VQJ1718" s="7"/>
      <c r="VQK1718" s="7"/>
      <c r="VQL1718" s="7"/>
      <c r="VQM1718" s="7"/>
      <c r="VQN1718" s="7"/>
      <c r="VQO1718" s="7"/>
      <c r="VQP1718" s="7"/>
      <c r="VQQ1718" s="7"/>
      <c r="VQR1718" s="7"/>
      <c r="VQS1718" s="7"/>
      <c r="VQT1718" s="7"/>
      <c r="VQU1718" s="7"/>
      <c r="VQV1718" s="7"/>
      <c r="VQW1718" s="7"/>
      <c r="VQX1718" s="7"/>
      <c r="VQY1718" s="7"/>
      <c r="VQZ1718" s="7"/>
      <c r="VRA1718" s="7"/>
      <c r="VRB1718" s="7"/>
      <c r="VRC1718" s="7"/>
      <c r="VRD1718" s="7"/>
      <c r="VRE1718" s="7"/>
      <c r="VRF1718" s="7"/>
      <c r="VRG1718" s="7"/>
      <c r="VRH1718" s="7"/>
      <c r="VRI1718" s="7"/>
      <c r="VRJ1718" s="7"/>
      <c r="VRK1718" s="7"/>
      <c r="VRL1718" s="7"/>
      <c r="VRM1718" s="7"/>
      <c r="VRN1718" s="7"/>
      <c r="VRO1718" s="7"/>
      <c r="VRP1718" s="7"/>
      <c r="VRQ1718" s="7"/>
      <c r="VRR1718" s="7"/>
      <c r="VRS1718" s="7"/>
      <c r="VRT1718" s="7"/>
      <c r="VRU1718" s="7"/>
      <c r="VRV1718" s="7"/>
      <c r="VRW1718" s="7"/>
      <c r="VRX1718" s="7"/>
      <c r="VRY1718" s="7"/>
      <c r="VRZ1718" s="7"/>
      <c r="VSA1718" s="7"/>
      <c r="VSB1718" s="7"/>
      <c r="VSC1718" s="7"/>
      <c r="VSD1718" s="7"/>
      <c r="VSE1718" s="7"/>
      <c r="VSF1718" s="7"/>
      <c r="VSG1718" s="7"/>
      <c r="VSH1718" s="7"/>
      <c r="VSI1718" s="7"/>
      <c r="VSJ1718" s="7"/>
      <c r="VSK1718" s="7"/>
      <c r="VSL1718" s="7"/>
      <c r="VSM1718" s="7"/>
      <c r="VSN1718" s="7"/>
      <c r="VSO1718" s="7"/>
      <c r="VSP1718" s="7"/>
      <c r="VSQ1718" s="7"/>
      <c r="VSR1718" s="7"/>
      <c r="VSS1718" s="7"/>
      <c r="VST1718" s="7"/>
      <c r="VSU1718" s="7"/>
      <c r="VSV1718" s="7"/>
      <c r="VSW1718" s="7"/>
      <c r="VSX1718" s="7"/>
      <c r="VSY1718" s="7"/>
      <c r="VSZ1718" s="7"/>
      <c r="VTA1718" s="7"/>
      <c r="VTB1718" s="7"/>
      <c r="VTC1718" s="7"/>
      <c r="VTD1718" s="7"/>
      <c r="VTE1718" s="7"/>
      <c r="VTF1718" s="7"/>
      <c r="VTG1718" s="7"/>
      <c r="VTH1718" s="7"/>
      <c r="VTI1718" s="7"/>
      <c r="VTJ1718" s="7"/>
      <c r="VTK1718" s="7"/>
      <c r="VTL1718" s="7"/>
      <c r="VTM1718" s="7"/>
      <c r="VTN1718" s="7"/>
      <c r="VTO1718" s="7"/>
      <c r="VTP1718" s="7"/>
      <c r="VTQ1718" s="7"/>
      <c r="VTR1718" s="7"/>
      <c r="VTS1718" s="7"/>
      <c r="VTT1718" s="7"/>
      <c r="VTU1718" s="7"/>
      <c r="VTV1718" s="7"/>
      <c r="VTW1718" s="7"/>
      <c r="VTX1718" s="7"/>
      <c r="VTY1718" s="7"/>
      <c r="VTZ1718" s="7"/>
      <c r="VUA1718" s="7"/>
      <c r="VUB1718" s="7"/>
      <c r="VUC1718" s="7"/>
      <c r="VUD1718" s="7"/>
      <c r="VUE1718" s="7"/>
      <c r="VUF1718" s="7"/>
      <c r="VUG1718" s="7"/>
      <c r="VUH1718" s="7"/>
      <c r="VUI1718" s="7"/>
      <c r="VUJ1718" s="7"/>
      <c r="VUK1718" s="7"/>
      <c r="VUL1718" s="7"/>
      <c r="VUM1718" s="7"/>
      <c r="VUN1718" s="7"/>
      <c r="VUO1718" s="7"/>
      <c r="VUP1718" s="7"/>
      <c r="VUQ1718" s="7"/>
      <c r="VUR1718" s="7"/>
      <c r="VUS1718" s="7"/>
      <c r="VUT1718" s="7"/>
      <c r="VUU1718" s="7"/>
      <c r="VUV1718" s="7"/>
      <c r="VUW1718" s="7"/>
      <c r="VUX1718" s="7"/>
      <c r="VUY1718" s="7"/>
      <c r="VUZ1718" s="7"/>
      <c r="VVA1718" s="7"/>
      <c r="VVB1718" s="7"/>
      <c r="VVC1718" s="7"/>
      <c r="VVD1718" s="7"/>
      <c r="VVE1718" s="7"/>
      <c r="VVF1718" s="7"/>
      <c r="VVG1718" s="7"/>
      <c r="VVH1718" s="7"/>
      <c r="VVI1718" s="7"/>
      <c r="VVJ1718" s="7"/>
      <c r="VVK1718" s="7"/>
      <c r="VVL1718" s="7"/>
      <c r="VVM1718" s="7"/>
      <c r="VVN1718" s="7"/>
      <c r="VVO1718" s="7"/>
      <c r="VVP1718" s="7"/>
      <c r="VVQ1718" s="7"/>
      <c r="VVR1718" s="7"/>
      <c r="VVS1718" s="7"/>
      <c r="VVT1718" s="7"/>
      <c r="VVU1718" s="7"/>
      <c r="VVV1718" s="7"/>
      <c r="VVW1718" s="7"/>
      <c r="VVX1718" s="7"/>
      <c r="VVY1718" s="7"/>
      <c r="VVZ1718" s="7"/>
      <c r="VWA1718" s="7"/>
      <c r="VWB1718" s="7"/>
      <c r="VWC1718" s="7"/>
      <c r="VWD1718" s="7"/>
      <c r="VWE1718" s="7"/>
      <c r="VWF1718" s="7"/>
      <c r="VWG1718" s="7"/>
      <c r="VWH1718" s="7"/>
      <c r="VWI1718" s="7"/>
      <c r="VWJ1718" s="7"/>
      <c r="VWK1718" s="7"/>
      <c r="VWL1718" s="7"/>
      <c r="VWM1718" s="7"/>
      <c r="VWN1718" s="7"/>
      <c r="VWO1718" s="7"/>
      <c r="VWP1718" s="7"/>
      <c r="VWQ1718" s="7"/>
      <c r="VWR1718" s="7"/>
      <c r="VWS1718" s="7"/>
      <c r="VWT1718" s="7"/>
      <c r="VWU1718" s="7"/>
      <c r="VWV1718" s="7"/>
      <c r="VWW1718" s="7"/>
      <c r="VWX1718" s="7"/>
      <c r="VWY1718" s="7"/>
      <c r="VWZ1718" s="7"/>
      <c r="VXA1718" s="7"/>
      <c r="VXB1718" s="7"/>
      <c r="VXC1718" s="7"/>
      <c r="VXD1718" s="7"/>
      <c r="VXE1718" s="7"/>
      <c r="VXF1718" s="7"/>
      <c r="VXG1718" s="7"/>
      <c r="VXH1718" s="7"/>
      <c r="VXI1718" s="7"/>
      <c r="VXJ1718" s="7"/>
      <c r="VXK1718" s="7"/>
      <c r="VXL1718" s="7"/>
      <c r="VXM1718" s="7"/>
      <c r="VXN1718" s="7"/>
      <c r="VXO1718" s="7"/>
      <c r="VXP1718" s="7"/>
      <c r="VXQ1718" s="7"/>
      <c r="VXR1718" s="7"/>
      <c r="VXS1718" s="7"/>
      <c r="VXT1718" s="7"/>
      <c r="VXU1718" s="7"/>
      <c r="VXV1718" s="7"/>
      <c r="VXW1718" s="7"/>
      <c r="VXX1718" s="7"/>
      <c r="VXY1718" s="7"/>
      <c r="VXZ1718" s="7"/>
      <c r="VYA1718" s="7"/>
      <c r="VYB1718" s="7"/>
      <c r="VYC1718" s="7"/>
      <c r="VYD1718" s="7"/>
      <c r="VYE1718" s="7"/>
      <c r="VYF1718" s="7"/>
      <c r="VYG1718" s="7"/>
      <c r="VYH1718" s="7"/>
      <c r="VYI1718" s="7"/>
      <c r="VYJ1718" s="7"/>
      <c r="VYK1718" s="7"/>
      <c r="VYL1718" s="7"/>
      <c r="VYM1718" s="7"/>
      <c r="VYN1718" s="7"/>
      <c r="VYO1718" s="7"/>
      <c r="VYP1718" s="7"/>
      <c r="VYQ1718" s="7"/>
      <c r="VYR1718" s="7"/>
      <c r="VYS1718" s="7"/>
      <c r="VYT1718" s="7"/>
      <c r="VYU1718" s="7"/>
      <c r="VYV1718" s="7"/>
      <c r="VYW1718" s="7"/>
      <c r="VYX1718" s="7"/>
      <c r="VYY1718" s="7"/>
      <c r="VYZ1718" s="7"/>
      <c r="VZA1718" s="7"/>
      <c r="VZB1718" s="7"/>
      <c r="VZC1718" s="7"/>
      <c r="VZD1718" s="7"/>
      <c r="VZE1718" s="7"/>
      <c r="VZF1718" s="7"/>
      <c r="VZG1718" s="7"/>
      <c r="VZH1718" s="7"/>
      <c r="VZI1718" s="7"/>
      <c r="VZJ1718" s="7"/>
      <c r="VZK1718" s="7"/>
      <c r="VZL1718" s="7"/>
      <c r="VZM1718" s="7"/>
      <c r="VZN1718" s="7"/>
      <c r="VZO1718" s="7"/>
      <c r="VZP1718" s="7"/>
      <c r="VZQ1718" s="7"/>
      <c r="VZR1718" s="7"/>
      <c r="VZS1718" s="7"/>
      <c r="VZT1718" s="7"/>
      <c r="VZU1718" s="7"/>
      <c r="VZV1718" s="7"/>
      <c r="VZW1718" s="7"/>
      <c r="VZX1718" s="7"/>
      <c r="VZY1718" s="7"/>
      <c r="VZZ1718" s="7"/>
      <c r="WAA1718" s="7"/>
      <c r="WAB1718" s="7"/>
      <c r="WAC1718" s="7"/>
      <c r="WAD1718" s="7"/>
      <c r="WAE1718" s="7"/>
      <c r="WAF1718" s="7"/>
      <c r="WAG1718" s="7"/>
      <c r="WAH1718" s="7"/>
      <c r="WAI1718" s="7"/>
      <c r="WAJ1718" s="7"/>
      <c r="WAK1718" s="7"/>
      <c r="WAL1718" s="7"/>
      <c r="WAM1718" s="7"/>
      <c r="WAN1718" s="7"/>
      <c r="WAO1718" s="7"/>
      <c r="WAP1718" s="7"/>
      <c r="WAQ1718" s="7"/>
      <c r="WAR1718" s="7"/>
      <c r="WAS1718" s="7"/>
      <c r="WAT1718" s="7"/>
      <c r="WAU1718" s="7"/>
      <c r="WAV1718" s="7"/>
      <c r="WAW1718" s="7"/>
      <c r="WAX1718" s="7"/>
      <c r="WAY1718" s="7"/>
      <c r="WAZ1718" s="7"/>
      <c r="WBA1718" s="7"/>
      <c r="WBB1718" s="7"/>
      <c r="WBC1718" s="7"/>
      <c r="WBD1718" s="7"/>
      <c r="WBE1718" s="7"/>
      <c r="WBF1718" s="7"/>
      <c r="WBG1718" s="7"/>
      <c r="WBH1718" s="7"/>
      <c r="WBI1718" s="7"/>
      <c r="WBJ1718" s="7"/>
      <c r="WBK1718" s="7"/>
      <c r="WBL1718" s="7"/>
      <c r="WBM1718" s="7"/>
      <c r="WBN1718" s="7"/>
      <c r="WBO1718" s="7"/>
      <c r="WBP1718" s="7"/>
      <c r="WBQ1718" s="7"/>
      <c r="WBR1718" s="7"/>
      <c r="WBS1718" s="7"/>
      <c r="WBT1718" s="7"/>
      <c r="WBU1718" s="7"/>
      <c r="WBV1718" s="7"/>
      <c r="WBW1718" s="7"/>
      <c r="WBX1718" s="7"/>
      <c r="WBY1718" s="7"/>
      <c r="WBZ1718" s="7"/>
      <c r="WCA1718" s="7"/>
      <c r="WCB1718" s="7"/>
      <c r="WCC1718" s="7"/>
      <c r="WCD1718" s="7"/>
      <c r="WCE1718" s="7"/>
      <c r="WCF1718" s="7"/>
      <c r="WCG1718" s="7"/>
      <c r="WCH1718" s="7"/>
      <c r="WCI1718" s="7"/>
      <c r="WCJ1718" s="7"/>
      <c r="WCK1718" s="7"/>
      <c r="WCL1718" s="7"/>
      <c r="WCM1718" s="7"/>
      <c r="WCN1718" s="7"/>
      <c r="WCO1718" s="7"/>
      <c r="WCP1718" s="7"/>
      <c r="WCQ1718" s="7"/>
      <c r="WCR1718" s="7"/>
      <c r="WCS1718" s="7"/>
      <c r="WCT1718" s="7"/>
      <c r="WCU1718" s="7"/>
      <c r="WCV1718" s="7"/>
      <c r="WCW1718" s="7"/>
      <c r="WCX1718" s="7"/>
      <c r="WCY1718" s="7"/>
      <c r="WCZ1718" s="7"/>
      <c r="WDA1718" s="7"/>
      <c r="WDB1718" s="7"/>
      <c r="WDC1718" s="7"/>
      <c r="WDD1718" s="7"/>
      <c r="WDE1718" s="7"/>
      <c r="WDF1718" s="7"/>
      <c r="WDG1718" s="7"/>
      <c r="WDH1718" s="7"/>
      <c r="WDI1718" s="7"/>
      <c r="WDJ1718" s="7"/>
      <c r="WDK1718" s="7"/>
      <c r="WDL1718" s="7"/>
      <c r="WDM1718" s="7"/>
      <c r="WDN1718" s="7"/>
      <c r="WDO1718" s="7"/>
      <c r="WDP1718" s="7"/>
      <c r="WDQ1718" s="7"/>
      <c r="WDR1718" s="7"/>
      <c r="WDS1718" s="7"/>
      <c r="WDT1718" s="7"/>
      <c r="WDU1718" s="7"/>
      <c r="WDV1718" s="7"/>
      <c r="WDW1718" s="7"/>
      <c r="WDX1718" s="7"/>
      <c r="WDY1718" s="7"/>
      <c r="WDZ1718" s="7"/>
      <c r="WEA1718" s="7"/>
      <c r="WEB1718" s="7"/>
      <c r="WEC1718" s="7"/>
      <c r="WED1718" s="7"/>
      <c r="WEE1718" s="7"/>
      <c r="WEF1718" s="7"/>
      <c r="WEG1718" s="7"/>
      <c r="WEH1718" s="7"/>
      <c r="WEI1718" s="7"/>
      <c r="WEJ1718" s="7"/>
      <c r="WEK1718" s="7"/>
      <c r="WEL1718" s="7"/>
      <c r="WEM1718" s="7"/>
      <c r="WEN1718" s="7"/>
      <c r="WEO1718" s="7"/>
      <c r="WEP1718" s="7"/>
      <c r="WEQ1718" s="7"/>
      <c r="WER1718" s="7"/>
      <c r="WES1718" s="7"/>
      <c r="WET1718" s="7"/>
      <c r="WEU1718" s="7"/>
      <c r="WEV1718" s="7"/>
      <c r="WEW1718" s="7"/>
      <c r="WEX1718" s="7"/>
      <c r="WEY1718" s="7"/>
      <c r="WEZ1718" s="7"/>
      <c r="WFA1718" s="7"/>
      <c r="WFB1718" s="7"/>
      <c r="WFC1718" s="7"/>
      <c r="WFD1718" s="7"/>
      <c r="WFE1718" s="7"/>
      <c r="WFF1718" s="7"/>
      <c r="WFG1718" s="7"/>
      <c r="WFH1718" s="7"/>
      <c r="WFI1718" s="7"/>
      <c r="WFJ1718" s="7"/>
      <c r="WFK1718" s="7"/>
      <c r="WFL1718" s="7"/>
      <c r="WFM1718" s="7"/>
      <c r="WFN1718" s="7"/>
      <c r="WFO1718" s="7"/>
      <c r="WFP1718" s="7"/>
      <c r="WFQ1718" s="7"/>
      <c r="WFR1718" s="7"/>
      <c r="WFS1718" s="7"/>
      <c r="WFT1718" s="7"/>
      <c r="WFU1718" s="7"/>
      <c r="WFV1718" s="7"/>
      <c r="WFW1718" s="7"/>
      <c r="WFX1718" s="7"/>
      <c r="WFY1718" s="7"/>
      <c r="WFZ1718" s="7"/>
      <c r="WGA1718" s="7"/>
      <c r="WGB1718" s="7"/>
      <c r="WGC1718" s="7"/>
      <c r="WGD1718" s="7"/>
      <c r="WGE1718" s="7"/>
      <c r="WGF1718" s="7"/>
      <c r="WGG1718" s="7"/>
      <c r="WGH1718" s="7"/>
      <c r="WGI1718" s="7"/>
      <c r="WGJ1718" s="7"/>
      <c r="WGK1718" s="7"/>
      <c r="WGL1718" s="7"/>
      <c r="WGM1718" s="7"/>
      <c r="WGN1718" s="7"/>
      <c r="WGO1718" s="7"/>
      <c r="WGP1718" s="7"/>
      <c r="WGQ1718" s="7"/>
      <c r="WGR1718" s="7"/>
      <c r="WGS1718" s="7"/>
      <c r="WGT1718" s="7"/>
      <c r="WGU1718" s="7"/>
      <c r="WGV1718" s="7"/>
      <c r="WGW1718" s="7"/>
      <c r="WGX1718" s="7"/>
      <c r="WGY1718" s="7"/>
      <c r="WGZ1718" s="7"/>
      <c r="WHA1718" s="7"/>
      <c r="WHB1718" s="7"/>
      <c r="WHC1718" s="7"/>
      <c r="WHD1718" s="7"/>
      <c r="WHE1718" s="7"/>
      <c r="WHF1718" s="7"/>
      <c r="WHG1718" s="7"/>
      <c r="WHH1718" s="7"/>
      <c r="WHI1718" s="7"/>
      <c r="WHJ1718" s="7"/>
      <c r="WHK1718" s="7"/>
      <c r="WHL1718" s="7"/>
      <c r="WHM1718" s="7"/>
      <c r="WHN1718" s="7"/>
      <c r="WHO1718" s="7"/>
      <c r="WHP1718" s="7"/>
      <c r="WHQ1718" s="7"/>
      <c r="WHR1718" s="7"/>
      <c r="WHS1718" s="7"/>
      <c r="WHT1718" s="7"/>
      <c r="WHU1718" s="7"/>
      <c r="WHV1718" s="7"/>
      <c r="WHW1718" s="7"/>
      <c r="WHX1718" s="7"/>
      <c r="WHY1718" s="7"/>
      <c r="WHZ1718" s="7"/>
      <c r="WIA1718" s="7"/>
      <c r="WIB1718" s="7"/>
      <c r="WIC1718" s="7"/>
      <c r="WID1718" s="7"/>
      <c r="WIE1718" s="7"/>
      <c r="WIF1718" s="7"/>
      <c r="WIG1718" s="7"/>
      <c r="WIH1718" s="7"/>
      <c r="WII1718" s="7"/>
      <c r="WIJ1718" s="7"/>
      <c r="WIK1718" s="7"/>
      <c r="WIL1718" s="7"/>
      <c r="WIM1718" s="7"/>
      <c r="WIN1718" s="7"/>
      <c r="WIO1718" s="7"/>
      <c r="WIP1718" s="7"/>
      <c r="WIQ1718" s="7"/>
      <c r="WIR1718" s="7"/>
      <c r="WIS1718" s="7"/>
      <c r="WIT1718" s="7"/>
      <c r="WIU1718" s="7"/>
      <c r="WIV1718" s="7"/>
      <c r="WIW1718" s="7"/>
      <c r="WIX1718" s="7"/>
      <c r="WIY1718" s="7"/>
      <c r="WIZ1718" s="7"/>
      <c r="WJA1718" s="7"/>
      <c r="WJB1718" s="7"/>
      <c r="WJC1718" s="7"/>
      <c r="WJD1718" s="7"/>
      <c r="WJE1718" s="7"/>
      <c r="WJF1718" s="7"/>
      <c r="WJG1718" s="7"/>
      <c r="WJH1718" s="7"/>
      <c r="WJI1718" s="7"/>
      <c r="WJJ1718" s="7"/>
      <c r="WJK1718" s="7"/>
      <c r="WJL1718" s="7"/>
      <c r="WJM1718" s="7"/>
      <c r="WJN1718" s="7"/>
      <c r="WJO1718" s="7"/>
      <c r="WJP1718" s="7"/>
      <c r="WJQ1718" s="7"/>
      <c r="WJR1718" s="7"/>
      <c r="WJS1718" s="7"/>
      <c r="WJT1718" s="7"/>
      <c r="WJU1718" s="7"/>
      <c r="WJV1718" s="7"/>
      <c r="WJW1718" s="7"/>
      <c r="WJX1718" s="7"/>
      <c r="WJY1718" s="7"/>
      <c r="WJZ1718" s="7"/>
      <c r="WKA1718" s="7"/>
      <c r="WKB1718" s="7"/>
      <c r="WKC1718" s="7"/>
      <c r="WKD1718" s="7"/>
      <c r="WKE1718" s="7"/>
      <c r="WKF1718" s="7"/>
      <c r="WKG1718" s="7"/>
      <c r="WKH1718" s="7"/>
      <c r="WKI1718" s="7"/>
      <c r="WKJ1718" s="7"/>
      <c r="WKK1718" s="7"/>
      <c r="WKL1718" s="7"/>
      <c r="WKM1718" s="7"/>
      <c r="WKN1718" s="7"/>
      <c r="WKO1718" s="7"/>
      <c r="WKP1718" s="7"/>
      <c r="WKQ1718" s="7"/>
      <c r="WKR1718" s="7"/>
      <c r="WKS1718" s="7"/>
      <c r="WKT1718" s="7"/>
      <c r="WKU1718" s="7"/>
      <c r="WKV1718" s="7"/>
      <c r="WKW1718" s="7"/>
      <c r="WKX1718" s="7"/>
      <c r="WKY1718" s="7"/>
      <c r="WKZ1718" s="7"/>
      <c r="WLA1718" s="7"/>
      <c r="WLB1718" s="7"/>
      <c r="WLC1718" s="7"/>
      <c r="WLD1718" s="7"/>
      <c r="WLE1718" s="7"/>
      <c r="WLF1718" s="7"/>
      <c r="WLG1718" s="7"/>
      <c r="WLH1718" s="7"/>
      <c r="WLI1718" s="7"/>
      <c r="WLJ1718" s="7"/>
      <c r="WLK1718" s="7"/>
      <c r="WLL1718" s="7"/>
      <c r="WLM1718" s="7"/>
      <c r="WLN1718" s="7"/>
      <c r="WLO1718" s="7"/>
      <c r="WLP1718" s="7"/>
      <c r="WLQ1718" s="7"/>
      <c r="WLR1718" s="7"/>
      <c r="WLS1718" s="7"/>
      <c r="WLT1718" s="7"/>
      <c r="WLU1718" s="7"/>
      <c r="WLV1718" s="7"/>
      <c r="WLW1718" s="7"/>
      <c r="WLX1718" s="7"/>
      <c r="WLY1718" s="7"/>
      <c r="WLZ1718" s="7"/>
      <c r="WMA1718" s="7"/>
      <c r="WMB1718" s="7"/>
      <c r="WMC1718" s="7"/>
      <c r="WMD1718" s="7"/>
      <c r="WME1718" s="7"/>
      <c r="WMF1718" s="7"/>
      <c r="WMG1718" s="7"/>
      <c r="WMH1718" s="7"/>
      <c r="WMI1718" s="7"/>
      <c r="WMJ1718" s="7"/>
      <c r="WMK1718" s="7"/>
      <c r="WML1718" s="7"/>
      <c r="WMM1718" s="7"/>
      <c r="WMN1718" s="7"/>
      <c r="WMO1718" s="7"/>
      <c r="WMP1718" s="7"/>
      <c r="WMQ1718" s="7"/>
      <c r="WMR1718" s="7"/>
      <c r="WMS1718" s="7"/>
      <c r="WMT1718" s="7"/>
      <c r="WMU1718" s="7"/>
      <c r="WMV1718" s="7"/>
      <c r="WMW1718" s="7"/>
      <c r="WMX1718" s="7"/>
      <c r="WMY1718" s="7"/>
      <c r="WMZ1718" s="7"/>
      <c r="WNA1718" s="7"/>
      <c r="WNB1718" s="7"/>
      <c r="WNC1718" s="7"/>
      <c r="WND1718" s="7"/>
      <c r="WNE1718" s="7"/>
      <c r="WNF1718" s="7"/>
      <c r="WNG1718" s="7"/>
      <c r="WNH1718" s="7"/>
      <c r="WNI1718" s="7"/>
      <c r="WNJ1718" s="7"/>
      <c r="WNK1718" s="7"/>
      <c r="WNL1718" s="7"/>
      <c r="WNM1718" s="7"/>
      <c r="WNN1718" s="7"/>
      <c r="WNO1718" s="7"/>
      <c r="WNP1718" s="7"/>
      <c r="WNQ1718" s="7"/>
      <c r="WNR1718" s="7"/>
      <c r="WNS1718" s="7"/>
      <c r="WNT1718" s="7"/>
      <c r="WNU1718" s="7"/>
      <c r="WNV1718" s="7"/>
      <c r="WNW1718" s="7"/>
      <c r="WNX1718" s="7"/>
      <c r="WNY1718" s="7"/>
      <c r="WNZ1718" s="7"/>
      <c r="WOA1718" s="7"/>
      <c r="WOB1718" s="7"/>
      <c r="WOC1718" s="7"/>
      <c r="WOD1718" s="7"/>
      <c r="WOE1718" s="7"/>
      <c r="WOF1718" s="7"/>
      <c r="WOG1718" s="7"/>
      <c r="WOH1718" s="7"/>
      <c r="WOI1718" s="7"/>
      <c r="WOJ1718" s="7"/>
      <c r="WOK1718" s="7"/>
      <c r="WOL1718" s="7"/>
      <c r="WOM1718" s="7"/>
      <c r="WON1718" s="7"/>
      <c r="WOO1718" s="7"/>
      <c r="WOP1718" s="7"/>
      <c r="WOQ1718" s="7"/>
      <c r="WOR1718" s="7"/>
      <c r="WOS1718" s="7"/>
      <c r="WOT1718" s="7"/>
      <c r="WOU1718" s="7"/>
      <c r="WOV1718" s="7"/>
      <c r="WOW1718" s="7"/>
      <c r="WOX1718" s="7"/>
      <c r="WOY1718" s="7"/>
      <c r="WOZ1718" s="7"/>
      <c r="WPA1718" s="7"/>
      <c r="WPB1718" s="7"/>
      <c r="WPC1718" s="7"/>
      <c r="WPD1718" s="7"/>
      <c r="WPE1718" s="7"/>
      <c r="WPF1718" s="7"/>
      <c r="WPG1718" s="7"/>
      <c r="WPH1718" s="7"/>
      <c r="WPI1718" s="7"/>
      <c r="WPJ1718" s="7"/>
      <c r="WPK1718" s="7"/>
      <c r="WPL1718" s="7"/>
      <c r="WPM1718" s="7"/>
      <c r="WPN1718" s="7"/>
      <c r="WPO1718" s="7"/>
      <c r="WPP1718" s="7"/>
      <c r="WPQ1718" s="7"/>
      <c r="WPR1718" s="7"/>
      <c r="WPS1718" s="7"/>
      <c r="WPT1718" s="7"/>
      <c r="WPU1718" s="7"/>
      <c r="WPV1718" s="7"/>
      <c r="WPW1718" s="7"/>
      <c r="WPX1718" s="7"/>
      <c r="WPY1718" s="7"/>
      <c r="WPZ1718" s="7"/>
      <c r="WQA1718" s="7"/>
      <c r="WQB1718" s="7"/>
      <c r="WQC1718" s="7"/>
      <c r="WQD1718" s="7"/>
      <c r="WQE1718" s="7"/>
      <c r="WQF1718" s="7"/>
      <c r="WQG1718" s="7"/>
      <c r="WQH1718" s="7"/>
      <c r="WQI1718" s="7"/>
      <c r="WQJ1718" s="7"/>
      <c r="WQK1718" s="7"/>
      <c r="WQL1718" s="7"/>
      <c r="WQM1718" s="7"/>
      <c r="WQN1718" s="7"/>
      <c r="WQO1718" s="7"/>
      <c r="WQP1718" s="7"/>
      <c r="WQQ1718" s="7"/>
      <c r="WQR1718" s="7"/>
      <c r="WQS1718" s="7"/>
      <c r="WQT1718" s="7"/>
      <c r="WQU1718" s="7"/>
      <c r="WQV1718" s="7"/>
      <c r="WQW1718" s="7"/>
      <c r="WQX1718" s="7"/>
      <c r="WQY1718" s="7"/>
      <c r="WQZ1718" s="7"/>
      <c r="WRA1718" s="7"/>
      <c r="WRB1718" s="7"/>
      <c r="WRC1718" s="7"/>
      <c r="WRD1718" s="7"/>
      <c r="WRE1718" s="7"/>
      <c r="WRF1718" s="7"/>
      <c r="WRG1718" s="7"/>
      <c r="WRH1718" s="7"/>
      <c r="WRI1718" s="7"/>
      <c r="WRJ1718" s="7"/>
      <c r="WRK1718" s="7"/>
      <c r="WRL1718" s="7"/>
      <c r="WRM1718" s="7"/>
      <c r="WRN1718" s="7"/>
      <c r="WRO1718" s="7"/>
      <c r="WRP1718" s="7"/>
      <c r="WRQ1718" s="7"/>
      <c r="WRR1718" s="7"/>
      <c r="WRS1718" s="7"/>
      <c r="WRT1718" s="7"/>
      <c r="WRU1718" s="7"/>
      <c r="WRV1718" s="7"/>
      <c r="WRW1718" s="7"/>
      <c r="WRX1718" s="7"/>
      <c r="WRY1718" s="7"/>
      <c r="WRZ1718" s="7"/>
      <c r="WSA1718" s="7"/>
      <c r="WSB1718" s="7"/>
      <c r="WSC1718" s="7"/>
      <c r="WSD1718" s="7"/>
      <c r="WSE1718" s="7"/>
      <c r="WSF1718" s="7"/>
      <c r="WSG1718" s="7"/>
      <c r="WSH1718" s="7"/>
      <c r="WSI1718" s="7"/>
      <c r="WSJ1718" s="7"/>
      <c r="WSK1718" s="7"/>
      <c r="WSL1718" s="7"/>
      <c r="WSM1718" s="7"/>
      <c r="WSN1718" s="7"/>
      <c r="WSO1718" s="7"/>
      <c r="WSP1718" s="7"/>
      <c r="WSQ1718" s="7"/>
      <c r="WSR1718" s="7"/>
      <c r="WSS1718" s="7"/>
      <c r="WST1718" s="7"/>
      <c r="WSU1718" s="7"/>
      <c r="WSV1718" s="7"/>
      <c r="WSW1718" s="7"/>
      <c r="WSX1718" s="7"/>
      <c r="WSY1718" s="7"/>
      <c r="WSZ1718" s="7"/>
      <c r="WTA1718" s="7"/>
      <c r="WTB1718" s="7"/>
      <c r="WTC1718" s="7"/>
      <c r="WTD1718" s="7"/>
      <c r="WTE1718" s="7"/>
      <c r="WTF1718" s="7"/>
      <c r="WTG1718" s="7"/>
      <c r="WTH1718" s="7"/>
      <c r="WTI1718" s="7"/>
      <c r="WTJ1718" s="7"/>
      <c r="WTK1718" s="7"/>
      <c r="WTL1718" s="7"/>
      <c r="WTM1718" s="7"/>
      <c r="WTN1718" s="7"/>
      <c r="WTO1718" s="7"/>
      <c r="WTP1718" s="7"/>
      <c r="WTQ1718" s="7"/>
      <c r="WTR1718" s="7"/>
      <c r="WTS1718" s="7"/>
      <c r="WTT1718" s="7"/>
      <c r="WTU1718" s="7"/>
      <c r="WTV1718" s="7"/>
      <c r="WTW1718" s="7"/>
      <c r="WTX1718" s="7"/>
      <c r="WTY1718" s="7"/>
      <c r="WTZ1718" s="7"/>
      <c r="WUA1718" s="7"/>
      <c r="WUB1718" s="7"/>
      <c r="WUC1718" s="7"/>
      <c r="WUD1718" s="7"/>
      <c r="WUE1718" s="7"/>
      <c r="WUF1718" s="7"/>
      <c r="WUG1718" s="7"/>
      <c r="WUH1718" s="7"/>
      <c r="WUI1718" s="7"/>
      <c r="WUJ1718" s="7"/>
      <c r="WUK1718" s="7"/>
      <c r="WUL1718" s="7"/>
      <c r="WUM1718" s="7"/>
      <c r="WUN1718" s="7"/>
      <c r="WUO1718" s="7"/>
      <c r="WUP1718" s="7"/>
      <c r="WUQ1718" s="7"/>
      <c r="WUR1718" s="7"/>
      <c r="WUS1718" s="7"/>
      <c r="WUT1718" s="7"/>
      <c r="WUU1718" s="7"/>
      <c r="WUV1718" s="7"/>
      <c r="WUW1718" s="7"/>
      <c r="WUX1718" s="7"/>
      <c r="WUY1718" s="7"/>
      <c r="WUZ1718" s="7"/>
      <c r="WVA1718" s="7"/>
      <c r="WVB1718" s="7"/>
      <c r="WVC1718" s="7"/>
      <c r="WVD1718" s="7"/>
      <c r="WVE1718" s="7"/>
      <c r="WVF1718" s="7"/>
      <c r="WVG1718" s="7"/>
      <c r="WVH1718" s="7"/>
      <c r="WVI1718" s="7"/>
      <c r="WVJ1718" s="7"/>
      <c r="WVK1718" s="7"/>
      <c r="WVL1718" s="7"/>
      <c r="WVM1718" s="7"/>
      <c r="WVN1718" s="7"/>
      <c r="WVO1718" s="7"/>
      <c r="WVP1718" s="7"/>
      <c r="WVQ1718" s="7"/>
      <c r="WVR1718" s="7"/>
      <c r="WVS1718" s="7"/>
      <c r="WVT1718" s="7"/>
      <c r="WVU1718" s="7"/>
      <c r="WVV1718" s="7"/>
      <c r="WVW1718" s="7"/>
      <c r="WVX1718" s="7"/>
      <c r="WVY1718" s="7"/>
      <c r="WVZ1718" s="7"/>
      <c r="WWA1718" s="7"/>
      <c r="WWB1718" s="7"/>
      <c r="WWC1718" s="7"/>
      <c r="WWD1718" s="7"/>
      <c r="WWE1718" s="7"/>
      <c r="WWF1718" s="7"/>
      <c r="WWG1718" s="7"/>
      <c r="WWH1718" s="7"/>
      <c r="WWI1718" s="7"/>
      <c r="WWJ1718" s="7"/>
      <c r="WWK1718" s="7"/>
      <c r="WWL1718" s="7"/>
      <c r="WWM1718" s="7"/>
      <c r="WWN1718" s="7"/>
      <c r="WWO1718" s="7"/>
      <c r="WWP1718" s="7"/>
      <c r="WWQ1718" s="7"/>
      <c r="WWR1718" s="7"/>
      <c r="WWS1718" s="7"/>
      <c r="WWT1718" s="7"/>
      <c r="WWU1718" s="7"/>
      <c r="WWV1718" s="7"/>
      <c r="WWW1718" s="7"/>
      <c r="WWX1718" s="7"/>
      <c r="WWY1718" s="7"/>
      <c r="WWZ1718" s="7"/>
      <c r="WXA1718" s="7"/>
      <c r="WXB1718" s="7"/>
      <c r="WXC1718" s="7"/>
      <c r="WXD1718" s="7"/>
      <c r="WXE1718" s="7"/>
      <c r="WXF1718" s="7"/>
      <c r="WXG1718" s="7"/>
      <c r="WXH1718" s="7"/>
      <c r="WXI1718" s="7"/>
      <c r="WXJ1718" s="7"/>
      <c r="WXK1718" s="7"/>
      <c r="WXL1718" s="7"/>
      <c r="WXM1718" s="7"/>
      <c r="WXN1718" s="7"/>
      <c r="WXO1718" s="7"/>
      <c r="WXP1718" s="7"/>
      <c r="WXQ1718" s="7"/>
      <c r="WXR1718" s="7"/>
      <c r="WXS1718" s="7"/>
      <c r="WXT1718" s="7"/>
      <c r="WXU1718" s="7"/>
      <c r="WXV1718" s="7"/>
      <c r="WXW1718" s="7"/>
      <c r="WXX1718" s="7"/>
      <c r="WXY1718" s="7"/>
      <c r="WXZ1718" s="7"/>
      <c r="WYA1718" s="7"/>
      <c r="WYB1718" s="7"/>
      <c r="WYC1718" s="7"/>
      <c r="WYD1718" s="7"/>
      <c r="WYE1718" s="7"/>
      <c r="WYF1718" s="7"/>
      <c r="WYG1718" s="7"/>
      <c r="WYH1718" s="7"/>
      <c r="WYI1718" s="7"/>
      <c r="WYJ1718" s="7"/>
      <c r="WYK1718" s="7"/>
      <c r="WYL1718" s="7"/>
      <c r="WYM1718" s="7"/>
      <c r="WYN1718" s="7"/>
      <c r="WYO1718" s="7"/>
      <c r="WYP1718" s="7"/>
      <c r="WYQ1718" s="7"/>
      <c r="WYR1718" s="7"/>
      <c r="WYS1718" s="7"/>
      <c r="WYT1718" s="7"/>
      <c r="WYU1718" s="7"/>
      <c r="WYV1718" s="7"/>
      <c r="WYW1718" s="7"/>
      <c r="WYX1718" s="7"/>
      <c r="WYY1718" s="7"/>
      <c r="WYZ1718" s="7"/>
      <c r="WZA1718" s="7"/>
      <c r="WZB1718" s="7"/>
      <c r="WZC1718" s="7"/>
      <c r="WZD1718" s="7"/>
      <c r="WZE1718" s="7"/>
      <c r="WZF1718" s="7"/>
      <c r="WZG1718" s="7"/>
      <c r="WZH1718" s="7"/>
      <c r="WZI1718" s="7"/>
      <c r="WZJ1718" s="7"/>
      <c r="WZK1718" s="7"/>
      <c r="WZL1718" s="7"/>
      <c r="WZM1718" s="7"/>
      <c r="WZN1718" s="7"/>
      <c r="WZO1718" s="7"/>
      <c r="WZP1718" s="7"/>
      <c r="WZQ1718" s="7"/>
      <c r="WZR1718" s="7"/>
      <c r="WZS1718" s="7"/>
      <c r="WZT1718" s="7"/>
      <c r="WZU1718" s="7"/>
      <c r="WZV1718" s="7"/>
      <c r="WZW1718" s="7"/>
      <c r="WZX1718" s="7"/>
      <c r="WZY1718" s="7"/>
      <c r="WZZ1718" s="7"/>
      <c r="XAA1718" s="7"/>
      <c r="XAB1718" s="7"/>
      <c r="XAC1718" s="7"/>
      <c r="XAD1718" s="7"/>
      <c r="XAE1718" s="7"/>
      <c r="XAF1718" s="7"/>
      <c r="XAG1718" s="7"/>
      <c r="XAH1718" s="7"/>
      <c r="XAI1718" s="7"/>
      <c r="XAJ1718" s="7"/>
      <c r="XAK1718" s="7"/>
      <c r="XAL1718" s="7"/>
      <c r="XAM1718" s="7"/>
      <c r="XAN1718" s="7"/>
      <c r="XAO1718" s="7"/>
      <c r="XAP1718" s="7"/>
      <c r="XAQ1718" s="7"/>
      <c r="XAR1718" s="7"/>
      <c r="XAS1718" s="7"/>
      <c r="XAT1718" s="7"/>
      <c r="XAU1718" s="7"/>
      <c r="XAV1718" s="7"/>
      <c r="XAW1718" s="7"/>
      <c r="XAX1718" s="7"/>
      <c r="XAY1718" s="7"/>
      <c r="XAZ1718" s="7"/>
      <c r="XBA1718" s="7"/>
      <c r="XBB1718" s="7"/>
      <c r="XBC1718" s="7"/>
      <c r="XBD1718" s="7"/>
      <c r="XBE1718" s="7"/>
      <c r="XBF1718" s="7"/>
      <c r="XBG1718" s="7"/>
      <c r="XBH1718" s="7"/>
      <c r="XBI1718" s="7"/>
      <c r="XBJ1718" s="7"/>
      <c r="XBK1718" s="7"/>
      <c r="XBL1718" s="7"/>
      <c r="XBM1718" s="7"/>
      <c r="XBN1718" s="7"/>
      <c r="XBO1718" s="7"/>
      <c r="XBP1718" s="7"/>
      <c r="XBQ1718" s="7"/>
      <c r="XBR1718" s="7"/>
      <c r="XBS1718" s="7"/>
      <c r="XBT1718" s="7"/>
      <c r="XBU1718" s="7"/>
      <c r="XBV1718" s="7"/>
      <c r="XBW1718" s="7"/>
      <c r="XBX1718" s="7"/>
      <c r="XBY1718" s="7"/>
      <c r="XBZ1718" s="7"/>
      <c r="XCA1718" s="7"/>
      <c r="XCB1718" s="7"/>
      <c r="XCC1718" s="7"/>
      <c r="XCD1718" s="7"/>
      <c r="XCE1718" s="7"/>
      <c r="XCF1718" s="9"/>
      <c r="XCG1718" s="10"/>
      <c r="XCH1718" s="14"/>
      <c r="XCI1718" s="11"/>
    </row>
    <row r="1719" spans="1:16311" s="13" customFormat="1" ht="15.75" x14ac:dyDescent="0.25">
      <c r="A1719" s="35" t="s">
        <v>310</v>
      </c>
      <c r="B1719" s="26" t="s">
        <v>311</v>
      </c>
      <c r="C1719" s="24"/>
      <c r="D1719" s="141">
        <f t="shared" ref="D1719:D1721" si="202">D1720</f>
        <v>300</v>
      </c>
    </row>
    <row r="1720" spans="1:16311" s="13" customFormat="1" ht="31.5" x14ac:dyDescent="0.2">
      <c r="A1720" s="38" t="s">
        <v>446</v>
      </c>
      <c r="B1720" s="25" t="s">
        <v>311</v>
      </c>
      <c r="C1720" s="25">
        <v>200</v>
      </c>
      <c r="D1720" s="138">
        <f t="shared" si="202"/>
        <v>300</v>
      </c>
    </row>
    <row r="1721" spans="1:16311" s="13" customFormat="1" ht="31.5" x14ac:dyDescent="0.2">
      <c r="A1721" s="54" t="s">
        <v>17</v>
      </c>
      <c r="B1721" s="25" t="s">
        <v>311</v>
      </c>
      <c r="C1721" s="25">
        <v>240</v>
      </c>
      <c r="D1721" s="138">
        <f t="shared" si="202"/>
        <v>300</v>
      </c>
    </row>
    <row r="1722" spans="1:16311" s="13" customFormat="1" ht="15.75" hidden="1" x14ac:dyDescent="0.2">
      <c r="A1722" s="54" t="s">
        <v>592</v>
      </c>
      <c r="B1722" s="25" t="s">
        <v>311</v>
      </c>
      <c r="C1722" s="25" t="s">
        <v>71</v>
      </c>
      <c r="D1722" s="138">
        <f>200+100</f>
        <v>300</v>
      </c>
    </row>
    <row r="1723" spans="1:16311" s="13" customFormat="1" ht="15.75" x14ac:dyDescent="0.25">
      <c r="A1723" s="35" t="s">
        <v>1</v>
      </c>
      <c r="B1723" s="26" t="s">
        <v>164</v>
      </c>
      <c r="C1723" s="24"/>
      <c r="D1723" s="141">
        <f>D1724+D1730+D1734</f>
        <v>28244</v>
      </c>
    </row>
    <row r="1724" spans="1:16311" s="13" customFormat="1" ht="47.25" x14ac:dyDescent="0.2">
      <c r="A1724" s="54" t="s">
        <v>36</v>
      </c>
      <c r="B1724" s="25" t="s">
        <v>164</v>
      </c>
      <c r="C1724" s="25">
        <v>100</v>
      </c>
      <c r="D1724" s="138">
        <f>D1725</f>
        <v>24734</v>
      </c>
    </row>
    <row r="1725" spans="1:16311" s="13" customFormat="1" ht="15.75" x14ac:dyDescent="0.2">
      <c r="A1725" s="54" t="s">
        <v>8</v>
      </c>
      <c r="B1725" s="25" t="s">
        <v>164</v>
      </c>
      <c r="C1725" s="25">
        <v>120</v>
      </c>
      <c r="D1725" s="138">
        <f>D1726+D1727+D1728+D1729</f>
        <v>24734</v>
      </c>
    </row>
    <row r="1726" spans="1:16311" s="13" customFormat="1" ht="15.75" hidden="1" x14ac:dyDescent="0.2">
      <c r="A1726" s="54" t="s">
        <v>232</v>
      </c>
      <c r="B1726" s="25" t="s">
        <v>164</v>
      </c>
      <c r="C1726" s="25" t="s">
        <v>68</v>
      </c>
      <c r="D1726" s="138">
        <f>5867+5901+646+578</f>
        <v>12992</v>
      </c>
    </row>
    <row r="1727" spans="1:16311" s="13" customFormat="1" ht="31.5" hidden="1" x14ac:dyDescent="0.2">
      <c r="A1727" s="54" t="s">
        <v>69</v>
      </c>
      <c r="B1727" s="25" t="s">
        <v>164</v>
      </c>
      <c r="C1727" s="25" t="s">
        <v>70</v>
      </c>
      <c r="D1727" s="138">
        <f>2800+327+99+1820+1+177+54+1-270+249</f>
        <v>5258</v>
      </c>
    </row>
    <row r="1728" spans="1:16311" s="13" customFormat="1" ht="47.25" hidden="1" x14ac:dyDescent="0.25">
      <c r="A1728" s="8" t="s">
        <v>725</v>
      </c>
      <c r="B1728" s="25" t="s">
        <v>164</v>
      </c>
      <c r="C1728" s="25" t="s">
        <v>309</v>
      </c>
      <c r="D1728" s="138">
        <v>1344</v>
      </c>
    </row>
    <row r="1729" spans="1:4" s="13" customFormat="1" ht="47.25" hidden="1" x14ac:dyDescent="0.25">
      <c r="A1729" s="8" t="s">
        <v>146</v>
      </c>
      <c r="B1729" s="25" t="s">
        <v>164</v>
      </c>
      <c r="C1729" s="25" t="s">
        <v>145</v>
      </c>
      <c r="D1729" s="138">
        <f>2322+2332+237+230+19</f>
        <v>5140</v>
      </c>
    </row>
    <row r="1730" spans="1:4" s="13" customFormat="1" ht="31.5" x14ac:dyDescent="0.2">
      <c r="A1730" s="38" t="s">
        <v>446</v>
      </c>
      <c r="B1730" s="25" t="s">
        <v>164</v>
      </c>
      <c r="C1730" s="25">
        <v>200</v>
      </c>
      <c r="D1730" s="138">
        <f>D1731</f>
        <v>3350</v>
      </c>
    </row>
    <row r="1731" spans="1:4" s="13" customFormat="1" ht="31.5" x14ac:dyDescent="0.2">
      <c r="A1731" s="54" t="s">
        <v>17</v>
      </c>
      <c r="B1731" s="25" t="s">
        <v>164</v>
      </c>
      <c r="C1731" s="25">
        <v>240</v>
      </c>
      <c r="D1731" s="138">
        <f>D1732+D1733</f>
        <v>3350</v>
      </c>
    </row>
    <row r="1732" spans="1:4" s="13" customFormat="1" ht="31.5" hidden="1" x14ac:dyDescent="0.25">
      <c r="A1732" s="12" t="s">
        <v>378</v>
      </c>
      <c r="B1732" s="25" t="s">
        <v>164</v>
      </c>
      <c r="C1732" s="25" t="s">
        <v>379</v>
      </c>
      <c r="D1732" s="138">
        <f>445+793+605+130+191-70-81</f>
        <v>2013</v>
      </c>
    </row>
    <row r="1733" spans="1:4" s="13" customFormat="1" ht="15.75" hidden="1" x14ac:dyDescent="0.2">
      <c r="A1733" s="54" t="s">
        <v>592</v>
      </c>
      <c r="B1733" s="25" t="s">
        <v>164</v>
      </c>
      <c r="C1733" s="25" t="s">
        <v>71</v>
      </c>
      <c r="D1733" s="138">
        <f>432+815+90</f>
        <v>1337</v>
      </c>
    </row>
    <row r="1734" spans="1:4" s="13" customFormat="1" ht="15.75" x14ac:dyDescent="0.2">
      <c r="A1734" s="54" t="s">
        <v>13</v>
      </c>
      <c r="B1734" s="25" t="s">
        <v>164</v>
      </c>
      <c r="C1734" s="25">
        <v>800</v>
      </c>
      <c r="D1734" s="138">
        <f>D1735</f>
        <v>160</v>
      </c>
    </row>
    <row r="1735" spans="1:4" s="13" customFormat="1" ht="15.75" x14ac:dyDescent="0.25">
      <c r="A1735" s="8" t="s">
        <v>33</v>
      </c>
      <c r="B1735" s="25" t="s">
        <v>164</v>
      </c>
      <c r="C1735" s="25">
        <v>850</v>
      </c>
      <c r="D1735" s="138">
        <f>D1736</f>
        <v>160</v>
      </c>
    </row>
    <row r="1736" spans="1:4" s="13" customFormat="1" ht="15.75" hidden="1" x14ac:dyDescent="0.25">
      <c r="A1736" s="8" t="s">
        <v>72</v>
      </c>
      <c r="B1736" s="25" t="s">
        <v>164</v>
      </c>
      <c r="C1736" s="25" t="s">
        <v>73</v>
      </c>
      <c r="D1736" s="138">
        <f>40+120</f>
        <v>160</v>
      </c>
    </row>
    <row r="1737" spans="1:4" s="13" customFormat="1" ht="15.75" x14ac:dyDescent="0.25">
      <c r="A1737" s="35" t="s">
        <v>46</v>
      </c>
      <c r="B1737" s="26" t="s">
        <v>165</v>
      </c>
      <c r="C1737" s="24"/>
      <c r="D1737" s="141">
        <f t="shared" ref="D1737:D1738" si="203">D1738</f>
        <v>1782</v>
      </c>
    </row>
    <row r="1738" spans="1:4" s="7" customFormat="1" ht="47.25" x14ac:dyDescent="0.2">
      <c r="A1738" s="54" t="s">
        <v>36</v>
      </c>
      <c r="B1738" s="25" t="s">
        <v>165</v>
      </c>
      <c r="C1738" s="25">
        <v>100</v>
      </c>
      <c r="D1738" s="138">
        <f t="shared" si="203"/>
        <v>1782</v>
      </c>
    </row>
    <row r="1739" spans="1:4" s="7" customFormat="1" ht="15.75" x14ac:dyDescent="0.2">
      <c r="A1739" s="54" t="s">
        <v>8</v>
      </c>
      <c r="B1739" s="25" t="s">
        <v>165</v>
      </c>
      <c r="C1739" s="25">
        <v>120</v>
      </c>
      <c r="D1739" s="138">
        <f>D1740+D1741</f>
        <v>1782</v>
      </c>
    </row>
    <row r="1740" spans="1:4" s="7" customFormat="1" ht="15.75" hidden="1" x14ac:dyDescent="0.25">
      <c r="A1740" s="8" t="s">
        <v>232</v>
      </c>
      <c r="B1740" s="25" t="s">
        <v>165</v>
      </c>
      <c r="C1740" s="25" t="s">
        <v>68</v>
      </c>
      <c r="D1740" s="138">
        <f>1245-1+125</f>
        <v>1369</v>
      </c>
    </row>
    <row r="1741" spans="1:4" s="7" customFormat="1" ht="47.25" hidden="1" x14ac:dyDescent="0.25">
      <c r="A1741" s="8" t="s">
        <v>146</v>
      </c>
      <c r="B1741" s="25" t="s">
        <v>165</v>
      </c>
      <c r="C1741" s="25" t="s">
        <v>145</v>
      </c>
      <c r="D1741" s="138">
        <f>375+38</f>
        <v>413</v>
      </c>
    </row>
    <row r="1742" spans="1:4" s="7" customFormat="1" ht="15.75" x14ac:dyDescent="0.2">
      <c r="A1742" s="53" t="s">
        <v>586</v>
      </c>
      <c r="B1742" s="26" t="s">
        <v>166</v>
      </c>
      <c r="C1742" s="24"/>
      <c r="D1742" s="141">
        <f t="shared" ref="D1742:D1743" si="204">D1743</f>
        <v>1587</v>
      </c>
    </row>
    <row r="1743" spans="1:4" s="7" customFormat="1" ht="47.25" x14ac:dyDescent="0.2">
      <c r="A1743" s="54" t="s">
        <v>36</v>
      </c>
      <c r="B1743" s="25" t="s">
        <v>166</v>
      </c>
      <c r="C1743" s="25">
        <v>100</v>
      </c>
      <c r="D1743" s="138">
        <f t="shared" si="204"/>
        <v>1587</v>
      </c>
    </row>
    <row r="1744" spans="1:4" s="7" customFormat="1" ht="15.75" x14ac:dyDescent="0.2">
      <c r="A1744" s="54" t="s">
        <v>8</v>
      </c>
      <c r="B1744" s="25" t="s">
        <v>166</v>
      </c>
      <c r="C1744" s="25">
        <v>120</v>
      </c>
      <c r="D1744" s="138">
        <f>D1745+D1746</f>
        <v>1587</v>
      </c>
    </row>
    <row r="1745" spans="1:4 16300:16311" s="7" customFormat="1" ht="15.75" hidden="1" x14ac:dyDescent="0.25">
      <c r="A1745" s="8" t="s">
        <v>232</v>
      </c>
      <c r="B1745" s="25" t="s">
        <v>166</v>
      </c>
      <c r="C1745" s="25" t="s">
        <v>68</v>
      </c>
      <c r="D1745" s="138">
        <f>1108+115</f>
        <v>1223</v>
      </c>
    </row>
    <row r="1746" spans="1:4 16300:16311" s="7" customFormat="1" ht="47.25" hidden="1" x14ac:dyDescent="0.25">
      <c r="A1746" s="8" t="s">
        <v>146</v>
      </c>
      <c r="B1746" s="25" t="s">
        <v>166</v>
      </c>
      <c r="C1746" s="25" t="s">
        <v>145</v>
      </c>
      <c r="D1746" s="138">
        <f>335+29</f>
        <v>364</v>
      </c>
    </row>
    <row r="1747" spans="1:4 16300:16311" s="7" customFormat="1" ht="15.75" x14ac:dyDescent="0.2">
      <c r="A1747" s="53" t="s">
        <v>866</v>
      </c>
      <c r="B1747" s="26" t="s">
        <v>865</v>
      </c>
      <c r="C1747" s="24"/>
      <c r="D1747" s="141">
        <f t="shared" ref="D1747:D1748" si="205">D1748</f>
        <v>1433</v>
      </c>
    </row>
    <row r="1748" spans="1:4 16300:16311" s="7" customFormat="1" ht="47.25" x14ac:dyDescent="0.2">
      <c r="A1748" s="54" t="s">
        <v>36</v>
      </c>
      <c r="B1748" s="25" t="s">
        <v>865</v>
      </c>
      <c r="C1748" s="25">
        <v>100</v>
      </c>
      <c r="D1748" s="138">
        <f t="shared" si="205"/>
        <v>1433</v>
      </c>
    </row>
    <row r="1749" spans="1:4 16300:16311" s="7" customFormat="1" ht="15.75" x14ac:dyDescent="0.2">
      <c r="A1749" s="54" t="s">
        <v>8</v>
      </c>
      <c r="B1749" s="25" t="s">
        <v>865</v>
      </c>
      <c r="C1749" s="25">
        <v>120</v>
      </c>
      <c r="D1749" s="138">
        <f>D1750+D1751</f>
        <v>1433</v>
      </c>
    </row>
    <row r="1750" spans="1:4 16300:16311" s="7" customFormat="1" ht="15.75" hidden="1" x14ac:dyDescent="0.25">
      <c r="A1750" s="8" t="s">
        <v>232</v>
      </c>
      <c r="B1750" s="25" t="s">
        <v>865</v>
      </c>
      <c r="C1750" s="25" t="s">
        <v>68</v>
      </c>
      <c r="D1750" s="138">
        <f>1000+105</f>
        <v>1105</v>
      </c>
    </row>
    <row r="1751" spans="1:4 16300:16311" s="7" customFormat="1" ht="47.25" hidden="1" x14ac:dyDescent="0.25">
      <c r="A1751" s="8" t="s">
        <v>146</v>
      </c>
      <c r="B1751" s="25" t="s">
        <v>865</v>
      </c>
      <c r="C1751" s="25" t="s">
        <v>145</v>
      </c>
      <c r="D1751" s="138">
        <f>302+26</f>
        <v>328</v>
      </c>
    </row>
    <row r="1752" spans="1:4 16300:16311" s="7" customFormat="1" ht="18.75" x14ac:dyDescent="0.3">
      <c r="A1752" s="9" t="s">
        <v>58</v>
      </c>
      <c r="B1752" s="28" t="s">
        <v>167</v>
      </c>
      <c r="C1752" s="24"/>
      <c r="D1752" s="183">
        <f>D1753+D1768+D1764</f>
        <v>43349</v>
      </c>
      <c r="XBX1752" s="9"/>
      <c r="XBY1752" s="10"/>
      <c r="XBZ1752" s="14"/>
      <c r="XCA1752" s="11"/>
      <c r="XCB1752" s="9"/>
      <c r="XCC1752" s="10"/>
      <c r="XCD1752" s="14"/>
      <c r="XCE1752" s="11"/>
      <c r="XCF1752" s="9"/>
      <c r="XCG1752" s="10"/>
      <c r="XCH1752" s="14"/>
      <c r="XCI1752" s="11"/>
    </row>
    <row r="1753" spans="1:4 16300:16311" s="7" customFormat="1" ht="31.5" x14ac:dyDescent="0.25">
      <c r="A1753" s="8" t="s">
        <v>471</v>
      </c>
      <c r="B1753" s="25" t="s">
        <v>183</v>
      </c>
      <c r="C1753" s="24"/>
      <c r="D1753" s="138">
        <f>D1754+D1757</f>
        <v>42611</v>
      </c>
    </row>
    <row r="1754" spans="1:4 16300:16311" s="7" customFormat="1" ht="15.75" x14ac:dyDescent="0.25">
      <c r="A1754" s="35" t="s">
        <v>648</v>
      </c>
      <c r="B1754" s="26" t="s">
        <v>469</v>
      </c>
      <c r="C1754" s="24"/>
      <c r="D1754" s="141">
        <f>D1755</f>
        <v>3000</v>
      </c>
    </row>
    <row r="1755" spans="1:4 16300:16311" s="7" customFormat="1" ht="15.75" x14ac:dyDescent="0.25">
      <c r="A1755" s="8" t="s">
        <v>13</v>
      </c>
      <c r="B1755" s="25" t="s">
        <v>469</v>
      </c>
      <c r="C1755" s="25">
        <v>800</v>
      </c>
      <c r="D1755" s="138">
        <f>D1756</f>
        <v>3000</v>
      </c>
    </row>
    <row r="1756" spans="1:4 16300:16311" s="7" customFormat="1" ht="15.75" x14ac:dyDescent="0.25">
      <c r="A1756" s="8" t="s">
        <v>2</v>
      </c>
      <c r="B1756" s="25" t="s">
        <v>469</v>
      </c>
      <c r="C1756" s="25">
        <v>870</v>
      </c>
      <c r="D1756" s="138">
        <v>3000</v>
      </c>
    </row>
    <row r="1757" spans="1:4 16300:16311" s="7" customFormat="1" ht="15.75" x14ac:dyDescent="0.25">
      <c r="A1757" s="35" t="s">
        <v>472</v>
      </c>
      <c r="B1757" s="26" t="s">
        <v>480</v>
      </c>
      <c r="C1757" s="24"/>
      <c r="D1757" s="141">
        <f>D1761+D1758</f>
        <v>39611</v>
      </c>
    </row>
    <row r="1758" spans="1:4 16300:16311" s="7" customFormat="1" ht="31.5" x14ac:dyDescent="0.2">
      <c r="A1758" s="38" t="s">
        <v>446</v>
      </c>
      <c r="B1758" s="25" t="s">
        <v>480</v>
      </c>
      <c r="C1758" s="25" t="s">
        <v>15</v>
      </c>
      <c r="D1758" s="138">
        <f>D1759</f>
        <v>17699.5</v>
      </c>
    </row>
    <row r="1759" spans="1:4 16300:16311" s="7" customFormat="1" ht="31.5" x14ac:dyDescent="0.25">
      <c r="A1759" s="8" t="s">
        <v>17</v>
      </c>
      <c r="B1759" s="25" t="s">
        <v>480</v>
      </c>
      <c r="C1759" s="25" t="s">
        <v>16</v>
      </c>
      <c r="D1759" s="138">
        <f>D1760</f>
        <v>17699.5</v>
      </c>
    </row>
    <row r="1760" spans="1:4 16300:16311" s="7" customFormat="1" ht="15.75" hidden="1" x14ac:dyDescent="0.25">
      <c r="A1760" s="8" t="s">
        <v>592</v>
      </c>
      <c r="B1760" s="25" t="s">
        <v>480</v>
      </c>
      <c r="C1760" s="25" t="s">
        <v>71</v>
      </c>
      <c r="D1760" s="138">
        <f>3084.5+332+56+1122+13105</f>
        <v>17699.5</v>
      </c>
    </row>
    <row r="1761" spans="1:4" s="7" customFormat="1" ht="15.75" x14ac:dyDescent="0.25">
      <c r="A1761" s="8" t="s">
        <v>13</v>
      </c>
      <c r="B1761" s="25" t="s">
        <v>480</v>
      </c>
      <c r="C1761" s="25" t="s">
        <v>14</v>
      </c>
      <c r="D1761" s="138">
        <f t="shared" ref="D1761:D1762" si="206">D1762</f>
        <v>21911.5</v>
      </c>
    </row>
    <row r="1762" spans="1:4" s="7" customFormat="1" ht="15.75" x14ac:dyDescent="0.25">
      <c r="A1762" s="8" t="s">
        <v>473</v>
      </c>
      <c r="B1762" s="25" t="s">
        <v>480</v>
      </c>
      <c r="C1762" s="25" t="s">
        <v>474</v>
      </c>
      <c r="D1762" s="138">
        <f t="shared" si="206"/>
        <v>21911.5</v>
      </c>
    </row>
    <row r="1763" spans="1:4" s="7" customFormat="1" ht="31.5" hidden="1" x14ac:dyDescent="0.25">
      <c r="A1763" s="8" t="s">
        <v>728</v>
      </c>
      <c r="B1763" s="25" t="s">
        <v>480</v>
      </c>
      <c r="C1763" s="25" t="s">
        <v>475</v>
      </c>
      <c r="D1763" s="138">
        <f>25604-11-466-3084.5-332+14+187</f>
        <v>21911.5</v>
      </c>
    </row>
    <row r="1764" spans="1:4" s="7" customFormat="1" ht="31.5" x14ac:dyDescent="0.25">
      <c r="A1764" s="35" t="s">
        <v>499</v>
      </c>
      <c r="B1764" s="26" t="s">
        <v>498</v>
      </c>
      <c r="C1764" s="24"/>
      <c r="D1764" s="141">
        <f t="shared" ref="D1764:D1766" si="207">D1765</f>
        <v>38</v>
      </c>
    </row>
    <row r="1765" spans="1:4" s="7" customFormat="1" ht="31.5" x14ac:dyDescent="0.2">
      <c r="A1765" s="38" t="s">
        <v>446</v>
      </c>
      <c r="B1765" s="25" t="s">
        <v>498</v>
      </c>
      <c r="C1765" s="25" t="s">
        <v>15</v>
      </c>
      <c r="D1765" s="138">
        <f t="shared" si="207"/>
        <v>38</v>
      </c>
    </row>
    <row r="1766" spans="1:4" s="7" customFormat="1" ht="31.5" x14ac:dyDescent="0.25">
      <c r="A1766" s="8" t="s">
        <v>17</v>
      </c>
      <c r="B1766" s="25" t="s">
        <v>498</v>
      </c>
      <c r="C1766" s="25" t="s">
        <v>16</v>
      </c>
      <c r="D1766" s="138">
        <f t="shared" si="207"/>
        <v>38</v>
      </c>
    </row>
    <row r="1767" spans="1:4" s="7" customFormat="1" ht="15.75" hidden="1" x14ac:dyDescent="0.25">
      <c r="A1767" s="8" t="s">
        <v>592</v>
      </c>
      <c r="B1767" s="25" t="s">
        <v>498</v>
      </c>
      <c r="C1767" s="25" t="s">
        <v>71</v>
      </c>
      <c r="D1767" s="138">
        <f>40-2</f>
        <v>38</v>
      </c>
    </row>
    <row r="1768" spans="1:4" s="7" customFormat="1" ht="15.75" x14ac:dyDescent="0.25">
      <c r="A1768" s="35" t="s">
        <v>48</v>
      </c>
      <c r="B1768" s="26" t="s">
        <v>168</v>
      </c>
      <c r="C1768" s="24"/>
      <c r="D1768" s="141">
        <f>D1769</f>
        <v>700</v>
      </c>
    </row>
    <row r="1769" spans="1:4" s="7" customFormat="1" ht="15.75" x14ac:dyDescent="0.25">
      <c r="A1769" s="8" t="s">
        <v>22</v>
      </c>
      <c r="B1769" s="25" t="s">
        <v>168</v>
      </c>
      <c r="C1769" s="25" t="s">
        <v>23</v>
      </c>
      <c r="D1769" s="138">
        <v>700</v>
      </c>
    </row>
    <row r="1770" spans="1:4" s="7" customFormat="1" ht="15.75" x14ac:dyDescent="0.25">
      <c r="A1770" s="8" t="s">
        <v>62</v>
      </c>
      <c r="B1770" s="25" t="s">
        <v>168</v>
      </c>
      <c r="C1770" s="25" t="s">
        <v>63</v>
      </c>
      <c r="D1770" s="138">
        <v>700</v>
      </c>
    </row>
    <row r="1771" spans="1:4" s="7" customFormat="1" ht="18.75" x14ac:dyDescent="0.3">
      <c r="A1771" s="76" t="s">
        <v>94</v>
      </c>
      <c r="B1771" s="25"/>
      <c r="C1771" s="24"/>
      <c r="D1771" s="183">
        <f>D1718+D1752</f>
        <v>76695</v>
      </c>
    </row>
    <row r="1772" spans="1:4" s="7" customFormat="1" ht="7.5" customHeight="1" x14ac:dyDescent="0.3">
      <c r="A1772" s="76"/>
      <c r="B1772" s="25"/>
      <c r="C1772" s="24"/>
      <c r="D1772" s="183"/>
    </row>
    <row r="1773" spans="1:4" s="7" customFormat="1" ht="18.75" x14ac:dyDescent="0.25">
      <c r="A1773" s="107" t="s">
        <v>38</v>
      </c>
      <c r="B1773" s="25"/>
      <c r="C1773" s="24"/>
      <c r="D1773" s="183">
        <f>D1717+D1771</f>
        <v>15251990.06026</v>
      </c>
    </row>
    <row r="1774" spans="1:4" s="7" customFormat="1" ht="18.75" x14ac:dyDescent="0.25">
      <c r="A1774" s="15"/>
      <c r="B1774" s="115"/>
      <c r="C1774" s="116"/>
      <c r="D1774" s="196"/>
    </row>
    <row r="1775" spans="1:4" s="7" customFormat="1" ht="18.75" x14ac:dyDescent="0.3">
      <c r="A1775" s="16" t="s">
        <v>66</v>
      </c>
      <c r="B1775" s="31"/>
      <c r="C1775" s="31"/>
      <c r="D1775" s="197" t="s">
        <v>67</v>
      </c>
    </row>
    <row r="1776" spans="1:4" s="7" customFormat="1" ht="18.75" x14ac:dyDescent="0.25">
      <c r="A1776" s="15"/>
      <c r="B1776" s="115"/>
      <c r="C1776" s="116"/>
      <c r="D1776" s="196"/>
    </row>
    <row r="1777" spans="1:4" s="7" customFormat="1" ht="18.75" x14ac:dyDescent="0.25">
      <c r="A1777" s="15"/>
      <c r="B1777" s="115"/>
      <c r="C1777" s="32"/>
      <c r="D1777" s="198"/>
    </row>
    <row r="1778" spans="1:4" s="7" customFormat="1" ht="15.75" x14ac:dyDescent="0.2">
      <c r="A1778" s="17"/>
      <c r="B1778" s="33"/>
      <c r="C1778" s="33"/>
      <c r="D1778" s="198"/>
    </row>
    <row r="1779" spans="1:4" s="7" customFormat="1" ht="18.75" x14ac:dyDescent="0.2">
      <c r="A1779" s="17"/>
      <c r="B1779" s="33"/>
      <c r="C1779" s="32"/>
      <c r="D1779" s="196"/>
    </row>
    <row r="1780" spans="1:4" s="7" customFormat="1" ht="18.75" x14ac:dyDescent="0.2">
      <c r="A1780" s="17"/>
      <c r="B1780" s="33"/>
      <c r="C1780" s="32"/>
      <c r="D1780" s="196"/>
    </row>
    <row r="1781" spans="1:4" s="7" customFormat="1" ht="18.75" x14ac:dyDescent="0.2">
      <c r="A1781" s="17"/>
      <c r="B1781" s="33"/>
      <c r="C1781" s="117"/>
      <c r="D1781" s="199"/>
    </row>
    <row r="1782" spans="1:4" s="7" customFormat="1" x14ac:dyDescent="0.2">
      <c r="A1782" s="17"/>
      <c r="B1782" s="33"/>
      <c r="C1782" s="33"/>
      <c r="D1782" s="176"/>
    </row>
    <row r="1783" spans="1:4" s="7" customFormat="1" x14ac:dyDescent="0.2">
      <c r="A1783" s="17"/>
      <c r="B1783" s="33"/>
      <c r="C1783" s="33"/>
      <c r="D1783" s="176"/>
    </row>
    <row r="1784" spans="1:4" s="7" customFormat="1" x14ac:dyDescent="0.2">
      <c r="A1784" s="17"/>
      <c r="B1784" s="33"/>
      <c r="C1784" s="33"/>
      <c r="D1784" s="176"/>
    </row>
    <row r="1785" spans="1:4" s="7" customFormat="1" x14ac:dyDescent="0.2">
      <c r="A1785" s="17"/>
      <c r="B1785" s="33"/>
      <c r="C1785" s="33"/>
      <c r="D1785" s="176"/>
    </row>
    <row r="1786" spans="1:4" s="7" customFormat="1" x14ac:dyDescent="0.2">
      <c r="A1786" s="17"/>
      <c r="B1786" s="33"/>
      <c r="C1786" s="33"/>
      <c r="D1786" s="176"/>
    </row>
    <row r="1787" spans="1:4" s="7" customFormat="1" x14ac:dyDescent="0.2">
      <c r="A1787" s="17"/>
      <c r="B1787" s="33"/>
      <c r="C1787" s="33"/>
      <c r="D1787" s="176"/>
    </row>
    <row r="1788" spans="1:4" s="7" customFormat="1" x14ac:dyDescent="0.2">
      <c r="A1788" s="17"/>
      <c r="B1788" s="33"/>
      <c r="C1788" s="33"/>
      <c r="D1788" s="176"/>
    </row>
    <row r="1789" spans="1:4" s="18" customFormat="1" ht="15.75" x14ac:dyDescent="0.25">
      <c r="A1789" s="17"/>
      <c r="B1789" s="33"/>
      <c r="C1789" s="33"/>
      <c r="D1789" s="176"/>
    </row>
    <row r="1793" spans="2:4" x14ac:dyDescent="0.2">
      <c r="B1793" s="148"/>
    </row>
    <row r="1794" spans="2:4" x14ac:dyDescent="0.2">
      <c r="B1794" s="148"/>
      <c r="C1794" s="148"/>
    </row>
    <row r="1795" spans="2:4" x14ac:dyDescent="0.2">
      <c r="B1795" s="148"/>
      <c r="C1795" s="148"/>
    </row>
    <row r="1796" spans="2:4" x14ac:dyDescent="0.2">
      <c r="B1796" s="148"/>
      <c r="C1796" s="148"/>
      <c r="D1796" s="200"/>
    </row>
    <row r="1797" spans="2:4" x14ac:dyDescent="0.2">
      <c r="B1797" s="148"/>
      <c r="C1797" s="148"/>
    </row>
  </sheetData>
  <autoFilter ref="A4:D1773">
    <filterColumn colId="2">
      <filters blank="1">
        <filter val="100"/>
        <filter val="110"/>
        <filter val="120"/>
        <filter val="200"/>
        <filter val="240"/>
        <filter val="300"/>
        <filter val="310"/>
        <filter val="320"/>
        <filter val="330"/>
        <filter val="350"/>
        <filter val="360"/>
        <filter val="400"/>
        <filter val="410"/>
        <filter val="600"/>
        <filter val="610"/>
        <filter val="620"/>
        <filter val="630"/>
        <filter val="700"/>
        <filter val="730"/>
        <filter val="800"/>
        <filter val="810"/>
        <filter val="830"/>
        <filter val="840"/>
        <filter val="850"/>
        <filter val="870"/>
      </filters>
    </filterColumn>
  </autoFilter>
  <mergeCells count="1">
    <mergeCell ref="A2:C2"/>
  </mergeCells>
  <phoneticPr fontId="0" type="noConversion"/>
  <pageMargins left="0.41" right="0.23622047244094491" top="0.35" bottom="0.4" header="0.15748031496062992" footer="0.23622047244094491"/>
  <pageSetup paperSize="9" scale="74" fitToHeight="0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</vt:lpstr>
      <vt:lpstr>'2019'!Заголовки_для_печати</vt:lpstr>
      <vt:lpstr>'2019'!Область_печати</vt:lpstr>
    </vt:vector>
  </TitlesOfParts>
  <Company>MinFin 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504_bei</dc:creator>
  <cp:lastModifiedBy>Geresh</cp:lastModifiedBy>
  <cp:lastPrinted>2019-03-26T08:52:32Z</cp:lastPrinted>
  <dcterms:created xsi:type="dcterms:W3CDTF">2007-08-15T05:41:05Z</dcterms:created>
  <dcterms:modified xsi:type="dcterms:W3CDTF">2019-03-27T05:56:35Z</dcterms:modified>
</cp:coreProperties>
</file>