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4" i="1" l="1"/>
  <c r="H54" i="1"/>
  <c r="G54" i="1"/>
  <c r="F59" i="1"/>
  <c r="F58" i="1"/>
  <c r="F57" i="1"/>
  <c r="H82" i="1" l="1"/>
  <c r="G82" i="1"/>
  <c r="H65" i="1"/>
  <c r="G65" i="1"/>
  <c r="F74" i="1"/>
  <c r="G42" i="1" l="1"/>
  <c r="G37" i="1"/>
  <c r="G34" i="1"/>
  <c r="G27" i="1"/>
  <c r="F16" i="1"/>
  <c r="G16" i="1"/>
  <c r="K24" i="1" l="1"/>
  <c r="J24" i="1"/>
  <c r="I24" i="1"/>
  <c r="H24" i="1"/>
  <c r="G24" i="1"/>
  <c r="F24" i="1" l="1"/>
  <c r="K54" i="1"/>
  <c r="K53" i="1" s="1"/>
  <c r="J54" i="1"/>
  <c r="J53" i="1" s="1"/>
  <c r="I53" i="1"/>
  <c r="H53" i="1"/>
  <c r="G53" i="1"/>
  <c r="K14" i="1"/>
  <c r="J14" i="1"/>
  <c r="I14" i="1"/>
  <c r="H14" i="1"/>
  <c r="G14" i="1"/>
  <c r="K13" i="1"/>
  <c r="J13" i="1"/>
  <c r="I13" i="1"/>
  <c r="I12" i="1" s="1"/>
  <c r="H13" i="1"/>
  <c r="G13" i="1"/>
  <c r="K9" i="1"/>
  <c r="K7" i="1" s="1"/>
  <c r="J9" i="1"/>
  <c r="J7" i="1" s="1"/>
  <c r="I9" i="1"/>
  <c r="H9" i="1"/>
  <c r="G9" i="1"/>
  <c r="G7" i="1" s="1"/>
  <c r="H12" i="1" l="1"/>
  <c r="J12" i="1"/>
  <c r="H7" i="1"/>
  <c r="I7" i="1"/>
  <c r="F14" i="1"/>
  <c r="G12" i="1"/>
  <c r="K12" i="1"/>
  <c r="F13" i="1"/>
  <c r="F12" i="1" s="1"/>
  <c r="F54" i="1"/>
  <c r="F53" i="1" s="1"/>
  <c r="F9" i="1"/>
  <c r="F7" i="1" s="1"/>
  <c r="K78" i="1"/>
  <c r="J78" i="1"/>
  <c r="F81" i="1"/>
  <c r="F82" i="1"/>
  <c r="K62" i="1"/>
  <c r="K63" i="1"/>
  <c r="K64" i="1"/>
  <c r="K65" i="1"/>
  <c r="J62" i="1"/>
  <c r="J63" i="1"/>
  <c r="J64" i="1"/>
  <c r="J65" i="1"/>
  <c r="I62" i="1"/>
  <c r="I79" i="1" s="1"/>
  <c r="I78" i="1" s="1"/>
  <c r="I63" i="1"/>
  <c r="I64" i="1"/>
  <c r="I65" i="1"/>
  <c r="H62" i="1"/>
  <c r="H79" i="1" s="1"/>
  <c r="H63" i="1"/>
  <c r="H64" i="1"/>
  <c r="G62" i="1"/>
  <c r="G63" i="1"/>
  <c r="G64" i="1"/>
  <c r="F64" i="1" s="1"/>
  <c r="F65" i="1"/>
  <c r="K25" i="1"/>
  <c r="K23" i="1" s="1"/>
  <c r="J25" i="1"/>
  <c r="J23" i="1" s="1"/>
  <c r="I25" i="1"/>
  <c r="I23" i="1" s="1"/>
  <c r="H25" i="1"/>
  <c r="G25" i="1"/>
  <c r="F73" i="1"/>
  <c r="F72" i="1"/>
  <c r="F71" i="1"/>
  <c r="F69" i="1"/>
  <c r="F68" i="1"/>
  <c r="F67" i="1"/>
  <c r="F62" i="1" l="1"/>
  <c r="G79" i="1"/>
  <c r="G80" i="1"/>
  <c r="G23" i="1"/>
  <c r="H80" i="1"/>
  <c r="H78" i="1" s="1"/>
  <c r="H23" i="1"/>
  <c r="G61" i="1"/>
  <c r="I61" i="1"/>
  <c r="K61" i="1"/>
  <c r="H61" i="1"/>
  <c r="J61" i="1"/>
  <c r="F25" i="1"/>
  <c r="F23" i="1" s="1"/>
  <c r="F63" i="1"/>
  <c r="F61" i="1" s="1"/>
  <c r="F52" i="1"/>
  <c r="F48" i="1"/>
  <c r="F22" i="1"/>
  <c r="F21" i="1"/>
  <c r="F10" i="1"/>
  <c r="F80" i="1" l="1"/>
  <c r="G78" i="1"/>
  <c r="F78" i="1" s="1"/>
  <c r="F79" i="1"/>
  <c r="F15" i="1"/>
  <c r="F75" i="1" l="1"/>
  <c r="F76" i="1"/>
  <c r="F77" i="1"/>
  <c r="F70" i="1"/>
  <c r="F66" i="1"/>
  <c r="F27" i="1" l="1"/>
  <c r="F32" i="1"/>
  <c r="F33" i="1"/>
  <c r="F34" i="1"/>
  <c r="F50" i="1"/>
  <c r="F49" i="1"/>
  <c r="F11" i="1"/>
  <c r="F37" i="1"/>
  <c r="F47" i="1"/>
  <c r="F42" i="1"/>
  <c r="F26" i="1"/>
  <c r="F55" i="1"/>
  <c r="F56" i="1"/>
</calcChain>
</file>

<file path=xl/sharedStrings.xml><?xml version="1.0" encoding="utf-8"?>
<sst xmlns="http://schemas.openxmlformats.org/spreadsheetml/2006/main" count="239" uniqueCount="100">
  <si>
    <t>№ п/п</t>
  </si>
  <si>
    <t>Мероприятия по реализации программы</t>
  </si>
  <si>
    <t>Источники финансирования</t>
  </si>
  <si>
    <t>Срок исполнения мероприяти</t>
  </si>
  <si>
    <t>Ответственный за выполнение мероприятий</t>
  </si>
  <si>
    <t>Результат выполнения мероприятия программы</t>
  </si>
  <si>
    <t>Средства бюджета Московской области</t>
  </si>
  <si>
    <t>Внебюджетные источники</t>
  </si>
  <si>
    <t>Разработка архитектурно-планировочных концепций (и рабочей документации) благоустройства общественных территорий</t>
  </si>
  <si>
    <t>Средства бюджета городского округа Красногорск</t>
  </si>
  <si>
    <t>Средства федерального бюджета</t>
  </si>
  <si>
    <t>Благоустройство общественных территорий</t>
  </si>
  <si>
    <t>2018-2022</t>
  </si>
  <si>
    <t xml:space="preserve">Комплексное благоустройство дворовых территорий </t>
  </si>
  <si>
    <t>Ремонт асфальтового покрытия дворовых территорий и проездов дворовых территорий</t>
  </si>
  <si>
    <t>Приобретение  техники для нужд внешнего благоустройства территории</t>
  </si>
  <si>
    <t>Средства городского округа Красногорск</t>
  </si>
  <si>
    <t>Мероприятия по развитию благоустроенных территорий</t>
  </si>
  <si>
    <t>Проектирование, строительство и реконструкция прочих объектов благоустройства</t>
  </si>
  <si>
    <t>Отлов безнадзорных животных</t>
  </si>
  <si>
    <t>Обеспечение деятельности учреждений в сфере ЖКХ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</si>
  <si>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</si>
  <si>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Ремонт подъездов в многоквартирных домах</t>
  </si>
  <si>
    <t>Проведение капитального ремонта в многоквартирных домах</t>
  </si>
  <si>
    <t xml:space="preserve">Внебюджетные источники </t>
  </si>
  <si>
    <t>Средста бюджета Московской области</t>
  </si>
  <si>
    <t>Итого по муниципальной программе</t>
  </si>
  <si>
    <t>Устройство новых линий уличного освещения</t>
  </si>
  <si>
    <t>Управление ЖКХ, территориальное управление Нахабино</t>
  </si>
  <si>
    <t>Управление ЖКХ</t>
  </si>
  <si>
    <t>Текущее содержание объектов благоустройства</t>
  </si>
  <si>
    <t>Содержание детских игровых площадок, воркаутов</t>
  </si>
  <si>
    <t xml:space="preserve">Ремонт, реконструкция памятников и мемориальных комплексов </t>
  </si>
  <si>
    <t>Демонтаж незаконных строений</t>
  </si>
  <si>
    <t>Устройство и ремонт синтетического (резинового) покрытия</t>
  </si>
  <si>
    <t>Организация сбора и вывоза строительного мусора</t>
  </si>
  <si>
    <t>Управление благоустройства</t>
  </si>
  <si>
    <t>Покрытие убытков управляющих организаций по содержанию домов пониженной капитальности</t>
  </si>
  <si>
    <t>Предоставление субсидий организациям, предоставляющим населению коммунальные услуги по тарифам, не обеспечивающим возмещение издержек в части вывоза ЖБО</t>
  </si>
  <si>
    <t>Управление благоустройства, Управление градостроительной деятельности</t>
  </si>
  <si>
    <t>Разработка архитектурно-планировочных концепций (и рабочей документации) благоустройства дворовых территорий</t>
  </si>
  <si>
    <t>Итого по Мероприятию 3</t>
  </si>
  <si>
    <t>Мероприятие 5 Создание благоприятных условий для проживания граждан в многоквартирных домах</t>
  </si>
  <si>
    <t>Итого по Мероприятию 5</t>
  </si>
  <si>
    <t>Перечень мероприятий муниципальной программы</t>
  </si>
  <si>
    <t>Совершенствование внешнего благоустройства городского округа Красногорск</t>
  </si>
  <si>
    <t>Создание комфортных условий для отдыха граждан</t>
  </si>
  <si>
    <t>Создание комфортных и безопасных условий для отдыха граждан</t>
  </si>
  <si>
    <t>Создание комфортных и безопасных условий для проживания граждан в МКД</t>
  </si>
  <si>
    <t>Объем финансирования мероприятия в году, предшествующему году начала реализации муниципальной программы (тыс.руб.)</t>
  </si>
  <si>
    <t>Обеспечение надлежащего содержания объектов внешнего благоустройства</t>
  </si>
  <si>
    <t>1.</t>
  </si>
  <si>
    <t>1.1.</t>
  </si>
  <si>
    <t>1.2.</t>
  </si>
  <si>
    <t xml:space="preserve">Итого по Мероприятию 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</si>
  <si>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</si>
  <si>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</si>
  <si>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</si>
  <si>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</si>
  <si>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</si>
  <si>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</si>
  <si>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</si>
  <si>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</si>
  <si>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</si>
  <si>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</si>
  <si>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</si>
  <si>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</si>
  <si>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</si>
  <si>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</t>
  </si>
  <si>
    <t>3.11</t>
  </si>
  <si>
    <t>4.</t>
  </si>
  <si>
    <t>4.1</t>
  </si>
  <si>
    <t>4.2</t>
  </si>
  <si>
    <t>5.1.</t>
  </si>
  <si>
    <t>5.2</t>
  </si>
  <si>
    <t>5.3</t>
  </si>
  <si>
    <t>5.4</t>
  </si>
  <si>
    <t>5.5</t>
  </si>
  <si>
    <r>
      <rPr>
        <b/>
        <i/>
        <sz val="9"/>
        <color theme="1"/>
        <rFont val="Times New Roman"/>
        <family val="1"/>
        <charset val="204"/>
      </rPr>
      <t xml:space="preserve">Основное мероприятие 1 </t>
    </r>
    <r>
      <rPr>
        <sz val="9"/>
        <color theme="1"/>
        <rFont val="Times New Roman"/>
        <family val="1"/>
        <charset val="204"/>
      </rPr>
      <t>Благоустройство общественных территорий городского округа Красногорск</t>
    </r>
  </si>
  <si>
    <r>
      <rPr>
        <b/>
        <i/>
        <sz val="9"/>
        <color theme="1"/>
        <rFont val="Times New Roman"/>
        <family val="1"/>
        <charset val="204"/>
      </rPr>
      <t xml:space="preserve">Основное мероприятие 2 </t>
    </r>
    <r>
      <rPr>
        <sz val="9"/>
        <color theme="1"/>
        <rFont val="Times New Roman"/>
        <family val="1"/>
        <charset val="204"/>
      </rPr>
      <t xml:space="preserve">               Благоустройство дворовых территорий городского округа Красногорск</t>
    </r>
  </si>
  <si>
    <r>
      <rPr>
        <b/>
        <i/>
        <sz val="9"/>
        <color theme="1"/>
        <rFont val="Times New Roman"/>
        <family val="1"/>
        <charset val="204"/>
      </rPr>
      <t xml:space="preserve">Основное мероприятие 3            </t>
    </r>
    <r>
      <rPr>
        <sz val="9"/>
        <color theme="1"/>
        <rFont val="Times New Roman"/>
        <family val="1"/>
        <charset val="204"/>
      </rPr>
      <t xml:space="preserve">    Создание условий для благоустройства территории городского округа Красногорск    </t>
    </r>
  </si>
  <si>
    <r>
      <rPr>
        <b/>
        <i/>
        <sz val="9"/>
        <color theme="1"/>
        <rFont val="Times New Roman"/>
        <family val="1"/>
        <charset val="204"/>
      </rPr>
      <t>Основное мероприятие 4</t>
    </r>
    <r>
      <rPr>
        <sz val="9"/>
        <color theme="1"/>
        <rFont val="Times New Roman"/>
        <family val="1"/>
        <charset val="204"/>
      </rPr>
      <t xml:space="preserve">                Формирование комфортной городской световой среды</t>
    </r>
  </si>
  <si>
    <r>
      <rPr>
        <b/>
        <i/>
        <sz val="9"/>
        <color theme="1"/>
        <rFont val="Times New Roman"/>
        <family val="1"/>
        <charset val="204"/>
      </rPr>
      <t xml:space="preserve">Основное мероприятие 5                          </t>
    </r>
    <r>
      <rPr>
        <sz val="9"/>
        <color theme="1"/>
        <rFont val="Times New Roman"/>
        <family val="1"/>
        <charset val="204"/>
      </rPr>
      <t xml:space="preserve">    Создание благоприятных условий для проживания граждан в многоквартирных домах</t>
    </r>
  </si>
  <si>
    <t>Объем финансирования по годам (тыс. руб.)</t>
  </si>
  <si>
    <t>Всего, (тыс.руб.)</t>
  </si>
  <si>
    <t>Средства бюджета городского округа Красногорск, в том числе:</t>
  </si>
  <si>
    <t>ТУ Нахабино</t>
  </si>
  <si>
    <t>ТУ Ильинское</t>
  </si>
  <si>
    <t>ТУ Отрадненское</t>
  </si>
  <si>
    <t>Средства городского округа Красногорск, в том числе:</t>
  </si>
  <si>
    <t>5.2.1</t>
  </si>
  <si>
    <t>в рамках региональной программы</t>
  </si>
  <si>
    <t>Создание комфортных и безоппасных условий для проживания граждан в МКД</t>
  </si>
  <si>
    <t>Замена, обслуживание и ремонт внутриквартирного газового оборудования</t>
  </si>
  <si>
    <t>4.3</t>
  </si>
  <si>
    <t>Закупка электроэнергии для объектов наружного освещения</t>
  </si>
  <si>
    <t>4.4</t>
  </si>
  <si>
    <t>Эксплуатация наружного освещения</t>
  </si>
  <si>
    <t>4.5</t>
  </si>
  <si>
    <t>Техническое присоединение энергопринимающих устройств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</si>
</sst>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4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zoomScaleNormal="100" workbookViewId="0">
      <pane ySplit="6" topLeftCell="A78" activePane="bottomLeft" state="frozen"/>
      <selection pane="bottomLeft" activeCell="O92" sqref="O92"/>
    </sheetView>
  </sheetViews>
  <sheetFormatPr defaultRowHeight="15" x14ac:dyDescent="0.25"/>
  <cols>
    <col min="1" max="1" width="5.140625" customWidth="1"/>
    <col min="2" max="2" width="13.7109375" customWidth="1"/>
    <col min="3" max="3" width="9.28515625" customWidth="1"/>
    <col min="4" max="4" width="10.85546875" customWidth="1"/>
    <col min="5" max="5" width="10.140625" customWidth="1"/>
    <col min="6" max="6" width="9.5703125" customWidth="1"/>
    <col min="7" max="7" width="9.28515625" customWidth="1"/>
    <col min="8" max="8" width="10.28515625" customWidth="1"/>
    <col min="9" max="9" width="10.7109375" customWidth="1"/>
    <col min="10" max="10" width="9.28515625" customWidth="1"/>
    <col min="11" max="11" width="10.140625" customWidth="1"/>
    <col min="12" max="12" width="12.140625" customWidth="1"/>
    <col min="13" max="13" width="9.85546875" customWidth="1"/>
  </cols>
  <sheetData>
    <row r="1" spans="1:13" ht="15.75" x14ac:dyDescent="0.25">
      <c r="G1" s="64"/>
      <c r="H1" s="64"/>
      <c r="I1" s="64"/>
      <c r="J1" s="64"/>
      <c r="K1" s="64"/>
      <c r="L1" s="64"/>
      <c r="M1" s="64"/>
    </row>
    <row r="2" spans="1:13" x14ac:dyDescent="0.25">
      <c r="G2" s="65"/>
      <c r="H2" s="65"/>
      <c r="I2" s="65"/>
      <c r="J2" s="65"/>
      <c r="K2" s="65"/>
      <c r="L2" s="65"/>
      <c r="M2" s="65"/>
    </row>
    <row r="3" spans="1:13" ht="21" customHeight="1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1.75" customHeight="1" x14ac:dyDescent="0.25">
      <c r="A4" s="69" t="s">
        <v>0</v>
      </c>
      <c r="B4" s="69" t="s">
        <v>1</v>
      </c>
      <c r="C4" s="69" t="s">
        <v>3</v>
      </c>
      <c r="D4" s="69" t="s">
        <v>2</v>
      </c>
      <c r="E4" s="74" t="s">
        <v>49</v>
      </c>
      <c r="F4" s="69" t="s">
        <v>84</v>
      </c>
      <c r="G4" s="71" t="s">
        <v>83</v>
      </c>
      <c r="H4" s="72"/>
      <c r="I4" s="72"/>
      <c r="J4" s="72"/>
      <c r="K4" s="73"/>
      <c r="L4" s="69" t="s">
        <v>4</v>
      </c>
      <c r="M4" s="69" t="s">
        <v>5</v>
      </c>
    </row>
    <row r="5" spans="1:13" ht="144.75" customHeight="1" x14ac:dyDescent="0.25">
      <c r="A5" s="70"/>
      <c r="B5" s="70"/>
      <c r="C5" s="70"/>
      <c r="D5" s="70"/>
      <c r="E5" s="75"/>
      <c r="F5" s="70"/>
      <c r="G5" s="4">
        <v>2018</v>
      </c>
      <c r="H5" s="4">
        <v>2019</v>
      </c>
      <c r="I5" s="4">
        <v>2020</v>
      </c>
      <c r="J5" s="4">
        <v>2021</v>
      </c>
      <c r="K5" s="4">
        <v>2022</v>
      </c>
      <c r="L5" s="70"/>
      <c r="M5" s="70"/>
    </row>
    <row r="6" spans="1:13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45" customHeight="1" x14ac:dyDescent="0.25">
      <c r="A7" s="46" t="s">
        <v>51</v>
      </c>
      <c r="B7" s="58" t="s">
        <v>78</v>
      </c>
      <c r="C7" s="46" t="s">
        <v>12</v>
      </c>
      <c r="D7" s="60" t="s">
        <v>54</v>
      </c>
      <c r="E7" s="62"/>
      <c r="F7" s="66">
        <f t="shared" ref="F7:K7" si="0">SUM(F9)</f>
        <v>38900</v>
      </c>
      <c r="G7" s="66">
        <f t="shared" si="0"/>
        <v>16200</v>
      </c>
      <c r="H7" s="66">
        <f t="shared" si="0"/>
        <v>22700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46" t="s">
        <v>39</v>
      </c>
      <c r="M7" s="46" t="s">
        <v>45</v>
      </c>
    </row>
    <row r="8" spans="1:13" ht="48.75" hidden="1" customHeight="1" x14ac:dyDescent="0.25">
      <c r="A8" s="47"/>
      <c r="B8" s="79"/>
      <c r="C8" s="47"/>
      <c r="D8" s="61"/>
      <c r="E8" s="63"/>
      <c r="F8" s="67"/>
      <c r="G8" s="67"/>
      <c r="H8" s="67"/>
      <c r="I8" s="67"/>
      <c r="J8" s="67"/>
      <c r="K8" s="67"/>
      <c r="L8" s="47"/>
      <c r="M8" s="47"/>
    </row>
    <row r="9" spans="1:13" ht="63.75" customHeight="1" x14ac:dyDescent="0.25">
      <c r="A9" s="48"/>
      <c r="B9" s="59"/>
      <c r="C9" s="48"/>
      <c r="D9" s="5" t="s">
        <v>9</v>
      </c>
      <c r="E9" s="24"/>
      <c r="F9" s="25">
        <f>SUM(G9:K9)</f>
        <v>38900</v>
      </c>
      <c r="G9" s="25">
        <f>SUM(G10+G11)</f>
        <v>16200</v>
      </c>
      <c r="H9" s="25">
        <f>SUM(H10+H11)</f>
        <v>22700</v>
      </c>
      <c r="I9" s="25">
        <f>SUM(I10+I11)</f>
        <v>0</v>
      </c>
      <c r="J9" s="25">
        <f>SUM(J10+J11)</f>
        <v>0</v>
      </c>
      <c r="K9" s="25">
        <f>SUM(K10+K11)</f>
        <v>0</v>
      </c>
      <c r="L9" s="47"/>
      <c r="M9" s="47"/>
    </row>
    <row r="10" spans="1:13" ht="111" customHeight="1" x14ac:dyDescent="0.25">
      <c r="A10" s="6" t="s">
        <v>52</v>
      </c>
      <c r="B10" s="7" t="s">
        <v>8</v>
      </c>
      <c r="C10" s="6" t="s">
        <v>12</v>
      </c>
      <c r="D10" s="8" t="s">
        <v>9</v>
      </c>
      <c r="E10" s="26"/>
      <c r="F10" s="17">
        <f t="shared" ref="F10:F11" si="1">SUM(G10:K10)</f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47"/>
      <c r="M10" s="47"/>
    </row>
    <row r="11" spans="1:13" ht="72" customHeight="1" x14ac:dyDescent="0.25">
      <c r="A11" s="6" t="s">
        <v>53</v>
      </c>
      <c r="B11" s="7" t="s">
        <v>11</v>
      </c>
      <c r="C11" s="6" t="s">
        <v>12</v>
      </c>
      <c r="D11" s="8" t="s">
        <v>9</v>
      </c>
      <c r="E11" s="9">
        <v>110000</v>
      </c>
      <c r="F11" s="9">
        <f t="shared" si="1"/>
        <v>38900</v>
      </c>
      <c r="G11" s="9">
        <v>16200</v>
      </c>
      <c r="H11" s="9">
        <v>22700</v>
      </c>
      <c r="I11" s="9">
        <v>0</v>
      </c>
      <c r="J11" s="9">
        <v>0</v>
      </c>
      <c r="K11" s="9">
        <v>0</v>
      </c>
      <c r="L11" s="48"/>
      <c r="M11" s="48"/>
    </row>
    <row r="12" spans="1:13" ht="43.5" customHeight="1" x14ac:dyDescent="0.25">
      <c r="A12" s="46">
        <v>2</v>
      </c>
      <c r="B12" s="58" t="s">
        <v>79</v>
      </c>
      <c r="C12" s="46" t="s">
        <v>12</v>
      </c>
      <c r="D12" s="5" t="s">
        <v>54</v>
      </c>
      <c r="E12" s="27"/>
      <c r="F12" s="25">
        <f t="shared" ref="F12:K12" si="2">SUM(F13:F14)</f>
        <v>743731</v>
      </c>
      <c r="G12" s="25">
        <f t="shared" si="2"/>
        <v>735875</v>
      </c>
      <c r="H12" s="25">
        <f t="shared" si="2"/>
        <v>856</v>
      </c>
      <c r="I12" s="25">
        <f t="shared" si="2"/>
        <v>7000</v>
      </c>
      <c r="J12" s="25">
        <f t="shared" si="2"/>
        <v>0</v>
      </c>
      <c r="K12" s="25">
        <f t="shared" si="2"/>
        <v>0</v>
      </c>
      <c r="L12" s="46" t="s">
        <v>36</v>
      </c>
      <c r="M12" s="46" t="s">
        <v>45</v>
      </c>
    </row>
    <row r="13" spans="1:13" ht="72" customHeight="1" x14ac:dyDescent="0.25">
      <c r="A13" s="47"/>
      <c r="B13" s="79"/>
      <c r="C13" s="47"/>
      <c r="D13" s="5" t="s">
        <v>9</v>
      </c>
      <c r="E13" s="27"/>
      <c r="F13" s="25">
        <f>SUM(G13:K13)</f>
        <v>743731</v>
      </c>
      <c r="G13" s="25">
        <f>SUM(G15+G16+G21)</f>
        <v>735875</v>
      </c>
      <c r="H13" s="25">
        <f>SUM(H15+H16+H21)</f>
        <v>856</v>
      </c>
      <c r="I13" s="25">
        <f>SUM(I15+I16+I21)</f>
        <v>7000</v>
      </c>
      <c r="J13" s="25">
        <f>SUM(J15+J16+J21)</f>
        <v>0</v>
      </c>
      <c r="K13" s="25">
        <f>SUM(K15+K16+K21)</f>
        <v>0</v>
      </c>
      <c r="L13" s="47"/>
      <c r="M13" s="47"/>
    </row>
    <row r="14" spans="1:13" ht="49.5" customHeight="1" x14ac:dyDescent="0.25">
      <c r="A14" s="48"/>
      <c r="B14" s="59"/>
      <c r="C14" s="48"/>
      <c r="D14" s="5" t="s">
        <v>6</v>
      </c>
      <c r="E14" s="27"/>
      <c r="F14" s="25">
        <f>SUM(G14:K14)</f>
        <v>0</v>
      </c>
      <c r="G14" s="25">
        <f>SUM(G22)</f>
        <v>0</v>
      </c>
      <c r="H14" s="25">
        <f>SUM(H22)</f>
        <v>0</v>
      </c>
      <c r="I14" s="25">
        <f>SUM(I22)</f>
        <v>0</v>
      </c>
      <c r="J14" s="25">
        <f>SUM(J22)</f>
        <v>0</v>
      </c>
      <c r="K14" s="25">
        <f>SUM(K22)</f>
        <v>0</v>
      </c>
      <c r="L14" s="48"/>
      <c r="M14" s="48"/>
    </row>
    <row r="15" spans="1:13" ht="121.5" customHeight="1" x14ac:dyDescent="0.25">
      <c r="A15" s="10" t="s">
        <v>55</v>
      </c>
      <c r="B15" s="11" t="s">
        <v>40</v>
      </c>
      <c r="C15" s="10" t="s">
        <v>12</v>
      </c>
      <c r="D15" s="12" t="s">
        <v>9</v>
      </c>
      <c r="E15" s="13">
        <v>14000</v>
      </c>
      <c r="F15" s="13">
        <f t="shared" ref="F15:F22" si="3">SUM(G15:K15)</f>
        <v>12500</v>
      </c>
      <c r="G15" s="13">
        <v>12500</v>
      </c>
      <c r="H15" s="14">
        <v>0</v>
      </c>
      <c r="I15" s="14">
        <v>0</v>
      </c>
      <c r="J15" s="14">
        <v>0</v>
      </c>
      <c r="K15" s="14">
        <v>0</v>
      </c>
      <c r="L15" s="6" t="s">
        <v>36</v>
      </c>
      <c r="M15" s="15" t="s">
        <v>45</v>
      </c>
    </row>
    <row r="16" spans="1:13" ht="109.5" customHeight="1" x14ac:dyDescent="0.25">
      <c r="A16" s="46" t="s">
        <v>56</v>
      </c>
      <c r="B16" s="60" t="s">
        <v>13</v>
      </c>
      <c r="C16" s="46" t="s">
        <v>12</v>
      </c>
      <c r="D16" s="8" t="s">
        <v>85</v>
      </c>
      <c r="E16" s="93">
        <v>278903</v>
      </c>
      <c r="F16" s="9">
        <f>SUM(G16:K16)</f>
        <v>731231</v>
      </c>
      <c r="G16" s="9">
        <f>SUM(G17:G20)</f>
        <v>723375</v>
      </c>
      <c r="H16" s="17">
        <v>856</v>
      </c>
      <c r="I16" s="9">
        <v>7000</v>
      </c>
      <c r="J16" s="17">
        <v>0</v>
      </c>
      <c r="K16" s="17">
        <v>0</v>
      </c>
      <c r="L16" s="46" t="s">
        <v>36</v>
      </c>
      <c r="M16" s="46" t="s">
        <v>45</v>
      </c>
    </row>
    <row r="17" spans="1:14" ht="34.5" customHeight="1" x14ac:dyDescent="0.25">
      <c r="A17" s="47"/>
      <c r="B17" s="80"/>
      <c r="C17" s="47"/>
      <c r="D17" s="8" t="s">
        <v>36</v>
      </c>
      <c r="E17" s="95"/>
      <c r="F17" s="9"/>
      <c r="G17" s="9">
        <v>477330</v>
      </c>
      <c r="H17" s="17"/>
      <c r="I17" s="9"/>
      <c r="J17" s="17"/>
      <c r="K17" s="17"/>
      <c r="L17" s="47"/>
      <c r="M17" s="47"/>
    </row>
    <row r="18" spans="1:14" ht="19.5" customHeight="1" x14ac:dyDescent="0.25">
      <c r="A18" s="47"/>
      <c r="B18" s="80"/>
      <c r="C18" s="47"/>
      <c r="D18" s="8" t="s">
        <v>86</v>
      </c>
      <c r="E18" s="95"/>
      <c r="F18" s="9"/>
      <c r="G18" s="9">
        <v>144675</v>
      </c>
      <c r="H18" s="17"/>
      <c r="I18" s="9"/>
      <c r="J18" s="17"/>
      <c r="K18" s="17"/>
      <c r="L18" s="47"/>
      <c r="M18" s="47"/>
    </row>
    <row r="19" spans="1:14" ht="28.5" customHeight="1" x14ac:dyDescent="0.25">
      <c r="A19" s="47"/>
      <c r="B19" s="80"/>
      <c r="C19" s="47"/>
      <c r="D19" s="8" t="s">
        <v>87</v>
      </c>
      <c r="E19" s="95"/>
      <c r="F19" s="9"/>
      <c r="G19" s="9">
        <v>86870</v>
      </c>
      <c r="H19" s="17"/>
      <c r="I19" s="9"/>
      <c r="J19" s="17"/>
      <c r="K19" s="17"/>
      <c r="L19" s="47"/>
      <c r="M19" s="47"/>
    </row>
    <row r="20" spans="1:14" ht="24.75" customHeight="1" x14ac:dyDescent="0.25">
      <c r="A20" s="48"/>
      <c r="B20" s="61"/>
      <c r="C20" s="48"/>
      <c r="D20" s="8" t="s">
        <v>88</v>
      </c>
      <c r="E20" s="94"/>
      <c r="F20" s="9"/>
      <c r="G20" s="9">
        <v>14500</v>
      </c>
      <c r="H20" s="17"/>
      <c r="I20" s="9"/>
      <c r="J20" s="17"/>
      <c r="K20" s="17"/>
      <c r="L20" s="48"/>
      <c r="M20" s="48"/>
    </row>
    <row r="21" spans="1:14" ht="73.5" customHeight="1" x14ac:dyDescent="0.25">
      <c r="A21" s="83" t="s">
        <v>57</v>
      </c>
      <c r="B21" s="96" t="s">
        <v>14</v>
      </c>
      <c r="C21" s="83" t="s">
        <v>12</v>
      </c>
      <c r="D21" s="12" t="s">
        <v>9</v>
      </c>
      <c r="E21" s="13"/>
      <c r="F21" s="13">
        <f t="shared" si="3"/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83" t="s">
        <v>36</v>
      </c>
      <c r="M21" s="83" t="s">
        <v>45</v>
      </c>
      <c r="N21" s="38"/>
    </row>
    <row r="22" spans="1:14" ht="48" x14ac:dyDescent="0.25">
      <c r="A22" s="84"/>
      <c r="B22" s="97"/>
      <c r="C22" s="84"/>
      <c r="D22" s="12" t="s">
        <v>6</v>
      </c>
      <c r="E22" s="14"/>
      <c r="F22" s="14">
        <f t="shared" si="3"/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84"/>
      <c r="M22" s="84"/>
    </row>
    <row r="23" spans="1:14" ht="50.25" customHeight="1" x14ac:dyDescent="0.25">
      <c r="A23" s="46" t="s">
        <v>58</v>
      </c>
      <c r="B23" s="58" t="s">
        <v>80</v>
      </c>
      <c r="C23" s="46" t="s">
        <v>12</v>
      </c>
      <c r="D23" s="5" t="s">
        <v>41</v>
      </c>
      <c r="E23" s="27"/>
      <c r="F23" s="25">
        <f t="shared" ref="F23:K23" si="4">SUM(F24:F25)</f>
        <v>2366648</v>
      </c>
      <c r="G23" s="25">
        <f t="shared" si="4"/>
        <v>980370</v>
      </c>
      <c r="H23" s="25">
        <f t="shared" si="4"/>
        <v>669821</v>
      </c>
      <c r="I23" s="25">
        <f t="shared" si="4"/>
        <v>716457</v>
      </c>
      <c r="J23" s="25">
        <f t="shared" si="4"/>
        <v>0</v>
      </c>
      <c r="K23" s="25">
        <f t="shared" si="4"/>
        <v>0</v>
      </c>
      <c r="L23" s="46" t="s">
        <v>36</v>
      </c>
      <c r="M23" s="46" t="s">
        <v>46</v>
      </c>
    </row>
    <row r="24" spans="1:14" ht="75" customHeight="1" x14ac:dyDescent="0.25">
      <c r="A24" s="47"/>
      <c r="B24" s="79"/>
      <c r="C24" s="47"/>
      <c r="D24" s="5" t="s">
        <v>9</v>
      </c>
      <c r="E24" s="27"/>
      <c r="F24" s="25">
        <f>SUM(G24:K24)</f>
        <v>2359242</v>
      </c>
      <c r="G24" s="25">
        <f>SUM(G26+G27+G32+G33+G34+G37+G42+G47+G48+G50+G51)</f>
        <v>976667</v>
      </c>
      <c r="H24" s="25">
        <f>SUM(H26+H27+H32+H33+H34+H37+H42+H47+H48+H50+H51)</f>
        <v>666118</v>
      </c>
      <c r="I24" s="25">
        <f>SUM(I26+I27+I32+I33+I34+I37+I42+I47+I48+I50+I51)</f>
        <v>716457</v>
      </c>
      <c r="J24" s="25">
        <f>SUM(J26+J27+J32+J33+J34+J37+J42+J47+J50+J51)</f>
        <v>0</v>
      </c>
      <c r="K24" s="25">
        <f>SUM(K26+K27+K32+K33+K34+K37+K42+K47+K48+K50+K51)</f>
        <v>0</v>
      </c>
      <c r="L24" s="47"/>
      <c r="M24" s="47"/>
    </row>
    <row r="25" spans="1:14" ht="55.5" customHeight="1" x14ac:dyDescent="0.25">
      <c r="A25" s="48"/>
      <c r="B25" s="59"/>
      <c r="C25" s="48"/>
      <c r="D25" s="5" t="s">
        <v>6</v>
      </c>
      <c r="E25" s="27"/>
      <c r="F25" s="25">
        <f>SUM(G25:K25)</f>
        <v>7406</v>
      </c>
      <c r="G25" s="25">
        <f>SUM(G49+G52)</f>
        <v>3703</v>
      </c>
      <c r="H25" s="25">
        <f>SUM(H49+H52)</f>
        <v>3703</v>
      </c>
      <c r="I25" s="25">
        <f>SUM(I49+I52)</f>
        <v>0</v>
      </c>
      <c r="J25" s="25">
        <f>SUM(J49+J52)</f>
        <v>0</v>
      </c>
      <c r="K25" s="25">
        <f>SUM(K49+K52)</f>
        <v>0</v>
      </c>
      <c r="L25" s="48"/>
      <c r="M25" s="48"/>
    </row>
    <row r="26" spans="1:14" ht="70.5" customHeight="1" x14ac:dyDescent="0.25">
      <c r="A26" s="16" t="s">
        <v>59</v>
      </c>
      <c r="B26" s="8" t="s">
        <v>35</v>
      </c>
      <c r="C26" s="16" t="s">
        <v>12</v>
      </c>
      <c r="D26" s="5" t="s">
        <v>16</v>
      </c>
      <c r="E26" s="9">
        <v>25739</v>
      </c>
      <c r="F26" s="9">
        <f t="shared" ref="F26:F47" si="5">SUM(G26:K26)</f>
        <v>10000</v>
      </c>
      <c r="G26" s="9">
        <v>10000</v>
      </c>
      <c r="H26" s="9">
        <v>0</v>
      </c>
      <c r="I26" s="9">
        <v>0</v>
      </c>
      <c r="J26" s="9">
        <v>0</v>
      </c>
      <c r="K26" s="9">
        <v>0</v>
      </c>
      <c r="L26" s="16" t="s">
        <v>36</v>
      </c>
      <c r="M26" s="16" t="s">
        <v>46</v>
      </c>
    </row>
    <row r="27" spans="1:14" ht="87.75" customHeight="1" x14ac:dyDescent="0.25">
      <c r="A27" s="46" t="s">
        <v>60</v>
      </c>
      <c r="B27" s="46" t="s">
        <v>34</v>
      </c>
      <c r="C27" s="46" t="s">
        <v>12</v>
      </c>
      <c r="D27" s="5" t="s">
        <v>89</v>
      </c>
      <c r="E27" s="98"/>
      <c r="F27" s="9">
        <f t="shared" si="5"/>
        <v>13200</v>
      </c>
      <c r="G27" s="9">
        <f>SUM(G28:G31)</f>
        <v>13200</v>
      </c>
      <c r="H27" s="9">
        <v>0</v>
      </c>
      <c r="I27" s="9">
        <v>0</v>
      </c>
      <c r="J27" s="9">
        <v>0</v>
      </c>
      <c r="K27" s="9">
        <v>0</v>
      </c>
      <c r="L27" s="46" t="s">
        <v>36</v>
      </c>
      <c r="M27" s="46" t="s">
        <v>46</v>
      </c>
    </row>
    <row r="28" spans="1:14" ht="36.75" customHeight="1" x14ac:dyDescent="0.25">
      <c r="A28" s="47"/>
      <c r="B28" s="47"/>
      <c r="C28" s="47"/>
      <c r="D28" s="5" t="s">
        <v>36</v>
      </c>
      <c r="E28" s="99"/>
      <c r="F28" s="9"/>
      <c r="G28" s="9">
        <v>5700</v>
      </c>
      <c r="H28" s="9">
        <v>0</v>
      </c>
      <c r="I28" s="9">
        <v>0</v>
      </c>
      <c r="J28" s="9"/>
      <c r="K28" s="9">
        <v>0</v>
      </c>
      <c r="L28" s="47"/>
      <c r="M28" s="47"/>
    </row>
    <row r="29" spans="1:14" ht="24.75" customHeight="1" x14ac:dyDescent="0.25">
      <c r="A29" s="47"/>
      <c r="B29" s="47"/>
      <c r="C29" s="47"/>
      <c r="D29" s="5" t="s">
        <v>86</v>
      </c>
      <c r="E29" s="99"/>
      <c r="F29" s="9"/>
      <c r="G29" s="9">
        <v>2500</v>
      </c>
      <c r="H29" s="9">
        <v>0</v>
      </c>
      <c r="I29" s="9">
        <v>0</v>
      </c>
      <c r="J29" s="9">
        <v>0</v>
      </c>
      <c r="K29" s="9">
        <v>0</v>
      </c>
      <c r="L29" s="47"/>
      <c r="M29" s="47"/>
    </row>
    <row r="30" spans="1:14" ht="24.75" customHeight="1" x14ac:dyDescent="0.25">
      <c r="A30" s="47"/>
      <c r="B30" s="47"/>
      <c r="C30" s="47"/>
      <c r="D30" s="5" t="s">
        <v>87</v>
      </c>
      <c r="E30" s="99"/>
      <c r="F30" s="9"/>
      <c r="G30" s="9">
        <v>2500</v>
      </c>
      <c r="H30" s="9">
        <v>0</v>
      </c>
      <c r="I30" s="9">
        <v>0</v>
      </c>
      <c r="J30" s="9">
        <v>0</v>
      </c>
      <c r="K30" s="9">
        <v>0</v>
      </c>
      <c r="L30" s="47"/>
      <c r="M30" s="47"/>
    </row>
    <row r="31" spans="1:14" ht="26.25" customHeight="1" x14ac:dyDescent="0.25">
      <c r="A31" s="48"/>
      <c r="B31" s="48"/>
      <c r="C31" s="48"/>
      <c r="D31" s="5" t="s">
        <v>88</v>
      </c>
      <c r="E31" s="100"/>
      <c r="F31" s="9"/>
      <c r="G31" s="9">
        <v>2500</v>
      </c>
      <c r="H31" s="9">
        <v>0</v>
      </c>
      <c r="I31" s="9">
        <v>0</v>
      </c>
      <c r="J31" s="9">
        <v>0</v>
      </c>
      <c r="K31" s="9">
        <v>0</v>
      </c>
      <c r="L31" s="48"/>
      <c r="M31" s="48"/>
    </row>
    <row r="32" spans="1:14" ht="72.75" customHeight="1" x14ac:dyDescent="0.25">
      <c r="A32" s="16" t="s">
        <v>61</v>
      </c>
      <c r="B32" s="8" t="s">
        <v>33</v>
      </c>
      <c r="C32" s="16" t="s">
        <v>12</v>
      </c>
      <c r="D32" s="5" t="s">
        <v>16</v>
      </c>
      <c r="E32" s="17"/>
      <c r="F32" s="9">
        <f t="shared" si="5"/>
        <v>2000</v>
      </c>
      <c r="G32" s="9">
        <v>2000</v>
      </c>
      <c r="H32" s="9">
        <v>0</v>
      </c>
      <c r="I32" s="9">
        <v>0</v>
      </c>
      <c r="J32" s="9">
        <v>0</v>
      </c>
      <c r="K32" s="9">
        <v>0</v>
      </c>
      <c r="L32" s="16" t="s">
        <v>36</v>
      </c>
      <c r="M32" s="16" t="s">
        <v>46</v>
      </c>
    </row>
    <row r="33" spans="1:13" ht="73.5" customHeight="1" x14ac:dyDescent="0.25">
      <c r="A33" s="16" t="s">
        <v>62</v>
      </c>
      <c r="B33" s="8" t="s">
        <v>32</v>
      </c>
      <c r="C33" s="16" t="s">
        <v>12</v>
      </c>
      <c r="D33" s="8" t="s">
        <v>16</v>
      </c>
      <c r="E33" s="17"/>
      <c r="F33" s="9">
        <f t="shared" si="5"/>
        <v>5000</v>
      </c>
      <c r="G33" s="9">
        <v>5000</v>
      </c>
      <c r="H33" s="9">
        <v>0</v>
      </c>
      <c r="I33" s="9">
        <v>0</v>
      </c>
      <c r="J33" s="9">
        <v>0</v>
      </c>
      <c r="K33" s="9">
        <v>0</v>
      </c>
      <c r="L33" s="16" t="s">
        <v>36</v>
      </c>
      <c r="M33" s="16" t="s">
        <v>46</v>
      </c>
    </row>
    <row r="34" spans="1:13" ht="76.5" customHeight="1" x14ac:dyDescent="0.25">
      <c r="A34" s="46" t="s">
        <v>63</v>
      </c>
      <c r="B34" s="60" t="s">
        <v>31</v>
      </c>
      <c r="C34" s="46" t="s">
        <v>12</v>
      </c>
      <c r="D34" s="8" t="s">
        <v>89</v>
      </c>
      <c r="E34" s="98"/>
      <c r="F34" s="9">
        <f t="shared" si="5"/>
        <v>258000</v>
      </c>
      <c r="G34" s="9">
        <f>SUM(G35:G36)</f>
        <v>86000</v>
      </c>
      <c r="H34" s="9">
        <v>86000</v>
      </c>
      <c r="I34" s="9">
        <v>86000</v>
      </c>
      <c r="J34" s="9">
        <v>0</v>
      </c>
      <c r="K34" s="9">
        <v>0</v>
      </c>
      <c r="L34" s="46" t="s">
        <v>36</v>
      </c>
      <c r="M34" s="46" t="s">
        <v>46</v>
      </c>
    </row>
    <row r="35" spans="1:13" ht="33" customHeight="1" x14ac:dyDescent="0.25">
      <c r="A35" s="47"/>
      <c r="B35" s="80"/>
      <c r="C35" s="47"/>
      <c r="D35" s="8" t="s">
        <v>36</v>
      </c>
      <c r="E35" s="99"/>
      <c r="F35" s="9"/>
      <c r="G35" s="9">
        <v>76000</v>
      </c>
      <c r="H35" s="9">
        <v>0</v>
      </c>
      <c r="I35" s="9">
        <v>0</v>
      </c>
      <c r="J35" s="9">
        <v>0</v>
      </c>
      <c r="K35" s="9">
        <v>0</v>
      </c>
      <c r="L35" s="47"/>
      <c r="M35" s="47"/>
    </row>
    <row r="36" spans="1:13" ht="27" customHeight="1" x14ac:dyDescent="0.25">
      <c r="A36" s="48"/>
      <c r="B36" s="61"/>
      <c r="C36" s="48"/>
      <c r="D36" s="8" t="s">
        <v>87</v>
      </c>
      <c r="E36" s="100"/>
      <c r="F36" s="9"/>
      <c r="G36" s="9">
        <v>10000</v>
      </c>
      <c r="H36" s="9">
        <v>0</v>
      </c>
      <c r="I36" s="9">
        <v>0</v>
      </c>
      <c r="J36" s="9">
        <v>0</v>
      </c>
      <c r="K36" s="9">
        <v>0</v>
      </c>
      <c r="L36" s="48"/>
      <c r="M36" s="48"/>
    </row>
    <row r="37" spans="1:13" ht="60" x14ac:dyDescent="0.25">
      <c r="A37" s="46" t="s">
        <v>64</v>
      </c>
      <c r="B37" s="60" t="s">
        <v>30</v>
      </c>
      <c r="C37" s="46" t="s">
        <v>12</v>
      </c>
      <c r="D37" s="8" t="s">
        <v>89</v>
      </c>
      <c r="E37" s="98"/>
      <c r="F37" s="9">
        <f t="shared" si="5"/>
        <v>1447890</v>
      </c>
      <c r="G37" s="13">
        <f>SUM(G38:G41)</f>
        <v>534830</v>
      </c>
      <c r="H37" s="9">
        <v>431530</v>
      </c>
      <c r="I37" s="9">
        <v>481530</v>
      </c>
      <c r="J37" s="9">
        <v>0</v>
      </c>
      <c r="K37" s="9">
        <v>0</v>
      </c>
      <c r="L37" s="46" t="s">
        <v>36</v>
      </c>
      <c r="M37" s="46" t="s">
        <v>46</v>
      </c>
    </row>
    <row r="38" spans="1:13" ht="36" x14ac:dyDescent="0.25">
      <c r="A38" s="47"/>
      <c r="B38" s="80"/>
      <c r="C38" s="47"/>
      <c r="D38" s="8" t="s">
        <v>36</v>
      </c>
      <c r="E38" s="99"/>
      <c r="F38" s="9"/>
      <c r="G38" s="13">
        <v>390530</v>
      </c>
      <c r="H38" s="9"/>
      <c r="I38" s="9"/>
      <c r="J38" s="9"/>
      <c r="K38" s="9"/>
      <c r="L38" s="47"/>
      <c r="M38" s="47"/>
    </row>
    <row r="39" spans="1:13" x14ac:dyDescent="0.25">
      <c r="A39" s="47"/>
      <c r="B39" s="80"/>
      <c r="C39" s="47"/>
      <c r="D39" s="8" t="s">
        <v>86</v>
      </c>
      <c r="E39" s="99"/>
      <c r="F39" s="9"/>
      <c r="G39" s="13">
        <v>40100</v>
      </c>
      <c r="H39" s="9"/>
      <c r="I39" s="9"/>
      <c r="J39" s="9"/>
      <c r="K39" s="9"/>
      <c r="L39" s="47"/>
      <c r="M39" s="47"/>
    </row>
    <row r="40" spans="1:13" ht="24" x14ac:dyDescent="0.25">
      <c r="A40" s="47"/>
      <c r="B40" s="80"/>
      <c r="C40" s="47"/>
      <c r="D40" s="8" t="s">
        <v>87</v>
      </c>
      <c r="E40" s="99"/>
      <c r="F40" s="9"/>
      <c r="G40" s="13">
        <v>66600</v>
      </c>
      <c r="H40" s="9"/>
      <c r="I40" s="9"/>
      <c r="J40" s="9"/>
      <c r="K40" s="9"/>
      <c r="L40" s="47"/>
      <c r="M40" s="47"/>
    </row>
    <row r="41" spans="1:13" ht="36" x14ac:dyDescent="0.25">
      <c r="A41" s="48"/>
      <c r="B41" s="61"/>
      <c r="C41" s="48"/>
      <c r="D41" s="8" t="s">
        <v>88</v>
      </c>
      <c r="E41" s="100"/>
      <c r="F41" s="9"/>
      <c r="G41" s="13">
        <v>37600</v>
      </c>
      <c r="H41" s="9"/>
      <c r="I41" s="9"/>
      <c r="J41" s="9"/>
      <c r="K41" s="9"/>
      <c r="L41" s="48"/>
      <c r="M41" s="48"/>
    </row>
    <row r="42" spans="1:13" ht="60" x14ac:dyDescent="0.25">
      <c r="A42" s="46" t="s">
        <v>65</v>
      </c>
      <c r="B42" s="60" t="s">
        <v>17</v>
      </c>
      <c r="C42" s="46" t="s">
        <v>12</v>
      </c>
      <c r="D42" s="8" t="s">
        <v>16</v>
      </c>
      <c r="E42" s="98"/>
      <c r="F42" s="9">
        <f t="shared" si="5"/>
        <v>63449</v>
      </c>
      <c r="G42" s="13">
        <f>SUM(G43:G46)</f>
        <v>63110</v>
      </c>
      <c r="H42" s="9">
        <v>0</v>
      </c>
      <c r="I42" s="9">
        <v>339</v>
      </c>
      <c r="J42" s="9">
        <v>0</v>
      </c>
      <c r="K42" s="9">
        <v>0</v>
      </c>
      <c r="L42" s="16" t="s">
        <v>36</v>
      </c>
      <c r="M42" s="16" t="s">
        <v>46</v>
      </c>
    </row>
    <row r="43" spans="1:13" ht="36" x14ac:dyDescent="0.25">
      <c r="A43" s="47"/>
      <c r="B43" s="80"/>
      <c r="C43" s="47"/>
      <c r="D43" s="8" t="s">
        <v>36</v>
      </c>
      <c r="E43" s="99"/>
      <c r="F43" s="9"/>
      <c r="G43" s="13">
        <v>38540</v>
      </c>
      <c r="H43" s="9"/>
      <c r="I43" s="9"/>
      <c r="J43" s="9"/>
      <c r="K43" s="9"/>
      <c r="L43" s="16"/>
      <c r="M43" s="16"/>
    </row>
    <row r="44" spans="1:13" x14ac:dyDescent="0.25">
      <c r="A44" s="47"/>
      <c r="B44" s="80"/>
      <c r="C44" s="47"/>
      <c r="D44" s="8" t="s">
        <v>86</v>
      </c>
      <c r="E44" s="99"/>
      <c r="F44" s="9"/>
      <c r="G44" s="13">
        <v>7000</v>
      </c>
      <c r="H44" s="9"/>
      <c r="I44" s="9"/>
      <c r="J44" s="9"/>
      <c r="K44" s="9"/>
      <c r="L44" s="16"/>
      <c r="M44" s="16"/>
    </row>
    <row r="45" spans="1:13" ht="24" x14ac:dyDescent="0.25">
      <c r="A45" s="47"/>
      <c r="B45" s="80"/>
      <c r="C45" s="47"/>
      <c r="D45" s="8" t="s">
        <v>87</v>
      </c>
      <c r="E45" s="99"/>
      <c r="F45" s="9"/>
      <c r="G45" s="13">
        <v>8250</v>
      </c>
      <c r="H45" s="9"/>
      <c r="I45" s="9"/>
      <c r="J45" s="9"/>
      <c r="K45" s="9"/>
      <c r="L45" s="16"/>
      <c r="M45" s="16"/>
    </row>
    <row r="46" spans="1:13" ht="36" x14ac:dyDescent="0.25">
      <c r="A46" s="48"/>
      <c r="B46" s="61"/>
      <c r="C46" s="48"/>
      <c r="D46" s="8" t="s">
        <v>88</v>
      </c>
      <c r="E46" s="100"/>
      <c r="F46" s="9"/>
      <c r="G46" s="13">
        <v>9320</v>
      </c>
      <c r="H46" s="9"/>
      <c r="I46" s="9"/>
      <c r="J46" s="9"/>
      <c r="K46" s="9"/>
      <c r="L46" s="16"/>
      <c r="M46" s="16"/>
    </row>
    <row r="47" spans="1:13" ht="69" customHeight="1" x14ac:dyDescent="0.25">
      <c r="A47" s="16" t="s">
        <v>66</v>
      </c>
      <c r="B47" s="8" t="s">
        <v>18</v>
      </c>
      <c r="C47" s="16" t="s">
        <v>12</v>
      </c>
      <c r="D47" s="8" t="s">
        <v>16</v>
      </c>
      <c r="E47" s="9">
        <v>24000</v>
      </c>
      <c r="F47" s="9">
        <f t="shared" si="5"/>
        <v>100000</v>
      </c>
      <c r="G47" s="9">
        <v>100000</v>
      </c>
      <c r="H47" s="9">
        <v>0</v>
      </c>
      <c r="I47" s="9">
        <v>0</v>
      </c>
      <c r="J47" s="9">
        <v>0</v>
      </c>
      <c r="K47" s="9">
        <v>0</v>
      </c>
      <c r="L47" s="16" t="s">
        <v>36</v>
      </c>
      <c r="M47" s="16" t="s">
        <v>46</v>
      </c>
    </row>
    <row r="48" spans="1:13" ht="63.75" customHeight="1" x14ac:dyDescent="0.25">
      <c r="A48" s="46" t="s">
        <v>67</v>
      </c>
      <c r="B48" s="60" t="s">
        <v>19</v>
      </c>
      <c r="C48" s="46" t="s">
        <v>12</v>
      </c>
      <c r="D48" s="8" t="s">
        <v>9</v>
      </c>
      <c r="E48" s="93">
        <v>3703</v>
      </c>
      <c r="F48" s="17">
        <f>SUM(G48:K48)</f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46" t="s">
        <v>36</v>
      </c>
      <c r="M48" s="46" t="s">
        <v>46</v>
      </c>
    </row>
    <row r="49" spans="1:13" ht="48" x14ac:dyDescent="0.25">
      <c r="A49" s="48"/>
      <c r="B49" s="61"/>
      <c r="C49" s="48"/>
      <c r="D49" s="8" t="s">
        <v>6</v>
      </c>
      <c r="E49" s="94"/>
      <c r="F49" s="9">
        <f>SUM(G49:K49)</f>
        <v>7406</v>
      </c>
      <c r="G49" s="9">
        <v>3703</v>
      </c>
      <c r="H49" s="9">
        <v>3703</v>
      </c>
      <c r="I49" s="9">
        <v>0</v>
      </c>
      <c r="J49" s="9">
        <v>0</v>
      </c>
      <c r="K49" s="9">
        <v>0</v>
      </c>
      <c r="L49" s="48"/>
      <c r="M49" s="48"/>
    </row>
    <row r="50" spans="1:13" ht="108" customHeight="1" x14ac:dyDescent="0.25">
      <c r="A50" s="18" t="s">
        <v>68</v>
      </c>
      <c r="B50" s="8" t="s">
        <v>20</v>
      </c>
      <c r="C50" s="16" t="s">
        <v>12</v>
      </c>
      <c r="D50" s="8" t="s">
        <v>9</v>
      </c>
      <c r="E50" s="9">
        <v>35465</v>
      </c>
      <c r="F50" s="9">
        <f>SUM(G50:K50)</f>
        <v>459703</v>
      </c>
      <c r="G50" s="9">
        <v>162527</v>
      </c>
      <c r="H50" s="9">
        <v>148588</v>
      </c>
      <c r="I50" s="9">
        <v>148588</v>
      </c>
      <c r="J50" s="9">
        <v>0</v>
      </c>
      <c r="K50" s="9">
        <v>0</v>
      </c>
      <c r="L50" s="16" t="s">
        <v>36</v>
      </c>
      <c r="M50" s="16" t="s">
        <v>50</v>
      </c>
    </row>
    <row r="51" spans="1:13" ht="79.5" customHeight="1" x14ac:dyDescent="0.25">
      <c r="A51" s="81" t="s">
        <v>69</v>
      </c>
      <c r="B51" s="60" t="s">
        <v>15</v>
      </c>
      <c r="C51" s="46" t="s">
        <v>12</v>
      </c>
      <c r="D51" s="8" t="s">
        <v>9</v>
      </c>
      <c r="E51" s="93">
        <v>25177.8</v>
      </c>
      <c r="F51" s="9">
        <v>0</v>
      </c>
      <c r="G51" s="9">
        <v>0</v>
      </c>
      <c r="H51" s="17">
        <v>0</v>
      </c>
      <c r="I51" s="17">
        <v>0</v>
      </c>
      <c r="J51" s="17">
        <v>0</v>
      </c>
      <c r="K51" s="17">
        <v>0</v>
      </c>
      <c r="L51" s="46" t="s">
        <v>36</v>
      </c>
      <c r="M51" s="46" t="s">
        <v>50</v>
      </c>
    </row>
    <row r="52" spans="1:13" ht="47.25" customHeight="1" x14ac:dyDescent="0.25">
      <c r="A52" s="82"/>
      <c r="B52" s="61"/>
      <c r="C52" s="48"/>
      <c r="D52" s="8" t="s">
        <v>6</v>
      </c>
      <c r="E52" s="94"/>
      <c r="F52" s="17">
        <f>SUM(G52:K52)</f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48"/>
      <c r="M52" s="48"/>
    </row>
    <row r="53" spans="1:13" ht="46.5" customHeight="1" x14ac:dyDescent="0.25">
      <c r="A53" s="46" t="s">
        <v>70</v>
      </c>
      <c r="B53" s="60" t="s">
        <v>81</v>
      </c>
      <c r="C53" s="46" t="s">
        <v>12</v>
      </c>
      <c r="D53" s="5" t="s">
        <v>54</v>
      </c>
      <c r="E53" s="27"/>
      <c r="F53" s="25">
        <f t="shared" ref="F53:K53" si="6">SUM(F54:F54)</f>
        <v>459773</v>
      </c>
      <c r="G53" s="25">
        <f t="shared" si="6"/>
        <v>174035</v>
      </c>
      <c r="H53" s="25">
        <f t="shared" si="6"/>
        <v>136823</v>
      </c>
      <c r="I53" s="25">
        <f t="shared" si="6"/>
        <v>148915</v>
      </c>
      <c r="J53" s="25">
        <f t="shared" si="6"/>
        <v>0</v>
      </c>
      <c r="K53" s="25">
        <f t="shared" si="6"/>
        <v>0</v>
      </c>
      <c r="L53" s="46" t="s">
        <v>28</v>
      </c>
      <c r="M53" s="46" t="s">
        <v>47</v>
      </c>
    </row>
    <row r="54" spans="1:13" ht="78" customHeight="1" x14ac:dyDescent="0.25">
      <c r="A54" s="48"/>
      <c r="B54" s="61"/>
      <c r="C54" s="48"/>
      <c r="D54" s="5" t="s">
        <v>9</v>
      </c>
      <c r="E54" s="27"/>
      <c r="F54" s="25">
        <f>SUM(G54:K54)</f>
        <v>459773</v>
      </c>
      <c r="G54" s="25">
        <f>SUM(G55+G56+G57+G58+G59)</f>
        <v>174035</v>
      </c>
      <c r="H54" s="25">
        <f>SUM(H55+H56+H57+H58+H59)</f>
        <v>136823</v>
      </c>
      <c r="I54" s="25">
        <f>SUM(I55+I56+I57+I58+I59)</f>
        <v>148915</v>
      </c>
      <c r="J54" s="25">
        <f>SUM(J55+J56)</f>
        <v>0</v>
      </c>
      <c r="K54" s="25">
        <f>SUM(K55+K56)</f>
        <v>0</v>
      </c>
      <c r="L54" s="48"/>
      <c r="M54" s="48"/>
    </row>
    <row r="55" spans="1:13" ht="93.75" customHeight="1" x14ac:dyDescent="0.25">
      <c r="A55" s="19" t="s">
        <v>71</v>
      </c>
      <c r="B55" s="20" t="s">
        <v>27</v>
      </c>
      <c r="C55" s="21" t="s">
        <v>12</v>
      </c>
      <c r="D55" s="22" t="s">
        <v>9</v>
      </c>
      <c r="E55" s="9">
        <v>28300</v>
      </c>
      <c r="F55" s="9">
        <f t="shared" ref="F55:F56" si="7">SUM(G55:K55)</f>
        <v>42815</v>
      </c>
      <c r="G55" s="9">
        <v>30000</v>
      </c>
      <c r="H55" s="9">
        <v>0</v>
      </c>
      <c r="I55" s="9">
        <v>12815</v>
      </c>
      <c r="J55" s="9">
        <v>0</v>
      </c>
      <c r="K55" s="9">
        <v>0</v>
      </c>
      <c r="L55" s="6" t="s">
        <v>28</v>
      </c>
      <c r="M55" s="6" t="s">
        <v>47</v>
      </c>
    </row>
    <row r="56" spans="1:13" ht="178.5" customHeight="1" x14ac:dyDescent="0.25">
      <c r="A56" s="23" t="s">
        <v>72</v>
      </c>
      <c r="B56" s="7" t="s">
        <v>21</v>
      </c>
      <c r="C56" s="6" t="s">
        <v>12</v>
      </c>
      <c r="D56" s="8" t="s">
        <v>9</v>
      </c>
      <c r="E56" s="27"/>
      <c r="F56" s="9">
        <f t="shared" si="7"/>
        <v>10000</v>
      </c>
      <c r="G56" s="9">
        <v>10000</v>
      </c>
      <c r="H56" s="9">
        <v>0</v>
      </c>
      <c r="I56" s="9">
        <v>0</v>
      </c>
      <c r="J56" s="9">
        <v>0</v>
      </c>
      <c r="K56" s="9">
        <v>0</v>
      </c>
      <c r="L56" s="6" t="s">
        <v>28</v>
      </c>
      <c r="M56" s="6" t="s">
        <v>47</v>
      </c>
    </row>
    <row r="57" spans="1:13" ht="96.75" customHeight="1" x14ac:dyDescent="0.25">
      <c r="A57" s="18" t="s">
        <v>94</v>
      </c>
      <c r="B57" s="8" t="s">
        <v>95</v>
      </c>
      <c r="C57" s="16" t="s">
        <v>12</v>
      </c>
      <c r="D57" s="8" t="s">
        <v>9</v>
      </c>
      <c r="E57" s="27"/>
      <c r="F57" s="9">
        <f>SUM(G57:K57)</f>
        <v>242648</v>
      </c>
      <c r="G57" s="9">
        <v>79925</v>
      </c>
      <c r="H57" s="9">
        <v>82723</v>
      </c>
      <c r="I57" s="9">
        <v>80000</v>
      </c>
      <c r="J57" s="9">
        <v>0</v>
      </c>
      <c r="K57" s="9">
        <v>0</v>
      </c>
      <c r="L57" s="39" t="s">
        <v>29</v>
      </c>
      <c r="M57" s="39" t="s">
        <v>47</v>
      </c>
    </row>
    <row r="58" spans="1:13" ht="97.5" customHeight="1" x14ac:dyDescent="0.25">
      <c r="A58" s="18" t="s">
        <v>96</v>
      </c>
      <c r="B58" s="8" t="s">
        <v>97</v>
      </c>
      <c r="C58" s="16" t="s">
        <v>12</v>
      </c>
      <c r="D58" s="8" t="s">
        <v>9</v>
      </c>
      <c r="E58" s="27"/>
      <c r="F58" s="9">
        <f>SUM(G58:K58)</f>
        <v>164010</v>
      </c>
      <c r="G58" s="9">
        <v>54010</v>
      </c>
      <c r="H58" s="9">
        <v>54000</v>
      </c>
      <c r="I58" s="9">
        <v>56000</v>
      </c>
      <c r="J58" s="9">
        <v>0</v>
      </c>
      <c r="K58" s="9">
        <v>0</v>
      </c>
      <c r="L58" s="39" t="s">
        <v>29</v>
      </c>
      <c r="M58" s="39" t="s">
        <v>47</v>
      </c>
    </row>
    <row r="59" spans="1:13" ht="90.75" customHeight="1" x14ac:dyDescent="0.25">
      <c r="A59" s="18" t="s">
        <v>98</v>
      </c>
      <c r="B59" s="8" t="s">
        <v>99</v>
      </c>
      <c r="C59" s="16" t="s">
        <v>12</v>
      </c>
      <c r="D59" s="8" t="s">
        <v>9</v>
      </c>
      <c r="E59" s="27"/>
      <c r="F59" s="9">
        <f>SUM(G59:K59)</f>
        <v>300</v>
      </c>
      <c r="G59" s="9">
        <v>100</v>
      </c>
      <c r="H59" s="9">
        <v>100</v>
      </c>
      <c r="I59" s="9">
        <v>100</v>
      </c>
      <c r="J59" s="9">
        <v>0</v>
      </c>
      <c r="K59" s="9">
        <v>0</v>
      </c>
      <c r="L59" s="39" t="s">
        <v>29</v>
      </c>
      <c r="M59" s="39" t="s">
        <v>47</v>
      </c>
    </row>
    <row r="60" spans="1:13" ht="18" customHeight="1" x14ac:dyDescent="0.25">
      <c r="A60" s="85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  <row r="61" spans="1:13" ht="39" customHeight="1" x14ac:dyDescent="0.25">
      <c r="A61" s="49">
        <v>5</v>
      </c>
      <c r="B61" s="76" t="s">
        <v>82</v>
      </c>
      <c r="C61" s="49" t="s">
        <v>12</v>
      </c>
      <c r="D61" s="28" t="s">
        <v>43</v>
      </c>
      <c r="E61" s="28"/>
      <c r="F61" s="29">
        <f t="shared" ref="F61:K61" si="8">SUM(F62:F65)</f>
        <v>687909</v>
      </c>
      <c r="G61" s="29">
        <f t="shared" si="8"/>
        <v>396817</v>
      </c>
      <c r="H61" s="29">
        <f t="shared" si="8"/>
        <v>259356</v>
      </c>
      <c r="I61" s="29">
        <f t="shared" si="8"/>
        <v>31736</v>
      </c>
      <c r="J61" s="29">
        <f t="shared" si="8"/>
        <v>0</v>
      </c>
      <c r="K61" s="29">
        <f t="shared" si="8"/>
        <v>0</v>
      </c>
      <c r="L61" s="49" t="s">
        <v>29</v>
      </c>
      <c r="M61" s="49" t="s">
        <v>48</v>
      </c>
    </row>
    <row r="62" spans="1:13" ht="65.25" customHeight="1" x14ac:dyDescent="0.25">
      <c r="A62" s="50"/>
      <c r="B62" s="77"/>
      <c r="C62" s="50"/>
      <c r="D62" s="28" t="s">
        <v>9</v>
      </c>
      <c r="E62" s="28"/>
      <c r="F62" s="29">
        <f t="shared" ref="F62:F82" si="9">SUM(G62:K62)</f>
        <v>141600</v>
      </c>
      <c r="G62" s="29">
        <f>SUM(G66+G70+G75+G76+G77)</f>
        <v>73166</v>
      </c>
      <c r="H62" s="29">
        <f>SUM(H66+H70+H75+H76+H77)</f>
        <v>36698</v>
      </c>
      <c r="I62" s="29">
        <f>SUM(I66+I70+I75+I76+I77)</f>
        <v>31736</v>
      </c>
      <c r="J62" s="29">
        <f>SUM(J66+J70+J75+J77)</f>
        <v>0</v>
      </c>
      <c r="K62" s="29">
        <f>SUM(K66+K70+K75+K76+K77)</f>
        <v>0</v>
      </c>
      <c r="L62" s="50"/>
      <c r="M62" s="50"/>
    </row>
    <row r="63" spans="1:13" ht="51.75" customHeight="1" x14ac:dyDescent="0.25">
      <c r="A63" s="50"/>
      <c r="B63" s="77"/>
      <c r="C63" s="50"/>
      <c r="D63" s="28" t="s">
        <v>25</v>
      </c>
      <c r="E63" s="28"/>
      <c r="F63" s="29">
        <f t="shared" si="9"/>
        <v>0</v>
      </c>
      <c r="G63" s="29">
        <f t="shared" ref="G63:K65" si="10">SUM(G67+G71)</f>
        <v>0</v>
      </c>
      <c r="H63" s="29">
        <f t="shared" si="10"/>
        <v>0</v>
      </c>
      <c r="I63" s="29">
        <f t="shared" si="10"/>
        <v>0</v>
      </c>
      <c r="J63" s="29">
        <f t="shared" si="10"/>
        <v>0</v>
      </c>
      <c r="K63" s="29">
        <f t="shared" si="10"/>
        <v>0</v>
      </c>
      <c r="L63" s="50"/>
      <c r="M63" s="50"/>
    </row>
    <row r="64" spans="1:13" ht="34.5" customHeight="1" x14ac:dyDescent="0.25">
      <c r="A64" s="50"/>
      <c r="B64" s="77"/>
      <c r="C64" s="50"/>
      <c r="D64" s="28" t="s">
        <v>10</v>
      </c>
      <c r="E64" s="28"/>
      <c r="F64" s="29">
        <f t="shared" si="9"/>
        <v>0</v>
      </c>
      <c r="G64" s="29">
        <f t="shared" si="10"/>
        <v>0</v>
      </c>
      <c r="H64" s="29">
        <f t="shared" si="10"/>
        <v>0</v>
      </c>
      <c r="I64" s="29">
        <f t="shared" si="10"/>
        <v>0</v>
      </c>
      <c r="J64" s="29">
        <f t="shared" si="10"/>
        <v>0</v>
      </c>
      <c r="K64" s="29">
        <f t="shared" si="10"/>
        <v>0</v>
      </c>
      <c r="L64" s="50"/>
      <c r="M64" s="50"/>
    </row>
    <row r="65" spans="1:13" ht="33" customHeight="1" x14ac:dyDescent="0.25">
      <c r="A65" s="51"/>
      <c r="B65" s="78"/>
      <c r="C65" s="51"/>
      <c r="D65" s="28" t="s">
        <v>24</v>
      </c>
      <c r="E65" s="31">
        <v>752909</v>
      </c>
      <c r="F65" s="29">
        <f t="shared" si="9"/>
        <v>546309</v>
      </c>
      <c r="G65" s="29">
        <f>SUM(G69+G73+G74)</f>
        <v>323651</v>
      </c>
      <c r="H65" s="29">
        <f>SUM(H69+H73+H74)</f>
        <v>222658</v>
      </c>
      <c r="I65" s="29">
        <f t="shared" si="10"/>
        <v>0</v>
      </c>
      <c r="J65" s="29">
        <f t="shared" si="10"/>
        <v>0</v>
      </c>
      <c r="K65" s="29">
        <f t="shared" si="10"/>
        <v>0</v>
      </c>
      <c r="L65" s="51"/>
      <c r="M65" s="51"/>
    </row>
    <row r="66" spans="1:13" ht="60" x14ac:dyDescent="0.25">
      <c r="A66" s="52" t="s">
        <v>73</v>
      </c>
      <c r="B66" s="76" t="s">
        <v>22</v>
      </c>
      <c r="C66" s="49" t="s">
        <v>12</v>
      </c>
      <c r="D66" s="22" t="s">
        <v>9</v>
      </c>
      <c r="E66" s="88">
        <v>121217</v>
      </c>
      <c r="F66" s="30">
        <f t="shared" si="9"/>
        <v>51716</v>
      </c>
      <c r="G66" s="30">
        <v>31716</v>
      </c>
      <c r="H66" s="30">
        <v>10000</v>
      </c>
      <c r="I66" s="30">
        <v>10000</v>
      </c>
      <c r="J66" s="30">
        <v>0</v>
      </c>
      <c r="K66" s="30">
        <v>0</v>
      </c>
      <c r="L66" s="49" t="s">
        <v>29</v>
      </c>
      <c r="M66" s="49" t="s">
        <v>48</v>
      </c>
    </row>
    <row r="67" spans="1:13" ht="48" x14ac:dyDescent="0.25">
      <c r="A67" s="53"/>
      <c r="B67" s="77"/>
      <c r="C67" s="50"/>
      <c r="D67" s="22" t="s">
        <v>6</v>
      </c>
      <c r="E67" s="89"/>
      <c r="F67" s="30">
        <f t="shared" si="9"/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50"/>
      <c r="M67" s="50"/>
    </row>
    <row r="68" spans="1:13" ht="36" x14ac:dyDescent="0.25">
      <c r="A68" s="53"/>
      <c r="B68" s="77"/>
      <c r="C68" s="50"/>
      <c r="D68" s="22" t="s">
        <v>10</v>
      </c>
      <c r="E68" s="89"/>
      <c r="F68" s="30">
        <f t="shared" si="9"/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50"/>
      <c r="M68" s="50"/>
    </row>
    <row r="69" spans="1:13" ht="32.25" customHeight="1" x14ac:dyDescent="0.25">
      <c r="A69" s="54"/>
      <c r="B69" s="78"/>
      <c r="C69" s="51"/>
      <c r="D69" s="22" t="s">
        <v>7</v>
      </c>
      <c r="E69" s="90"/>
      <c r="F69" s="30">
        <f t="shared" si="9"/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51"/>
      <c r="M69" s="51"/>
    </row>
    <row r="70" spans="1:13" ht="68.25" customHeight="1" x14ac:dyDescent="0.25">
      <c r="A70" s="52" t="s">
        <v>74</v>
      </c>
      <c r="B70" s="55" t="s">
        <v>23</v>
      </c>
      <c r="C70" s="49" t="s">
        <v>12</v>
      </c>
      <c r="D70" s="22" t="s">
        <v>9</v>
      </c>
      <c r="E70" s="88">
        <v>21755</v>
      </c>
      <c r="F70" s="30">
        <f t="shared" si="9"/>
        <v>50846</v>
      </c>
      <c r="G70" s="30">
        <v>28284</v>
      </c>
      <c r="H70" s="30">
        <v>13762</v>
      </c>
      <c r="I70" s="30">
        <v>8800</v>
      </c>
      <c r="J70" s="30">
        <v>0</v>
      </c>
      <c r="K70" s="30">
        <v>0</v>
      </c>
      <c r="L70" s="49" t="s">
        <v>29</v>
      </c>
      <c r="M70" s="49" t="s">
        <v>48</v>
      </c>
    </row>
    <row r="71" spans="1:13" ht="48" x14ac:dyDescent="0.25">
      <c r="A71" s="53"/>
      <c r="B71" s="56"/>
      <c r="C71" s="50"/>
      <c r="D71" s="22" t="s">
        <v>6</v>
      </c>
      <c r="E71" s="91"/>
      <c r="F71" s="30">
        <f t="shared" si="9"/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50"/>
      <c r="M71" s="50"/>
    </row>
    <row r="72" spans="1:13" ht="36" x14ac:dyDescent="0.25">
      <c r="A72" s="53"/>
      <c r="B72" s="56"/>
      <c r="C72" s="50"/>
      <c r="D72" s="22" t="s">
        <v>10</v>
      </c>
      <c r="E72" s="91"/>
      <c r="F72" s="30">
        <f t="shared" si="9"/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50"/>
      <c r="M72" s="50"/>
    </row>
    <row r="73" spans="1:13" ht="24" x14ac:dyDescent="0.25">
      <c r="A73" s="54"/>
      <c r="B73" s="57"/>
      <c r="C73" s="51"/>
      <c r="D73" s="22" t="s">
        <v>7</v>
      </c>
      <c r="E73" s="92"/>
      <c r="F73" s="30">
        <f t="shared" si="9"/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50"/>
      <c r="M73" s="50"/>
    </row>
    <row r="74" spans="1:13" ht="110.25" customHeight="1" x14ac:dyDescent="0.25">
      <c r="A74" s="32" t="s">
        <v>90</v>
      </c>
      <c r="B74" s="33" t="s">
        <v>91</v>
      </c>
      <c r="C74" s="35" t="s">
        <v>12</v>
      </c>
      <c r="D74" s="22" t="s">
        <v>7</v>
      </c>
      <c r="E74" s="31">
        <v>752909</v>
      </c>
      <c r="F74" s="30">
        <f t="shared" si="9"/>
        <v>546309</v>
      </c>
      <c r="G74" s="30">
        <v>323651</v>
      </c>
      <c r="H74" s="30">
        <v>222658</v>
      </c>
      <c r="I74" s="30">
        <v>0</v>
      </c>
      <c r="J74" s="30">
        <v>0</v>
      </c>
      <c r="K74" s="30">
        <v>0</v>
      </c>
      <c r="L74" s="34" t="s">
        <v>29</v>
      </c>
      <c r="M74" s="34" t="s">
        <v>92</v>
      </c>
    </row>
    <row r="75" spans="1:13" ht="156" customHeight="1" x14ac:dyDescent="0.25">
      <c r="A75" s="32" t="s">
        <v>75</v>
      </c>
      <c r="B75" s="33" t="s">
        <v>38</v>
      </c>
      <c r="C75" s="34" t="s">
        <v>12</v>
      </c>
      <c r="D75" s="22" t="s">
        <v>9</v>
      </c>
      <c r="E75" s="35"/>
      <c r="F75" s="30">
        <f t="shared" si="9"/>
        <v>11808</v>
      </c>
      <c r="G75" s="30">
        <v>3936</v>
      </c>
      <c r="H75" s="30">
        <v>3936</v>
      </c>
      <c r="I75" s="30">
        <v>3936</v>
      </c>
      <c r="J75" s="30">
        <v>0</v>
      </c>
      <c r="K75" s="30">
        <v>0</v>
      </c>
      <c r="L75" s="34" t="s">
        <v>29</v>
      </c>
      <c r="M75" s="34" t="s">
        <v>48</v>
      </c>
    </row>
    <row r="76" spans="1:13" ht="96.75" customHeight="1" x14ac:dyDescent="0.25">
      <c r="A76" s="32" t="s">
        <v>76</v>
      </c>
      <c r="B76" s="33" t="s">
        <v>93</v>
      </c>
      <c r="C76" s="34" t="s">
        <v>12</v>
      </c>
      <c r="D76" s="22" t="s">
        <v>9</v>
      </c>
      <c r="E76" s="36">
        <v>500</v>
      </c>
      <c r="F76" s="30">
        <f t="shared" si="9"/>
        <v>6000</v>
      </c>
      <c r="G76" s="30">
        <v>2000</v>
      </c>
      <c r="H76" s="30">
        <v>2000</v>
      </c>
      <c r="I76" s="30">
        <v>2000</v>
      </c>
      <c r="J76" s="30">
        <v>0</v>
      </c>
      <c r="K76" s="30">
        <v>0</v>
      </c>
      <c r="L76" s="34" t="s">
        <v>29</v>
      </c>
      <c r="M76" s="34" t="s">
        <v>48</v>
      </c>
    </row>
    <row r="77" spans="1:13" ht="111.75" customHeight="1" x14ac:dyDescent="0.25">
      <c r="A77" s="37" t="s">
        <v>77</v>
      </c>
      <c r="B77" s="28" t="s">
        <v>37</v>
      </c>
      <c r="C77" s="34" t="s">
        <v>12</v>
      </c>
      <c r="D77" s="22" t="s">
        <v>9</v>
      </c>
      <c r="E77" s="34"/>
      <c r="F77" s="30">
        <f t="shared" si="9"/>
        <v>21230</v>
      </c>
      <c r="G77" s="30">
        <v>7230</v>
      </c>
      <c r="H77" s="30">
        <v>7000</v>
      </c>
      <c r="I77" s="30">
        <v>7000</v>
      </c>
      <c r="J77" s="30">
        <v>0</v>
      </c>
      <c r="K77" s="30">
        <v>0</v>
      </c>
      <c r="L77" s="34" t="s">
        <v>29</v>
      </c>
      <c r="M77" s="34" t="s">
        <v>48</v>
      </c>
    </row>
    <row r="78" spans="1:13" x14ac:dyDescent="0.25">
      <c r="A78" s="40" t="s">
        <v>26</v>
      </c>
      <c r="B78" s="41"/>
      <c r="C78" s="41"/>
      <c r="D78" s="41"/>
      <c r="E78" s="42"/>
      <c r="F78" s="25">
        <f t="shared" si="9"/>
        <v>4296961</v>
      </c>
      <c r="G78" s="25">
        <f>SUM(G79:G82)</f>
        <v>2303297</v>
      </c>
      <c r="H78" s="25">
        <f>SUM(H79:H82)</f>
        <v>1089556</v>
      </c>
      <c r="I78" s="25">
        <f>SUM(I79:I82)</f>
        <v>904108</v>
      </c>
      <c r="J78" s="25">
        <f>SUM(J79:J82)</f>
        <v>0</v>
      </c>
      <c r="K78" s="25">
        <f>SUM(K79:K82)</f>
        <v>0</v>
      </c>
      <c r="L78" s="43"/>
      <c r="M78" s="43"/>
    </row>
    <row r="79" spans="1:13" x14ac:dyDescent="0.25">
      <c r="A79" s="40" t="s">
        <v>9</v>
      </c>
      <c r="B79" s="41"/>
      <c r="C79" s="41"/>
      <c r="D79" s="41"/>
      <c r="E79" s="42"/>
      <c r="F79" s="25">
        <f t="shared" si="9"/>
        <v>3743246</v>
      </c>
      <c r="G79" s="25">
        <f>SUM(G9+G13+G24+G54+G62)</f>
        <v>1975943</v>
      </c>
      <c r="H79" s="25">
        <f>SUM(H9+H13+H24+H54+H62)</f>
        <v>863195</v>
      </c>
      <c r="I79" s="25">
        <f>SUM(I9+I13+I24+I54+I62)</f>
        <v>904108</v>
      </c>
      <c r="J79" s="25">
        <v>0</v>
      </c>
      <c r="K79" s="25">
        <v>0</v>
      </c>
      <c r="L79" s="44"/>
      <c r="M79" s="44"/>
    </row>
    <row r="80" spans="1:13" x14ac:dyDescent="0.25">
      <c r="A80" s="40" t="s">
        <v>6</v>
      </c>
      <c r="B80" s="41"/>
      <c r="C80" s="41"/>
      <c r="D80" s="41"/>
      <c r="E80" s="42"/>
      <c r="F80" s="25">
        <f t="shared" si="9"/>
        <v>7406</v>
      </c>
      <c r="G80" s="25">
        <f>SUM(G25+G63)</f>
        <v>3703</v>
      </c>
      <c r="H80" s="25">
        <f>SUM(H25+H63)</f>
        <v>3703</v>
      </c>
      <c r="I80" s="25">
        <v>0</v>
      </c>
      <c r="J80" s="25">
        <v>0</v>
      </c>
      <c r="K80" s="25">
        <v>0</v>
      </c>
      <c r="L80" s="44"/>
      <c r="M80" s="44"/>
    </row>
    <row r="81" spans="1:13" x14ac:dyDescent="0.25">
      <c r="A81" s="40" t="s">
        <v>10</v>
      </c>
      <c r="B81" s="41"/>
      <c r="C81" s="41"/>
      <c r="D81" s="41"/>
      <c r="E81" s="42"/>
      <c r="F81" s="25">
        <f t="shared" si="9"/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44"/>
      <c r="M81" s="44"/>
    </row>
    <row r="82" spans="1:13" x14ac:dyDescent="0.25">
      <c r="A82" s="40" t="s">
        <v>24</v>
      </c>
      <c r="B82" s="41"/>
      <c r="C82" s="41"/>
      <c r="D82" s="41"/>
      <c r="E82" s="42"/>
      <c r="F82" s="25">
        <f t="shared" si="9"/>
        <v>546309</v>
      </c>
      <c r="G82" s="25">
        <f>SUM(G65)</f>
        <v>323651</v>
      </c>
      <c r="H82" s="25">
        <f>SUM(H65)</f>
        <v>222658</v>
      </c>
      <c r="I82" s="25">
        <v>0</v>
      </c>
      <c r="J82" s="25">
        <v>0</v>
      </c>
      <c r="K82" s="25">
        <v>0</v>
      </c>
      <c r="L82" s="45"/>
      <c r="M82" s="4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</sheetData>
  <mergeCells count="110">
    <mergeCell ref="B21:B22"/>
    <mergeCell ref="A21:A22"/>
    <mergeCell ref="C21:C22"/>
    <mergeCell ref="E48:E49"/>
    <mergeCell ref="A16:A20"/>
    <mergeCell ref="B16:B20"/>
    <mergeCell ref="C16:C20"/>
    <mergeCell ref="M16:M20"/>
    <mergeCell ref="L34:L36"/>
    <mergeCell ref="M34:M36"/>
    <mergeCell ref="E34:E36"/>
    <mergeCell ref="L27:L31"/>
    <mergeCell ref="M27:M31"/>
    <mergeCell ref="E27:E31"/>
    <mergeCell ref="E42:E46"/>
    <mergeCell ref="E37:E41"/>
    <mergeCell ref="C61:C65"/>
    <mergeCell ref="M66:M69"/>
    <mergeCell ref="M70:M73"/>
    <mergeCell ref="L51:L52"/>
    <mergeCell ref="L66:L69"/>
    <mergeCell ref="L12:L14"/>
    <mergeCell ref="M12:M14"/>
    <mergeCell ref="L21:L22"/>
    <mergeCell ref="A60:M60"/>
    <mergeCell ref="A23:A25"/>
    <mergeCell ref="B23:B25"/>
    <mergeCell ref="C23:C25"/>
    <mergeCell ref="A48:A49"/>
    <mergeCell ref="B48:B49"/>
    <mergeCell ref="L48:L49"/>
    <mergeCell ref="E66:E69"/>
    <mergeCell ref="E70:E73"/>
    <mergeCell ref="E51:E52"/>
    <mergeCell ref="M21:M22"/>
    <mergeCell ref="E16:E20"/>
    <mergeCell ref="L16:L20"/>
    <mergeCell ref="L37:L41"/>
    <mergeCell ref="M37:M41"/>
    <mergeCell ref="A34:A36"/>
    <mergeCell ref="A66:A69"/>
    <mergeCell ref="B66:B69"/>
    <mergeCell ref="C66:C69"/>
    <mergeCell ref="A12:A14"/>
    <mergeCell ref="B12:B14"/>
    <mergeCell ref="C12:C14"/>
    <mergeCell ref="A7:A9"/>
    <mergeCell ref="B7:B9"/>
    <mergeCell ref="C7:C9"/>
    <mergeCell ref="B34:B36"/>
    <mergeCell ref="C34:C36"/>
    <mergeCell ref="A27:A31"/>
    <mergeCell ref="B27:B31"/>
    <mergeCell ref="C27:C31"/>
    <mergeCell ref="C48:C49"/>
    <mergeCell ref="A42:A46"/>
    <mergeCell ref="B42:B46"/>
    <mergeCell ref="C42:C46"/>
    <mergeCell ref="A37:A41"/>
    <mergeCell ref="B37:B41"/>
    <mergeCell ref="C37:C41"/>
    <mergeCell ref="B61:B65"/>
    <mergeCell ref="A51:A52"/>
    <mergeCell ref="B51:B52"/>
    <mergeCell ref="D7:D8"/>
    <mergeCell ref="E7:E8"/>
    <mergeCell ref="G1:M1"/>
    <mergeCell ref="G2:M2"/>
    <mergeCell ref="L7:L11"/>
    <mergeCell ref="M7:M11"/>
    <mergeCell ref="I7:I8"/>
    <mergeCell ref="J7:J8"/>
    <mergeCell ref="F7:F8"/>
    <mergeCell ref="G7:G8"/>
    <mergeCell ref="K7:K8"/>
    <mergeCell ref="H7:H8"/>
    <mergeCell ref="A3:M3"/>
    <mergeCell ref="L4:L5"/>
    <mergeCell ref="M4:M5"/>
    <mergeCell ref="G4:K4"/>
    <mergeCell ref="F4:F5"/>
    <mergeCell ref="C4:C5"/>
    <mergeCell ref="D4:D5"/>
    <mergeCell ref="B4:B5"/>
    <mergeCell ref="E4:E5"/>
    <mergeCell ref="A4:A5"/>
    <mergeCell ref="A81:E81"/>
    <mergeCell ref="A82:E82"/>
    <mergeCell ref="A78:E78"/>
    <mergeCell ref="A79:E79"/>
    <mergeCell ref="A80:E80"/>
    <mergeCell ref="M78:M82"/>
    <mergeCell ref="L23:L25"/>
    <mergeCell ref="M23:M25"/>
    <mergeCell ref="L53:L54"/>
    <mergeCell ref="M53:M54"/>
    <mergeCell ref="L61:L65"/>
    <mergeCell ref="M61:M65"/>
    <mergeCell ref="L70:L73"/>
    <mergeCell ref="M51:M52"/>
    <mergeCell ref="L78:L82"/>
    <mergeCell ref="M48:M49"/>
    <mergeCell ref="A70:A73"/>
    <mergeCell ref="B70:B73"/>
    <mergeCell ref="C70:C73"/>
    <mergeCell ref="A53:A54"/>
    <mergeCell ref="B53:B54"/>
    <mergeCell ref="C51:C52"/>
    <mergeCell ref="C53:C54"/>
    <mergeCell ref="A61:A6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2018-01-12T12:09:30Z</dcterms:modified>
</cp:coreProperties>
</file>