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625"/>
  <workbookPr defaultThemeVersion="124226"/>
  <mc:AlternateContent xmlns:mc="http://schemas.openxmlformats.org/markup-compatibility/2006">
    <mc:Choice Requires="x15">
      <x15ac:absPath xmlns:x15ac="http://schemas.microsoft.com/office/spreadsheetml/2010/11/ac" url="\\Nach\d\Мои документы\2017 г\1 Красногорский муниципальный район\Бюджет КМР 2017-2019\2 Уточнения бюджета 2017\10 Уточнение ноябрь 2017  с МФЦ\В СД КМР уточнение ноябрь 2017\"/>
    </mc:Choice>
  </mc:AlternateContent>
  <bookViews>
    <workbookView xWindow="705" yWindow="930" windowWidth="15180" windowHeight="10620"/>
  </bookViews>
  <sheets>
    <sheet name="2017" sheetId="1" r:id="rId1"/>
  </sheets>
  <definedNames>
    <definedName name="_xlnm._FilterDatabase" localSheetId="0" hidden="1">'2017'!$A$4:$K$1860</definedName>
    <definedName name="_xlnm.Print_Titles" localSheetId="0">'2017'!$4:$4</definedName>
    <definedName name="_xlnm.Print_Area" localSheetId="0">'2017'!$A$1:$G$1862</definedName>
  </definedNames>
  <calcPr calcId="162913"/>
  <fileRecoveryPr autoRecover="0"/>
</workbook>
</file>

<file path=xl/calcChain.xml><?xml version="1.0" encoding="utf-8"?>
<calcChain xmlns="http://schemas.openxmlformats.org/spreadsheetml/2006/main">
  <c r="G239" i="1" l="1"/>
  <c r="G238" i="1"/>
  <c r="G234" i="1"/>
  <c r="G232" i="1"/>
  <c r="G286" i="1" l="1"/>
  <c r="G277" i="1"/>
  <c r="G584" i="1" l="1"/>
  <c r="G583" i="1" s="1"/>
  <c r="G252" i="1"/>
  <c r="G215" i="1" l="1"/>
  <c r="G139" i="1" l="1"/>
  <c r="G133" i="1"/>
  <c r="G88" i="1"/>
  <c r="G534" i="1" l="1"/>
  <c r="G533" i="1" s="1"/>
  <c r="G532" i="1" s="1"/>
  <c r="G383" i="1" l="1"/>
  <c r="G970" i="1" l="1"/>
  <c r="G983" i="1"/>
  <c r="G1018" i="1"/>
  <c r="G962" i="1"/>
  <c r="G1023" i="1"/>
  <c r="G954" i="1"/>
  <c r="G414" i="1"/>
  <c r="G412" i="1"/>
  <c r="G413" i="1"/>
  <c r="G382" i="1"/>
  <c r="G381" i="1"/>
  <c r="G300" i="1"/>
  <c r="G299" i="1" s="1"/>
  <c r="G297" i="1"/>
  <c r="G293" i="1"/>
  <c r="G292" i="1"/>
  <c r="G291" i="1"/>
  <c r="G631" i="1" l="1"/>
  <c r="G628" i="1"/>
  <c r="G626" i="1"/>
  <c r="G195" i="1" l="1"/>
  <c r="G191" i="1"/>
  <c r="G190" i="1"/>
  <c r="G189" i="1"/>
  <c r="G1728" i="1" l="1"/>
  <c r="G1724" i="1"/>
  <c r="G1722" i="1"/>
  <c r="G678" i="1" l="1"/>
  <c r="G721" i="1" l="1"/>
  <c r="G716" i="1"/>
  <c r="G715" i="1" s="1"/>
  <c r="G921" i="1" l="1"/>
  <c r="G1318" i="1" l="1"/>
  <c r="G1317" i="1"/>
  <c r="G1316" i="1"/>
  <c r="G530" i="1" l="1"/>
  <c r="G529" i="1" s="1"/>
  <c r="G528" i="1" s="1"/>
  <c r="G1848" i="1" l="1"/>
  <c r="G1847" i="1"/>
  <c r="G634" i="1" l="1"/>
  <c r="G1076" i="1" l="1"/>
  <c r="G1075" i="1" s="1"/>
  <c r="G1074" i="1" s="1"/>
  <c r="G1073" i="1"/>
  <c r="G1066" i="1"/>
  <c r="G1050" i="1"/>
  <c r="G1049" i="1" s="1"/>
  <c r="G1048" i="1" s="1"/>
  <c r="G237" i="1" l="1"/>
  <c r="G259" i="1" l="1"/>
  <c r="G258" i="1" s="1"/>
  <c r="G257" i="1" s="1"/>
  <c r="G587" i="1"/>
  <c r="G586" i="1" s="1"/>
  <c r="G582" i="1" s="1"/>
  <c r="G686" i="1" l="1"/>
  <c r="G1759" i="1" l="1"/>
  <c r="G1743" i="1"/>
  <c r="G1742" i="1"/>
  <c r="G1741" i="1"/>
  <c r="G1661" i="1"/>
  <c r="G1658" i="1"/>
  <c r="G698" i="1"/>
  <c r="G1625" i="1"/>
  <c r="G1549" i="1"/>
  <c r="G1541" i="1"/>
  <c r="G1531" i="1"/>
  <c r="G1527" i="1"/>
  <c r="G1519" i="1"/>
  <c r="G1505" i="1"/>
  <c r="G927" i="1" l="1"/>
  <c r="G926" i="1" s="1"/>
  <c r="G925" i="1" s="1"/>
  <c r="G1837" i="1" l="1"/>
  <c r="G115" i="1"/>
  <c r="G1832" i="1"/>
  <c r="G110" i="1"/>
  <c r="G1242" i="1" l="1"/>
  <c r="G1241" i="1"/>
  <c r="G493" i="1" l="1"/>
  <c r="G1350" i="1" l="1"/>
  <c r="G1345" i="1"/>
  <c r="G809" i="1" l="1"/>
  <c r="G812" i="1"/>
  <c r="G875" i="1"/>
  <c r="G878" i="1"/>
  <c r="G830" i="1"/>
  <c r="G833" i="1"/>
  <c r="G845" i="1"/>
  <c r="G848" i="1"/>
  <c r="G1425" i="1" l="1"/>
  <c r="G1232" i="1" l="1"/>
  <c r="G1293" i="1"/>
  <c r="G1329" i="1"/>
  <c r="G1330" i="1"/>
  <c r="G1331" i="1"/>
  <c r="G1334" i="1"/>
  <c r="G1335" i="1"/>
  <c r="G1338" i="1"/>
  <c r="G1082" i="1"/>
  <c r="G1798" i="1" l="1"/>
  <c r="G1795" i="1"/>
  <c r="G1457" i="1"/>
  <c r="G1453" i="1"/>
  <c r="G1445" i="1"/>
  <c r="G1441" i="1"/>
  <c r="G706" i="1" l="1"/>
  <c r="G705" i="1" s="1"/>
  <c r="G704" i="1" s="1"/>
  <c r="G703" i="1" s="1"/>
  <c r="G730" i="1" l="1"/>
  <c r="G563" i="1"/>
  <c r="G567" i="1"/>
  <c r="G396" i="1"/>
  <c r="G595" i="1" l="1"/>
  <c r="G594" i="1" s="1"/>
  <c r="G593" i="1" s="1"/>
  <c r="G591" i="1"/>
  <c r="G590" i="1" s="1"/>
  <c r="G589" i="1" s="1"/>
  <c r="G1001" i="1" l="1"/>
  <c r="G646" i="1"/>
  <c r="G647" i="1"/>
  <c r="G606" i="1"/>
  <c r="G330" i="1"/>
  <c r="G312" i="1"/>
  <c r="G306" i="1"/>
  <c r="G307" i="1"/>
  <c r="G282" i="1"/>
  <c r="G557" i="1" l="1"/>
  <c r="G71" i="1" l="1"/>
  <c r="G1747" i="1" l="1"/>
  <c r="G1746" i="1"/>
  <c r="G1665" i="1"/>
  <c r="G1614" i="1"/>
  <c r="G1558" i="1"/>
  <c r="G1501" i="1"/>
  <c r="G775" i="1" l="1"/>
  <c r="G915" i="1"/>
  <c r="G914" i="1" s="1"/>
  <c r="G912" i="1"/>
  <c r="G911" i="1" s="1"/>
  <c r="G786" i="1"/>
  <c r="G910" i="1" l="1"/>
  <c r="G909" i="1" s="1"/>
  <c r="G180" i="1"/>
  <c r="G179" i="1" s="1"/>
  <c r="G178" i="1" s="1"/>
  <c r="G177" i="1" s="1"/>
  <c r="G175" i="1"/>
  <c r="G174" i="1" s="1"/>
  <c r="G173" i="1" s="1"/>
  <c r="G172" i="1" s="1"/>
  <c r="G171" i="1" s="1"/>
  <c r="G170" i="1" l="1"/>
  <c r="G1146" i="1"/>
  <c r="G1436" i="1"/>
  <c r="G1435" i="1" s="1"/>
  <c r="G1434" i="1" s="1"/>
  <c r="G1508" i="1" l="1"/>
  <c r="G1507" i="1" s="1"/>
  <c r="G1506" i="1" s="1"/>
  <c r="G826" i="1" l="1"/>
  <c r="G823" i="1"/>
  <c r="G907" i="1" l="1"/>
  <c r="G739" i="1" l="1"/>
  <c r="G738" i="1" s="1"/>
  <c r="G737" i="1" s="1"/>
  <c r="G857" i="1" l="1"/>
  <c r="G855" i="1"/>
  <c r="G219" i="1" l="1"/>
  <c r="G218" i="1" s="1"/>
  <c r="G217" i="1" s="1"/>
  <c r="G1571" i="1" l="1"/>
  <c r="G1544" i="1" l="1"/>
  <c r="G1570" i="1" l="1"/>
  <c r="G1568" i="1"/>
  <c r="G1567" i="1" s="1"/>
  <c r="G1566" i="1" l="1"/>
  <c r="G243" i="1" l="1"/>
  <c r="G214" i="1" l="1"/>
  <c r="G127" i="1"/>
  <c r="G1514" i="1" l="1"/>
  <c r="G1512" i="1" s="1"/>
  <c r="G426" i="1" l="1"/>
  <c r="G1263" i="1" l="1"/>
  <c r="G1265" i="1"/>
  <c r="G1262" i="1" l="1"/>
  <c r="G1261" i="1" s="1"/>
  <c r="G1516" i="1" l="1"/>
  <c r="G48" i="1"/>
  <c r="G47" i="1" s="1"/>
  <c r="G46" i="1" s="1"/>
  <c r="G45" i="1" s="1"/>
  <c r="G44" i="1" s="1"/>
  <c r="G43" i="1"/>
  <c r="G59" i="1" l="1"/>
  <c r="G58" i="1" s="1"/>
  <c r="G57" i="1" s="1"/>
  <c r="G56" i="1" s="1"/>
  <c r="G55" i="1" s="1"/>
  <c r="G53" i="1"/>
  <c r="G37" i="1"/>
  <c r="G36" i="1" s="1"/>
  <c r="G35" i="1" s="1"/>
  <c r="G52" i="1" l="1"/>
  <c r="G51" i="1" s="1"/>
  <c r="G50" i="1" s="1"/>
  <c r="G49" i="1" s="1"/>
  <c r="G34" i="1"/>
  <c r="G938" i="1"/>
  <c r="G467" i="1" l="1"/>
  <c r="G435" i="1" l="1"/>
  <c r="G372" i="1"/>
  <c r="G275" i="1"/>
  <c r="G296" i="1"/>
  <c r="G766" i="1" l="1"/>
  <c r="G465" i="1" l="1"/>
  <c r="G1723" i="1" l="1"/>
  <c r="G1703" i="1"/>
  <c r="G732" i="1"/>
  <c r="G731" i="1" s="1"/>
  <c r="G729" i="1"/>
  <c r="G728" i="1" s="1"/>
  <c r="G725" i="1"/>
  <c r="G724" i="1" s="1"/>
  <c r="G713" i="1"/>
  <c r="G702" i="1"/>
  <c r="G723" i="1" l="1"/>
  <c r="G722" i="1" s="1"/>
  <c r="G552" i="1"/>
  <c r="G551" i="1" s="1"/>
  <c r="G550" i="1" s="1"/>
  <c r="G1522" i="1" l="1"/>
  <c r="G1521" i="1" s="1"/>
  <c r="G1520" i="1" s="1"/>
  <c r="G1467" i="1"/>
  <c r="G1466" i="1" s="1"/>
  <c r="G1465" i="1" s="1"/>
  <c r="G1464" i="1" s="1"/>
  <c r="G1463" i="1" s="1"/>
  <c r="G1421" i="1" l="1"/>
  <c r="G1132" i="1" l="1"/>
  <c r="G1131" i="1" s="1"/>
  <c r="G1130" i="1" s="1"/>
  <c r="G748" i="1" l="1"/>
  <c r="G747" i="1" s="1"/>
  <c r="G746" i="1" s="1"/>
  <c r="G745" i="1" s="1"/>
  <c r="G743" i="1"/>
  <c r="G742" i="1" s="1"/>
  <c r="G741" i="1" s="1"/>
  <c r="G736" i="1" s="1"/>
  <c r="G1364" i="1" l="1"/>
  <c r="G1362" i="1"/>
  <c r="G556" i="1" l="1"/>
  <c r="G555" i="1" s="1"/>
  <c r="G554" i="1" s="1"/>
  <c r="G549" i="1" l="1"/>
  <c r="G548" i="1" s="1"/>
  <c r="G101" i="1"/>
  <c r="G156" i="1" l="1"/>
  <c r="G155" i="1" s="1"/>
  <c r="G151" i="1"/>
  <c r="G150" i="1" s="1"/>
  <c r="G149" i="1" l="1"/>
  <c r="G148" i="1" s="1"/>
  <c r="G147" i="1" s="1"/>
  <c r="G1238" i="1"/>
  <c r="G1236" i="1"/>
  <c r="G1750" i="1" l="1"/>
  <c r="G1749" i="1" l="1"/>
  <c r="G1790" i="1" l="1"/>
  <c r="G1787" i="1"/>
  <c r="G1413" i="1"/>
  <c r="G945" i="1" l="1"/>
  <c r="G944" i="1" s="1"/>
  <c r="G943" i="1" s="1"/>
  <c r="G942" i="1" s="1"/>
  <c r="G1054" i="1" l="1"/>
  <c r="G1053" i="1" s="1"/>
  <c r="G1052" i="1" s="1"/>
  <c r="G1046" i="1" l="1"/>
  <c r="G1045" i="1" s="1"/>
  <c r="G1044" i="1" s="1"/>
  <c r="G386" i="1" l="1"/>
  <c r="G389" i="1"/>
  <c r="G969" i="1" l="1"/>
  <c r="G968" i="1" s="1"/>
  <c r="G967" i="1" s="1"/>
  <c r="G643" i="1" l="1"/>
  <c r="G642" i="1"/>
  <c r="G641" i="1"/>
  <c r="G417" i="1" l="1"/>
  <c r="G418" i="1"/>
  <c r="G368" i="1"/>
  <c r="G305" i="1"/>
  <c r="G359" i="1"/>
  <c r="G358" i="1" s="1"/>
  <c r="G357" i="1" s="1"/>
  <c r="G355" i="1"/>
  <c r="G354" i="1" s="1"/>
  <c r="G353" i="1" s="1"/>
  <c r="G352" i="1" l="1"/>
  <c r="G351" i="1" s="1"/>
  <c r="G223" i="1"/>
  <c r="G222" i="1" s="1"/>
  <c r="G221" i="1" s="1"/>
  <c r="G580" i="1" l="1"/>
  <c r="G579" i="1" s="1"/>
  <c r="G578" i="1" s="1"/>
  <c r="G146" i="1" l="1"/>
  <c r="G1043" i="1" l="1"/>
  <c r="G1449" i="1" l="1"/>
  <c r="G1448" i="1" s="1"/>
  <c r="G1447" i="1" s="1"/>
  <c r="G1446" i="1" s="1"/>
  <c r="G1432" i="1"/>
  <c r="G1431" i="1" s="1"/>
  <c r="G1430" i="1" s="1"/>
  <c r="G1676" i="1" l="1"/>
  <c r="G1683" i="1"/>
  <c r="G1680" i="1"/>
  <c r="G1269" i="1" l="1"/>
  <c r="G1268" i="1" s="1"/>
  <c r="G1267" i="1" s="1"/>
  <c r="G1277" i="1"/>
  <c r="G1276" i="1" s="1"/>
  <c r="G1275" i="1" s="1"/>
  <c r="G1282" i="1"/>
  <c r="G1281" i="1" s="1"/>
  <c r="G1219" i="1"/>
  <c r="G1218" i="1" s="1"/>
  <c r="G1217" i="1" s="1"/>
  <c r="G1216" i="1" s="1"/>
  <c r="G1227" i="1"/>
  <c r="G1226" i="1" s="1"/>
  <c r="G1225" i="1" s="1"/>
  <c r="G1224" i="1" s="1"/>
  <c r="G1222" i="1"/>
  <c r="G1221" i="1" s="1"/>
  <c r="G1220" i="1" s="1"/>
  <c r="G1492" i="1"/>
  <c r="G1491" i="1" s="1"/>
  <c r="G1490" i="1" s="1"/>
  <c r="G1489" i="1" s="1"/>
  <c r="G1495" i="1"/>
  <c r="G1494" i="1" s="1"/>
  <c r="G1493" i="1" s="1"/>
  <c r="G1500" i="1"/>
  <c r="G1499" i="1" s="1"/>
  <c r="G1498" i="1" s="1"/>
  <c r="G1504" i="1"/>
  <c r="G1503" i="1" s="1"/>
  <c r="G1502" i="1" s="1"/>
  <c r="G1511" i="1"/>
  <c r="G1515" i="1"/>
  <c r="G1518" i="1"/>
  <c r="G1517" i="1" s="1"/>
  <c r="G1525" i="1"/>
  <c r="G1524" i="1" s="1"/>
  <c r="G1530" i="1"/>
  <c r="G1529" i="1" s="1"/>
  <c r="G1528" i="1" s="1"/>
  <c r="G1534" i="1"/>
  <c r="G1536" i="1"/>
  <c r="G1540" i="1"/>
  <c r="G1539" i="1" s="1"/>
  <c r="G1538" i="1" s="1"/>
  <c r="G1543" i="1"/>
  <c r="G1542" i="1" s="1"/>
  <c r="G1548" i="1"/>
  <c r="G1547" i="1" s="1"/>
  <c r="G1546" i="1" s="1"/>
  <c r="G937" i="1"/>
  <c r="G936" i="1" s="1"/>
  <c r="G935" i="1" s="1"/>
  <c r="G934" i="1" s="1"/>
  <c r="G933" i="1" s="1"/>
  <c r="G1245" i="1"/>
  <c r="G1244" i="1" s="1"/>
  <c r="G242" i="1"/>
  <c r="G241" i="1" s="1"/>
  <c r="G518" i="1"/>
  <c r="G514" i="1"/>
  <c r="G513" i="1" s="1"/>
  <c r="G1116" i="1"/>
  <c r="G1115" i="1" s="1"/>
  <c r="G1114" i="1"/>
  <c r="G1113" i="1" s="1"/>
  <c r="G1420" i="1"/>
  <c r="G1419" i="1" s="1"/>
  <c r="G1418" i="1" s="1"/>
  <c r="G576" i="1"/>
  <c r="G575" i="1" s="1"/>
  <c r="G574" i="1" s="1"/>
  <c r="G630" i="1"/>
  <c r="G629" i="1" s="1"/>
  <c r="G1730" i="1"/>
  <c r="G1729" i="1" s="1"/>
  <c r="G1726" i="1"/>
  <c r="G1725" i="1" s="1"/>
  <c r="G1624" i="1"/>
  <c r="G1623" i="1" s="1"/>
  <c r="G1622" i="1" s="1"/>
  <c r="G1595" i="1"/>
  <c r="G1594" i="1" s="1"/>
  <c r="G1593" i="1" s="1"/>
  <c r="G1592" i="1" s="1"/>
  <c r="G1621" i="1"/>
  <c r="G1620" i="1" s="1"/>
  <c r="G1619" i="1" s="1"/>
  <c r="G1618" i="1" s="1"/>
  <c r="G1617" i="1" s="1"/>
  <c r="G1565" i="1"/>
  <c r="G1564" i="1" s="1"/>
  <c r="G1563" i="1" s="1"/>
  <c r="G1562" i="1" s="1"/>
  <c r="G697" i="1"/>
  <c r="G696" i="1" s="1"/>
  <c r="G695" i="1" s="1"/>
  <c r="G633" i="1"/>
  <c r="G625" i="1"/>
  <c r="G624" i="1" s="1"/>
  <c r="G599" i="1"/>
  <c r="G598" i="1" s="1"/>
  <c r="G597" i="1" s="1"/>
  <c r="G1321" i="1"/>
  <c r="G1320" i="1" s="1"/>
  <c r="G1319" i="1" s="1"/>
  <c r="G1176" i="1"/>
  <c r="G1175" i="1" s="1"/>
  <c r="G1174" i="1" s="1"/>
  <c r="G1169" i="1"/>
  <c r="G1168" i="1" s="1"/>
  <c r="G1162" i="1"/>
  <c r="G1161" i="1" s="1"/>
  <c r="G801" i="1"/>
  <c r="G800" i="1" s="1"/>
  <c r="G799" i="1" s="1"/>
  <c r="G798" i="1"/>
  <c r="G797" i="1" s="1"/>
  <c r="G796" i="1" s="1"/>
  <c r="G1383" i="1"/>
  <c r="G1382" i="1" s="1"/>
  <c r="G1381" i="1" s="1"/>
  <c r="G1380" i="1" s="1"/>
  <c r="G1379" i="1" s="1"/>
  <c r="G251" i="1"/>
  <c r="G250" i="1" s="1"/>
  <c r="G249" i="1" s="1"/>
  <c r="G1000" i="1"/>
  <c r="G999" i="1" s="1"/>
  <c r="G998" i="1" s="1"/>
  <c r="G997" i="1" s="1"/>
  <c r="G425" i="1"/>
  <c r="G424" i="1" s="1"/>
  <c r="G423" i="1" s="1"/>
  <c r="G388" i="1"/>
  <c r="G387" i="1" s="1"/>
  <c r="G1388" i="1"/>
  <c r="G1387" i="1" s="1"/>
  <c r="G1386" i="1" s="1"/>
  <c r="G1385" i="1" s="1"/>
  <c r="G1384" i="1" s="1"/>
  <c r="G1106" i="1"/>
  <c r="G1105" i="1" s="1"/>
  <c r="G1104" i="1" s="1"/>
  <c r="G1103" i="1" s="1"/>
  <c r="G1102" i="1" s="1"/>
  <c r="G274" i="1"/>
  <c r="G273" i="1" s="1"/>
  <c r="G272" i="1" s="1"/>
  <c r="G338" i="1"/>
  <c r="G337" i="1" s="1"/>
  <c r="G336" i="1" s="1"/>
  <c r="G335" i="1" s="1"/>
  <c r="G334" i="1" s="1"/>
  <c r="G1478" i="1"/>
  <c r="G1477" i="1" s="1"/>
  <c r="G1476" i="1" s="1"/>
  <c r="G1475" i="1" s="1"/>
  <c r="G1412" i="1"/>
  <c r="G1411" i="1" s="1"/>
  <c r="G1410" i="1" s="1"/>
  <c r="G1428" i="1"/>
  <c r="G1427" i="1" s="1"/>
  <c r="G1426" i="1" s="1"/>
  <c r="G1145" i="1"/>
  <c r="G1144" i="1" s="1"/>
  <c r="G1143" i="1" s="1"/>
  <c r="G1124" i="1"/>
  <c r="G1123" i="1" s="1"/>
  <c r="G1122" i="1" s="1"/>
  <c r="G1189" i="1"/>
  <c r="G1188" i="1" s="1"/>
  <c r="G1187" i="1" s="1"/>
  <c r="G1253" i="1"/>
  <c r="G1252" i="1" s="1"/>
  <c r="G1251" i="1" s="1"/>
  <c r="G932" i="1"/>
  <c r="G931" i="1" s="1"/>
  <c r="G930" i="1" s="1"/>
  <c r="G929" i="1" s="1"/>
  <c r="G1098" i="1"/>
  <c r="G1097" i="1" s="1"/>
  <c r="G1096" i="1"/>
  <c r="G1095" i="1" s="1"/>
  <c r="G538" i="1"/>
  <c r="G537" i="1"/>
  <c r="G536" i="1" s="1"/>
  <c r="G507" i="1"/>
  <c r="G506" i="1" s="1"/>
  <c r="G505" i="1" s="1"/>
  <c r="G492" i="1"/>
  <c r="G491" i="1" s="1"/>
  <c r="G490" i="1" s="1"/>
  <c r="G488" i="1"/>
  <c r="G487" i="1" s="1"/>
  <c r="G486" i="1" s="1"/>
  <c r="G891" i="1"/>
  <c r="G890" i="1" s="1"/>
  <c r="G889" i="1" s="1"/>
  <c r="G888" i="1" s="1"/>
  <c r="G887" i="1" s="1"/>
  <c r="G777" i="1"/>
  <c r="G776" i="1" s="1"/>
  <c r="G566" i="1"/>
  <c r="G565" i="1" s="1"/>
  <c r="G564" i="1" s="1"/>
  <c r="G650" i="1"/>
  <c r="G649" i="1" s="1"/>
  <c r="G648" i="1" s="1"/>
  <c r="G124" i="1"/>
  <c r="G123" i="1" s="1"/>
  <c r="G1361" i="1"/>
  <c r="G1185" i="1"/>
  <c r="G1184" i="1" s="1"/>
  <c r="G1183" i="1" s="1"/>
  <c r="G1193" i="1"/>
  <c r="G1192" i="1" s="1"/>
  <c r="G1191" i="1" s="1"/>
  <c r="G1205" i="1"/>
  <c r="G1204" i="1" s="1"/>
  <c r="G1203" i="1" s="1"/>
  <c r="G1202" i="1" s="1"/>
  <c r="G1201" i="1" s="1"/>
  <c r="G1199" i="1"/>
  <c r="G1198" i="1" s="1"/>
  <c r="G1197" i="1" s="1"/>
  <c r="G1196" i="1" s="1"/>
  <c r="G1195" i="1" s="1"/>
  <c r="G281" i="1"/>
  <c r="G280" i="1" s="1"/>
  <c r="G279" i="1" s="1"/>
  <c r="G25" i="1"/>
  <c r="G24" i="1" s="1"/>
  <c r="G1850" i="1"/>
  <c r="G1849" i="1" s="1"/>
  <c r="G385" i="1"/>
  <c r="G384" i="1" s="1"/>
  <c r="G712" i="1"/>
  <c r="G711" i="1" s="1"/>
  <c r="G710" i="1" s="1"/>
  <c r="G367" i="1"/>
  <c r="G366" i="1" s="1"/>
  <c r="G365" i="1" s="1"/>
  <c r="G701" i="1"/>
  <c r="G700" i="1" s="1"/>
  <c r="G699" i="1" s="1"/>
  <c r="G953" i="1"/>
  <c r="G952" i="1" s="1"/>
  <c r="G951" i="1" s="1"/>
  <c r="G395" i="1"/>
  <c r="G394" i="1" s="1"/>
  <c r="G393" i="1" s="1"/>
  <c r="G255" i="1"/>
  <c r="G254" i="1" s="1"/>
  <c r="G253" i="1" s="1"/>
  <c r="G1613" i="1"/>
  <c r="G1612" i="1" s="1"/>
  <c r="G1611" i="1" s="1"/>
  <c r="G1610" i="1" s="1"/>
  <c r="G1609" i="1" s="1"/>
  <c r="G1608" i="1" s="1"/>
  <c r="G1557" i="1"/>
  <c r="G1556" i="1" s="1"/>
  <c r="G1030" i="1"/>
  <c r="G1029" i="1" s="1"/>
  <c r="G1028" i="1" s="1"/>
  <c r="G958" i="1"/>
  <c r="G957" i="1" s="1"/>
  <c r="G956" i="1" s="1"/>
  <c r="G955" i="1" s="1"/>
  <c r="G400" i="1"/>
  <c r="G399" i="1" s="1"/>
  <c r="G398" i="1" s="1"/>
  <c r="G397" i="1" s="1"/>
  <c r="G562" i="1"/>
  <c r="G561" i="1" s="1"/>
  <c r="G560" i="1" s="1"/>
  <c r="G1042" i="1"/>
  <c r="G1041" i="1" s="1"/>
  <c r="G1040" i="1" s="1"/>
  <c r="G1039" i="1" s="1"/>
  <c r="G1062" i="1"/>
  <c r="G1061" i="1" s="1"/>
  <c r="G1060" i="1" s="1"/>
  <c r="G1059" i="1" s="1"/>
  <c r="G1240" i="1"/>
  <c r="G1239" i="1" s="1"/>
  <c r="G689" i="1"/>
  <c r="G688" i="1" s="1"/>
  <c r="G687" i="1" s="1"/>
  <c r="G685" i="1"/>
  <c r="G684" i="1" s="1"/>
  <c r="G683" i="1" s="1"/>
  <c r="G682" i="1"/>
  <c r="G681" i="1" s="1"/>
  <c r="G680" i="1" s="1"/>
  <c r="G679" i="1" s="1"/>
  <c r="G677" i="1"/>
  <c r="G676" i="1" s="1"/>
  <c r="G675" i="1" s="1"/>
  <c r="G674" i="1"/>
  <c r="G673" i="1" s="1"/>
  <c r="G672" i="1" s="1"/>
  <c r="G671" i="1" s="1"/>
  <c r="G163" i="1"/>
  <c r="G162" i="1" s="1"/>
  <c r="G161" i="1" s="1"/>
  <c r="G160" i="1" s="1"/>
  <c r="G159" i="1" s="1"/>
  <c r="G158" i="1" s="1"/>
  <c r="G977" i="1"/>
  <c r="G976" i="1" s="1"/>
  <c r="G975" i="1" s="1"/>
  <c r="G961" i="1"/>
  <c r="G960" i="1" s="1"/>
  <c r="G959" i="1" s="1"/>
  <c r="G1034" i="1"/>
  <c r="G1033" i="1" s="1"/>
  <c r="G1032" i="1" s="1"/>
  <c r="G1026" i="1"/>
  <c r="G1025" i="1" s="1"/>
  <c r="G1024" i="1" s="1"/>
  <c r="G1022" i="1"/>
  <c r="G1021" i="1" s="1"/>
  <c r="G1020" i="1" s="1"/>
  <c r="G1017" i="1"/>
  <c r="G1015" i="1"/>
  <c r="G1012" i="1"/>
  <c r="G1011" i="1" s="1"/>
  <c r="G1005" i="1"/>
  <c r="G1004" i="1" s="1"/>
  <c r="G1003" i="1" s="1"/>
  <c r="G1002" i="1" s="1"/>
  <c r="G993" i="1"/>
  <c r="G992" i="1" s="1"/>
  <c r="G991" i="1" s="1"/>
  <c r="G990" i="1" s="1"/>
  <c r="G989" i="1" s="1"/>
  <c r="G987" i="1"/>
  <c r="G986" i="1" s="1"/>
  <c r="G985" i="1" s="1"/>
  <c r="G984" i="1" s="1"/>
  <c r="G982" i="1"/>
  <c r="G981" i="1" s="1"/>
  <c r="G980" i="1" s="1"/>
  <c r="G979" i="1" s="1"/>
  <c r="G973" i="1"/>
  <c r="G972" i="1" s="1"/>
  <c r="G971" i="1" s="1"/>
  <c r="G965" i="1"/>
  <c r="G964" i="1" s="1"/>
  <c r="G963" i="1" s="1"/>
  <c r="G904" i="1"/>
  <c r="G756" i="1"/>
  <c r="G755" i="1" s="1"/>
  <c r="G754" i="1" s="1"/>
  <c r="G753" i="1" s="1"/>
  <c r="G752" i="1" s="1"/>
  <c r="G751" i="1" s="1"/>
  <c r="G750" i="1" s="1"/>
  <c r="G349" i="1"/>
  <c r="G347" i="1"/>
  <c r="G319" i="1"/>
  <c r="G317" i="1"/>
  <c r="G605" i="1"/>
  <c r="G604" i="1" s="1"/>
  <c r="G603" i="1" s="1"/>
  <c r="G1283" i="1"/>
  <c r="G1181" i="1"/>
  <c r="G906" i="1"/>
  <c r="G885" i="1"/>
  <c r="G884" i="1" s="1"/>
  <c r="G459" i="1"/>
  <c r="G458" i="1" s="1"/>
  <c r="G457" i="1" s="1"/>
  <c r="G456" i="1" s="1"/>
  <c r="G454" i="1"/>
  <c r="G453" i="1" s="1"/>
  <c r="G452" i="1" s="1"/>
  <c r="G445" i="1"/>
  <c r="G444" i="1" s="1"/>
  <c r="G443" i="1" s="1"/>
  <c r="G442" i="1"/>
  <c r="G441" i="1" s="1"/>
  <c r="G440" i="1" s="1"/>
  <c r="G439" i="1" s="1"/>
  <c r="G323" i="1"/>
  <c r="G322" i="1" s="1"/>
  <c r="G321" i="1" s="1"/>
  <c r="G451" i="1"/>
  <c r="G450" i="1" s="1"/>
  <c r="G449" i="1" s="1"/>
  <c r="G448" i="1" s="1"/>
  <c r="G1452" i="1"/>
  <c r="G1451" i="1" s="1"/>
  <c r="G1450" i="1" s="1"/>
  <c r="G1444" i="1"/>
  <c r="G1424" i="1"/>
  <c r="G1407" i="1"/>
  <c r="G1682" i="1"/>
  <c r="G1681" i="1" s="1"/>
  <c r="G1679" i="1"/>
  <c r="G1678" i="1" s="1"/>
  <c r="G87" i="1"/>
  <c r="G86" i="1" s="1"/>
  <c r="G85" i="1" s="1"/>
  <c r="G1081" i="1"/>
  <c r="G1080" i="1" s="1"/>
  <c r="G1079" i="1" s="1"/>
  <c r="G1078" i="1" s="1"/>
  <c r="G1072" i="1"/>
  <c r="G1071" i="1" s="1"/>
  <c r="G1070" i="1" s="1"/>
  <c r="G1069" i="1" s="1"/>
  <c r="G1065" i="1"/>
  <c r="G1064" i="1" s="1"/>
  <c r="G1063" i="1" s="1"/>
  <c r="G499" i="1"/>
  <c r="G498" i="1" s="1"/>
  <c r="G497" i="1" s="1"/>
  <c r="G1363" i="1"/>
  <c r="G1358" i="1"/>
  <c r="G1357" i="1" s="1"/>
  <c r="G1349" i="1"/>
  <c r="G1348" i="1" s="1"/>
  <c r="G1347" i="1" s="1"/>
  <c r="G1346" i="1" s="1"/>
  <c r="G1344" i="1"/>
  <c r="G1343" i="1" s="1"/>
  <c r="G1342" i="1" s="1"/>
  <c r="G1341" i="1" s="1"/>
  <c r="G1337" i="1"/>
  <c r="G1336" i="1" s="1"/>
  <c r="G1333" i="1"/>
  <c r="G1332" i="1" s="1"/>
  <c r="G1328" i="1"/>
  <c r="G1327" i="1" s="1"/>
  <c r="G1325" i="1"/>
  <c r="G1324" i="1" s="1"/>
  <c r="G1323" i="1" s="1"/>
  <c r="G1315" i="1"/>
  <c r="G1314" i="1" s="1"/>
  <c r="G1308" i="1"/>
  <c r="G1307" i="1" s="1"/>
  <c r="G1306" i="1" s="1"/>
  <c r="G1304" i="1"/>
  <c r="G1302" i="1"/>
  <c r="G1296" i="1"/>
  <c r="G1295" i="1" s="1"/>
  <c r="G1294" i="1" s="1"/>
  <c r="G1292" i="1"/>
  <c r="G1291" i="1" s="1"/>
  <c r="G1290" i="1" s="1"/>
  <c r="G1287" i="1"/>
  <c r="G1286" i="1" s="1"/>
  <c r="G1285" i="1" s="1"/>
  <c r="G1278" i="1"/>
  <c r="G1259" i="1"/>
  <c r="G1257" i="1"/>
  <c r="G1249" i="1"/>
  <c r="G1248" i="1" s="1"/>
  <c r="G1246" i="1"/>
  <c r="G1231" i="1"/>
  <c r="G1230" i="1" s="1"/>
  <c r="G1229" i="1" s="1"/>
  <c r="G1214" i="1"/>
  <c r="G1213" i="1" s="1"/>
  <c r="G1212" i="1" s="1"/>
  <c r="G1858" i="1"/>
  <c r="G1857" i="1" s="1"/>
  <c r="G1856" i="1" s="1"/>
  <c r="G1855" i="1" s="1"/>
  <c r="G1854" i="1" s="1"/>
  <c r="G1853" i="1" s="1"/>
  <c r="G572" i="1"/>
  <c r="G571" i="1" s="1"/>
  <c r="G570" i="1" s="1"/>
  <c r="G193" i="1"/>
  <c r="G192" i="1" s="1"/>
  <c r="G1554" i="1"/>
  <c r="G1553" i="1" s="1"/>
  <c r="G1604" i="1"/>
  <c r="G1603" i="1" s="1"/>
  <c r="G1602" i="1" s="1"/>
  <c r="G1601" i="1" s="1"/>
  <c r="G1600" i="1" s="1"/>
  <c r="G1483" i="1"/>
  <c r="G1482" i="1" s="1"/>
  <c r="G1481" i="1" s="1"/>
  <c r="G1480" i="1" s="1"/>
  <c r="G1479" i="1" s="1"/>
  <c r="G1397" i="1"/>
  <c r="G1396" i="1" s="1"/>
  <c r="G1395" i="1" s="1"/>
  <c r="G1394" i="1" s="1"/>
  <c r="G1392" i="1"/>
  <c r="G1391" i="1" s="1"/>
  <c r="G1390" i="1" s="1"/>
  <c r="G1389" i="1" s="1"/>
  <c r="G1374" i="1"/>
  <c r="G1373" i="1" s="1"/>
  <c r="G1372" i="1" s="1"/>
  <c r="G1371" i="1" s="1"/>
  <c r="G1370" i="1" s="1"/>
  <c r="G1369" i="1" s="1"/>
  <c r="G1368" i="1" s="1"/>
  <c r="G1110" i="1"/>
  <c r="G1109" i="1" s="1"/>
  <c r="G1092" i="1"/>
  <c r="G1091" i="1" s="1"/>
  <c r="G720" i="1"/>
  <c r="G719" i="1" s="1"/>
  <c r="G714" i="1" s="1"/>
  <c r="G618" i="1"/>
  <c r="G617" i="1" s="1"/>
  <c r="G616" i="1" s="1"/>
  <c r="G614" i="1"/>
  <c r="G613" i="1" s="1"/>
  <c r="G612" i="1" s="1"/>
  <c r="G610" i="1"/>
  <c r="G609" i="1" s="1"/>
  <c r="G608" i="1" s="1"/>
  <c r="G434" i="1"/>
  <c r="G433" i="1" s="1"/>
  <c r="G432" i="1" s="1"/>
  <c r="G430" i="1"/>
  <c r="G429" i="1" s="1"/>
  <c r="G428" i="1" s="1"/>
  <c r="G420" i="1"/>
  <c r="G419" i="1" s="1"/>
  <c r="G407" i="1"/>
  <c r="G406" i="1" s="1"/>
  <c r="G405" i="1" s="1"/>
  <c r="G403" i="1"/>
  <c r="G402" i="1" s="1"/>
  <c r="G401" i="1" s="1"/>
  <c r="G375" i="1"/>
  <c r="G374" i="1" s="1"/>
  <c r="G373" i="1" s="1"/>
  <c r="G371" i="1"/>
  <c r="G370" i="1" s="1"/>
  <c r="G369" i="1" s="1"/>
  <c r="G342" i="1"/>
  <c r="G341" i="1" s="1"/>
  <c r="G340" i="1" s="1"/>
  <c r="G339" i="1" s="1"/>
  <c r="G329" i="1"/>
  <c r="G328" i="1" s="1"/>
  <c r="G327" i="1" s="1"/>
  <c r="G326" i="1" s="1"/>
  <c r="G325" i="1" s="1"/>
  <c r="G311" i="1"/>
  <c r="G310" i="1" s="1"/>
  <c r="G309" i="1" s="1"/>
  <c r="G308" i="1" s="1"/>
  <c r="G304" i="1"/>
  <c r="G303" i="1" s="1"/>
  <c r="G302" i="1" s="1"/>
  <c r="G298" i="1"/>
  <c r="G285" i="1"/>
  <c r="G284" i="1" s="1"/>
  <c r="G283" i="1" s="1"/>
  <c r="G1473" i="1"/>
  <c r="G1472" i="1" s="1"/>
  <c r="G1471" i="1" s="1"/>
  <c r="G233" i="1"/>
  <c r="G231" i="1" s="1"/>
  <c r="G230" i="1" s="1"/>
  <c r="G229" i="1" s="1"/>
  <c r="G246" i="1"/>
  <c r="G245" i="1" s="1"/>
  <c r="G788" i="1"/>
  <c r="G787" i="1" s="1"/>
  <c r="G785" i="1"/>
  <c r="G784" i="1" s="1"/>
  <c r="G774" i="1"/>
  <c r="G773" i="1" s="1"/>
  <c r="G772" i="1" s="1"/>
  <c r="G1811" i="1"/>
  <c r="G1810" i="1" s="1"/>
  <c r="G476" i="1"/>
  <c r="G475" i="1" s="1"/>
  <c r="G474" i="1" s="1"/>
  <c r="G472" i="1"/>
  <c r="G471" i="1" s="1"/>
  <c r="G470" i="1" s="1"/>
  <c r="G1846" i="1"/>
  <c r="G1845" i="1" s="1"/>
  <c r="G484" i="1"/>
  <c r="G483" i="1" s="1"/>
  <c r="G482" i="1" s="1"/>
  <c r="G526" i="1"/>
  <c r="G525" i="1" s="1"/>
  <c r="G522" i="1"/>
  <c r="G521" i="1" s="1"/>
  <c r="G520" i="1" s="1"/>
  <c r="G517" i="1"/>
  <c r="G168" i="1"/>
  <c r="G167" i="1" s="1"/>
  <c r="G166" i="1" s="1"/>
  <c r="G165" i="1" s="1"/>
  <c r="G1841" i="1"/>
  <c r="G1840" i="1" s="1"/>
  <c r="G1836" i="1"/>
  <c r="G1835" i="1" s="1"/>
  <c r="G1834" i="1" s="1"/>
  <c r="G1833" i="1" s="1"/>
  <c r="G1831" i="1"/>
  <c r="G1830" i="1" s="1"/>
  <c r="G1829" i="1" s="1"/>
  <c r="G1828" i="1" s="1"/>
  <c r="G1819" i="1"/>
  <c r="G1818" i="1" s="1"/>
  <c r="G1817" i="1" s="1"/>
  <c r="G1815" i="1"/>
  <c r="G1814" i="1" s="1"/>
  <c r="G464" i="1"/>
  <c r="G463" i="1" s="1"/>
  <c r="G462" i="1" s="1"/>
  <c r="G461" i="1" s="1"/>
  <c r="G460" i="1" s="1"/>
  <c r="G266" i="1"/>
  <c r="G265" i="1" s="1"/>
  <c r="G264" i="1" s="1"/>
  <c r="G213" i="1"/>
  <c r="G212" i="1" s="1"/>
  <c r="G210" i="1"/>
  <c r="G209" i="1" s="1"/>
  <c r="G208" i="1" s="1"/>
  <c r="G206" i="1"/>
  <c r="G205" i="1" s="1"/>
  <c r="G204" i="1" s="1"/>
  <c r="G545" i="1"/>
  <c r="G544" i="1" s="1"/>
  <c r="G543" i="1" s="1"/>
  <c r="G542" i="1" s="1"/>
  <c r="G541" i="1" s="1"/>
  <c r="G540" i="1" s="1"/>
  <c r="G503" i="1"/>
  <c r="G502" i="1" s="1"/>
  <c r="G501" i="1" s="1"/>
  <c r="G663" i="1"/>
  <c r="G662" i="1" s="1"/>
  <c r="G661" i="1" s="1"/>
  <c r="G660" i="1" s="1"/>
  <c r="G658" i="1"/>
  <c r="G657" i="1" s="1"/>
  <c r="G656" i="1" s="1"/>
  <c r="G655" i="1" s="1"/>
  <c r="G188" i="1"/>
  <c r="G187" i="1" s="1"/>
  <c r="G199" i="1"/>
  <c r="G198" i="1" s="1"/>
  <c r="G197" i="1" s="1"/>
  <c r="G196" i="1" s="1"/>
  <c r="G145" i="1"/>
  <c r="G144" i="1" s="1"/>
  <c r="G143" i="1" s="1"/>
  <c r="G138" i="1"/>
  <c r="G137" i="1" s="1"/>
  <c r="G132" i="1"/>
  <c r="G131" i="1" s="1"/>
  <c r="G126" i="1"/>
  <c r="G119" i="1"/>
  <c r="G118" i="1" s="1"/>
  <c r="G114" i="1"/>
  <c r="G113" i="1" s="1"/>
  <c r="G112" i="1" s="1"/>
  <c r="G111" i="1" s="1"/>
  <c r="G109" i="1"/>
  <c r="G108" i="1" s="1"/>
  <c r="G107" i="1" s="1"/>
  <c r="G106" i="1" s="1"/>
  <c r="G100" i="1"/>
  <c r="G99" i="1" s="1"/>
  <c r="G97" i="1"/>
  <c r="G96" i="1" s="1"/>
  <c r="G95" i="1" s="1"/>
  <c r="G94" i="1" s="1"/>
  <c r="G70" i="1"/>
  <c r="G69" i="1" s="1"/>
  <c r="G68" i="1" s="1"/>
  <c r="G67" i="1" s="1"/>
  <c r="G30" i="1"/>
  <c r="G29" i="1" s="1"/>
  <c r="G28" i="1" s="1"/>
  <c r="G21" i="1"/>
  <c r="G20" i="1" s="1"/>
  <c r="G15" i="1"/>
  <c r="G14" i="1" s="1"/>
  <c r="G11" i="1"/>
  <c r="G10" i="1" s="1"/>
  <c r="G9" i="1" s="1"/>
  <c r="G1763" i="1"/>
  <c r="G1762" i="1" s="1"/>
  <c r="G1761" i="1" s="1"/>
  <c r="G1760" i="1" s="1"/>
  <c r="G1758" i="1"/>
  <c r="G1757" i="1" s="1"/>
  <c r="G1756" i="1" s="1"/>
  <c r="G1755" i="1" s="1"/>
  <c r="G1778" i="1"/>
  <c r="G1777" i="1" s="1"/>
  <c r="G1776" i="1" s="1"/>
  <c r="G1775" i="1" s="1"/>
  <c r="G1774" i="1" s="1"/>
  <c r="G1772" i="1"/>
  <c r="G1771" i="1" s="1"/>
  <c r="G1770" i="1" s="1"/>
  <c r="G1769" i="1" s="1"/>
  <c r="G1768" i="1" s="1"/>
  <c r="G1129" i="1"/>
  <c r="G1128" i="1" s="1"/>
  <c r="G1127" i="1" s="1"/>
  <c r="G1126" i="1" s="1"/>
  <c r="G1137" i="1"/>
  <c r="G1136" i="1" s="1"/>
  <c r="G1135" i="1" s="1"/>
  <c r="G1577" i="1"/>
  <c r="G1576" i="1" s="1"/>
  <c r="G1575" i="1" s="1"/>
  <c r="G1574" i="1" s="1"/>
  <c r="G1745" i="1"/>
  <c r="G1744" i="1" s="1"/>
  <c r="G920" i="1"/>
  <c r="G919" i="1" s="1"/>
  <c r="G918" i="1" s="1"/>
  <c r="G917" i="1" s="1"/>
  <c r="G908" i="1" s="1"/>
  <c r="G1179" i="1"/>
  <c r="G1172" i="1"/>
  <c r="G1171" i="1" s="1"/>
  <c r="G1166" i="1"/>
  <c r="G1159" i="1"/>
  <c r="G898" i="1"/>
  <c r="G897" i="1" s="1"/>
  <c r="G895" i="1"/>
  <c r="G894" i="1" s="1"/>
  <c r="G882" i="1"/>
  <c r="G881" i="1" s="1"/>
  <c r="G877" i="1"/>
  <c r="G876" i="1" s="1"/>
  <c r="G874" i="1"/>
  <c r="G873" i="1" s="1"/>
  <c r="G870" i="1"/>
  <c r="G869" i="1"/>
  <c r="G867" i="1"/>
  <c r="G866" i="1" s="1"/>
  <c r="G863" i="1"/>
  <c r="G862" i="1" s="1"/>
  <c r="G860" i="1"/>
  <c r="G859" i="1" s="1"/>
  <c r="G856" i="1"/>
  <c r="G854" i="1"/>
  <c r="G851" i="1"/>
  <c r="G850" i="1" s="1"/>
  <c r="G847" i="1"/>
  <c r="G846" i="1" s="1"/>
  <c r="G844" i="1"/>
  <c r="G843" i="1" s="1"/>
  <c r="G839" i="1"/>
  <c r="G838" i="1" s="1"/>
  <c r="G836" i="1"/>
  <c r="G835" i="1" s="1"/>
  <c r="G832" i="1"/>
  <c r="G831" i="1" s="1"/>
  <c r="G829" i="1"/>
  <c r="G828" i="1" s="1"/>
  <c r="G825" i="1"/>
  <c r="G824" i="1" s="1"/>
  <c r="G822" i="1"/>
  <c r="G821" i="1" s="1"/>
  <c r="G818" i="1"/>
  <c r="G817" i="1" s="1"/>
  <c r="G815" i="1"/>
  <c r="G814" i="1" s="1"/>
  <c r="G811" i="1"/>
  <c r="G810" i="1" s="1"/>
  <c r="G808" i="1"/>
  <c r="G807" i="1" s="1"/>
  <c r="G1151" i="1"/>
  <c r="G1150" i="1" s="1"/>
  <c r="G1149" i="1" s="1"/>
  <c r="G1148" i="1" s="1"/>
  <c r="G1147" i="1" s="1"/>
  <c r="G1598" i="1"/>
  <c r="G1597" i="1" s="1"/>
  <c r="G1596" i="1" s="1"/>
  <c r="G1702" i="1"/>
  <c r="G1701" i="1" s="1"/>
  <c r="G1700" i="1" s="1"/>
  <c r="G765" i="1"/>
  <c r="G764" i="1" s="1"/>
  <c r="G763" i="1" s="1"/>
  <c r="G762" i="1" s="1"/>
  <c r="G761" i="1" s="1"/>
  <c r="G760" i="1" s="1"/>
  <c r="G79" i="1"/>
  <c r="G78" i="1" s="1"/>
  <c r="G77" i="1" s="1"/>
  <c r="G76" i="1" s="1"/>
  <c r="G75" i="1" s="1"/>
  <c r="G74" i="1" s="1"/>
  <c r="G1748" i="1"/>
  <c r="G1740" i="1"/>
  <c r="G1739" i="1" s="1"/>
  <c r="G1736" i="1"/>
  <c r="G1735" i="1" s="1"/>
  <c r="G1734" i="1" s="1"/>
  <c r="G1733" i="1" s="1"/>
  <c r="G1715" i="1"/>
  <c r="G1714" i="1" s="1"/>
  <c r="G1713" i="1" s="1"/>
  <c r="G1712" i="1" s="1"/>
  <c r="G1711" i="1" s="1"/>
  <c r="G1709" i="1"/>
  <c r="G1708" i="1" s="1"/>
  <c r="G1707" i="1" s="1"/>
  <c r="G1706" i="1" s="1"/>
  <c r="G1705" i="1" s="1"/>
  <c r="G1698" i="1"/>
  <c r="G1697" i="1" s="1"/>
  <c r="G1696" i="1" s="1"/>
  <c r="G1690" i="1"/>
  <c r="G1689" i="1" s="1"/>
  <c r="G1688" i="1" s="1"/>
  <c r="G1687" i="1" s="1"/>
  <c r="G1686" i="1" s="1"/>
  <c r="G1675" i="1"/>
  <c r="G1674" i="1" s="1"/>
  <c r="G1673" i="1" s="1"/>
  <c r="G1671" i="1"/>
  <c r="G1670" i="1" s="1"/>
  <c r="G1668" i="1"/>
  <c r="G1667" i="1" s="1"/>
  <c r="G1664" i="1"/>
  <c r="G1663" i="1" s="1"/>
  <c r="G1662" i="1" s="1"/>
  <c r="G1660" i="1"/>
  <c r="G1659" i="1" s="1"/>
  <c r="G1657" i="1"/>
  <c r="G1656" i="1" s="1"/>
  <c r="G1654" i="1"/>
  <c r="G1653" i="1" s="1"/>
  <c r="G1647" i="1"/>
  <c r="G1646" i="1" s="1"/>
  <c r="G1645" i="1" s="1"/>
  <c r="G1644" i="1" s="1"/>
  <c r="G1643" i="1" s="1"/>
  <c r="G1642" i="1" s="1"/>
  <c r="G1639" i="1"/>
  <c r="G1638" i="1" s="1"/>
  <c r="G1637" i="1" s="1"/>
  <c r="G1636" i="1" s="1"/>
  <c r="G1635" i="1" s="1"/>
  <c r="G1634" i="1" s="1"/>
  <c r="G1632" i="1"/>
  <c r="G1631" i="1" s="1"/>
  <c r="G1630" i="1" s="1"/>
  <c r="G1629" i="1" s="1"/>
  <c r="G1628" i="1" s="1"/>
  <c r="G1590" i="1"/>
  <c r="G1589" i="1" s="1"/>
  <c r="G1588" i="1" s="1"/>
  <c r="G1584" i="1"/>
  <c r="G1583" i="1" s="1"/>
  <c r="G1582" i="1" s="1"/>
  <c r="G1581" i="1" s="1"/>
  <c r="G1580" i="1" s="1"/>
  <c r="G1579" i="1" s="1"/>
  <c r="G1526" i="1"/>
  <c r="G1461" i="1"/>
  <c r="G1460" i="1" s="1"/>
  <c r="G1459" i="1" s="1"/>
  <c r="G1458" i="1" s="1"/>
  <c r="G1456" i="1"/>
  <c r="G1455" i="1" s="1"/>
  <c r="G1454" i="1" s="1"/>
  <c r="G1443" i="1"/>
  <c r="G1442" i="1" s="1"/>
  <c r="G1797" i="1"/>
  <c r="G1796" i="1" s="1"/>
  <c r="G1794" i="1"/>
  <c r="G1793" i="1" s="1"/>
  <c r="G1440" i="1"/>
  <c r="G1439" i="1" s="1"/>
  <c r="G1438" i="1" s="1"/>
  <c r="G1423" i="1"/>
  <c r="G1422" i="1" s="1"/>
  <c r="G1416" i="1"/>
  <c r="G1415" i="1" s="1"/>
  <c r="G1414" i="1" s="1"/>
  <c r="G1789" i="1"/>
  <c r="G1788" i="1" s="1"/>
  <c r="G1786" i="1"/>
  <c r="G1785" i="1" s="1"/>
  <c r="G1406" i="1"/>
  <c r="G1405" i="1" s="1"/>
  <c r="G1404" i="1" s="1"/>
  <c r="G1403" i="1" s="1"/>
  <c r="G42" i="1"/>
  <c r="G41" i="1" s="1"/>
  <c r="G40" i="1" s="1"/>
  <c r="G1141" i="1"/>
  <c r="G1140" i="1" s="1"/>
  <c r="G1139" i="1" s="1"/>
  <c r="G186" i="1" l="1"/>
  <c r="G203" i="1"/>
  <c r="G202" i="1"/>
  <c r="G201" i="1" s="1"/>
  <c r="G569" i="1"/>
  <c r="G568" i="1" s="1"/>
  <c r="G248" i="1"/>
  <c r="G924" i="1"/>
  <c r="G923" i="1" s="1"/>
  <c r="G922" i="1" s="1"/>
  <c r="G1409" i="1"/>
  <c r="G1402" i="1" s="1"/>
  <c r="G1401" i="1" s="1"/>
  <c r="G1573" i="1"/>
  <c r="G39" i="1"/>
  <c r="G33" i="1" s="1"/>
  <c r="G759" i="1"/>
  <c r="G758" i="1" s="1"/>
  <c r="G1561" i="1"/>
  <c r="G1560" i="1" s="1"/>
  <c r="G694" i="1"/>
  <c r="G693" i="1" s="1"/>
  <c r="G692" i="1" s="1"/>
  <c r="G941" i="1"/>
  <c r="G940" i="1" s="1"/>
  <c r="G939" i="1" s="1"/>
  <c r="G1178" i="1"/>
  <c r="G1177" i="1" s="1"/>
  <c r="G950" i="1"/>
  <c r="G949" i="1" s="1"/>
  <c r="G295" i="1"/>
  <c r="G294" i="1" s="1"/>
  <c r="G1158" i="1"/>
  <c r="G1157" i="1" s="1"/>
  <c r="G1156" i="1" s="1"/>
  <c r="G1235" i="1"/>
  <c r="G1234" i="1" s="1"/>
  <c r="G93" i="1"/>
  <c r="G1552" i="1"/>
  <c r="G1551" i="1" s="1"/>
  <c r="G1550" i="1" s="1"/>
  <c r="G1014" i="1"/>
  <c r="G1010" i="1" s="1"/>
  <c r="G1009" i="1" s="1"/>
  <c r="G1695" i="1"/>
  <c r="G1694" i="1" s="1"/>
  <c r="G1693" i="1" s="1"/>
  <c r="G1301" i="1"/>
  <c r="G1300" i="1" s="1"/>
  <c r="G1299" i="1" s="1"/>
  <c r="G1298" i="1" s="1"/>
  <c r="G316" i="1"/>
  <c r="G1165" i="1"/>
  <c r="G1164" i="1" s="1"/>
  <c r="G416" i="1"/>
  <c r="G415" i="1" s="1"/>
  <c r="G346" i="1"/>
  <c r="G345" i="1" s="1"/>
  <c r="G344" i="1" s="1"/>
  <c r="G333" i="1" s="1"/>
  <c r="G645" i="1"/>
  <c r="G644" i="1" s="1"/>
  <c r="G1533" i="1"/>
  <c r="G1532" i="1" s="1"/>
  <c r="G858" i="1"/>
  <c r="G880" i="1"/>
  <c r="G879" i="1" s="1"/>
  <c r="G236" i="1"/>
  <c r="G235" i="1" s="1"/>
  <c r="G1806" i="1"/>
  <c r="G1805" i="1" s="1"/>
  <c r="G1804" i="1" s="1"/>
  <c r="G1803" i="1" s="1"/>
  <c r="G1802" i="1" s="1"/>
  <c r="G1801" i="1" s="1"/>
  <c r="G1800" i="1" s="1"/>
  <c r="G184" i="1"/>
  <c r="G183" i="1" s="1"/>
  <c r="G301" i="1"/>
  <c r="G709" i="1"/>
  <c r="G708" i="1" s="1"/>
  <c r="G512" i="1"/>
  <c r="G511" i="1" s="1"/>
  <c r="G1243" i="1"/>
  <c r="G806" i="1"/>
  <c r="G783" i="1"/>
  <c r="G782" i="1" s="1"/>
  <c r="G781" i="1" s="1"/>
  <c r="G780" i="1" s="1"/>
  <c r="G779" i="1" s="1"/>
  <c r="G893" i="1"/>
  <c r="G892" i="1" s="1"/>
  <c r="G654" i="1"/>
  <c r="G653" i="1" s="1"/>
  <c r="G652" i="1" s="1"/>
  <c r="G771" i="1"/>
  <c r="G770" i="1" s="1"/>
  <c r="G769" i="1" s="1"/>
  <c r="G1289" i="1"/>
  <c r="G1094" i="1"/>
  <c r="G1090" i="1" s="1"/>
  <c r="G1089" i="1" s="1"/>
  <c r="G1088" i="1" s="1"/>
  <c r="G1087" i="1" s="1"/>
  <c r="G411" i="1"/>
  <c r="G410" i="1" s="1"/>
  <c r="G996" i="1"/>
  <c r="G995" i="1" s="1"/>
  <c r="G1704" i="1"/>
  <c r="G1738" i="1"/>
  <c r="G240" i="1"/>
  <c r="G1256" i="1"/>
  <c r="G1255" i="1" s="1"/>
  <c r="G1280" i="1"/>
  <c r="G1274" i="1" s="1"/>
  <c r="G1273" i="1" s="1"/>
  <c r="G1721" i="1"/>
  <c r="G1720" i="1" s="1"/>
  <c r="G1719" i="1" s="1"/>
  <c r="G865" i="1"/>
  <c r="G1767" i="1"/>
  <c r="G1766" i="1" s="1"/>
  <c r="G1360" i="1"/>
  <c r="G1356" i="1" s="1"/>
  <c r="G1355" i="1" s="1"/>
  <c r="G1354" i="1" s="1"/>
  <c r="G640" i="1"/>
  <c r="G639" i="1" s="1"/>
  <c r="G290" i="1"/>
  <c r="G289" i="1" s="1"/>
  <c r="G1616" i="1"/>
  <c r="G1615" i="1" s="1"/>
  <c r="G1607" i="1" s="1"/>
  <c r="G1606" i="1" s="1"/>
  <c r="G1792" i="1"/>
  <c r="G1791" i="1" s="1"/>
  <c r="G1587" i="1"/>
  <c r="G1586" i="1" s="1"/>
  <c r="G820" i="1"/>
  <c r="G469" i="1"/>
  <c r="G468" i="1" s="1"/>
  <c r="G364" i="1"/>
  <c r="G795" i="1"/>
  <c r="G794" i="1" s="1"/>
  <c r="G793" i="1" s="1"/>
  <c r="G792" i="1" s="1"/>
  <c r="G670" i="1"/>
  <c r="G669" i="1" s="1"/>
  <c r="G668" i="1" s="1"/>
  <c r="G667" i="1" s="1"/>
  <c r="G666" i="1" s="1"/>
  <c r="G1839" i="1"/>
  <c r="G1838" i="1" s="1"/>
  <c r="G1827" i="1" s="1"/>
  <c r="G1826" i="1" s="1"/>
  <c r="G1825" i="1" s="1"/>
  <c r="G1824" i="1" s="1"/>
  <c r="G1823" i="1" s="1"/>
  <c r="G427" i="1"/>
  <c r="G1378" i="1"/>
  <c r="G1377" i="1" s="1"/>
  <c r="G1376" i="1" s="1"/>
  <c r="G1367" i="1" s="1"/>
  <c r="G1313" i="1"/>
  <c r="G1666" i="1"/>
  <c r="G813" i="1"/>
  <c r="G842" i="1"/>
  <c r="G853" i="1"/>
  <c r="G849" i="1" s="1"/>
  <c r="G872" i="1"/>
  <c r="G1134" i="1"/>
  <c r="G1121" i="1" s="1"/>
  <c r="G117" i="1"/>
  <c r="G116" i="1" s="1"/>
  <c r="G105" i="1" s="1"/>
  <c r="G1470" i="1"/>
  <c r="G1469" i="1" s="1"/>
  <c r="G1211" i="1"/>
  <c r="G903" i="1"/>
  <c r="G902" i="1" s="1"/>
  <c r="G901" i="1" s="1"/>
  <c r="G900" i="1" s="1"/>
  <c r="G447" i="1"/>
  <c r="G380" i="1"/>
  <c r="G379" i="1" s="1"/>
  <c r="G378" i="1" s="1"/>
  <c r="G377" i="1" s="1"/>
  <c r="G834" i="1"/>
  <c r="G1754" i="1"/>
  <c r="G1753" i="1" s="1"/>
  <c r="G13" i="1"/>
  <c r="G8" i="1" s="1"/>
  <c r="G7" i="1" s="1"/>
  <c r="G6" i="1" s="1"/>
  <c r="G496" i="1"/>
  <c r="G495" i="1" s="1"/>
  <c r="G494" i="1" s="1"/>
  <c r="G827" i="1"/>
  <c r="G481" i="1"/>
  <c r="G480" i="1" s="1"/>
  <c r="G559" i="1"/>
  <c r="G558" i="1" s="1"/>
  <c r="G1112" i="1"/>
  <c r="G1108" i="1" s="1"/>
  <c r="G1107" i="1" s="1"/>
  <c r="G1101" i="1" s="1"/>
  <c r="G1100" i="1" s="1"/>
  <c r="G1099" i="1" s="1"/>
  <c r="G1019" i="1"/>
  <c r="G1627" i="1"/>
  <c r="G1626" i="1" s="1"/>
  <c r="G64" i="1"/>
  <c r="G66" i="1"/>
  <c r="G65" i="1" s="1"/>
  <c r="G1784" i="1"/>
  <c r="G1783" i="1" s="1"/>
  <c r="G262" i="1"/>
  <c r="G261" i="1" s="1"/>
  <c r="G263" i="1"/>
  <c r="G438" i="1"/>
  <c r="G84" i="1"/>
  <c r="G83" i="1"/>
  <c r="G1170" i="1"/>
  <c r="G1068" i="1"/>
  <c r="G1067" i="1" s="1"/>
  <c r="G602" i="1"/>
  <c r="G601" i="1" s="1"/>
  <c r="G1340" i="1"/>
  <c r="G1339" i="1" s="1"/>
  <c r="G278" i="1"/>
  <c r="G1326" i="1"/>
  <c r="G1058" i="1"/>
  <c r="G1057" i="1"/>
  <c r="G1056" i="1" s="1"/>
  <c r="G1652" i="1"/>
  <c r="G623" i="1"/>
  <c r="G622" i="1" s="1"/>
  <c r="G621" i="1" s="1"/>
  <c r="G1510" i="1"/>
  <c r="G1497" i="1" s="1"/>
  <c r="G1677" i="1"/>
  <c r="G315" i="1" l="1"/>
  <c r="G314" i="1" s="1"/>
  <c r="G313" i="1" s="1"/>
  <c r="G228" i="1"/>
  <c r="G227" i="1" s="1"/>
  <c r="G226" i="1" s="1"/>
  <c r="G225" i="1" s="1"/>
  <c r="G182" i="1" s="1"/>
  <c r="G735" i="1"/>
  <c r="G734" i="1" s="1"/>
  <c r="G1559" i="1"/>
  <c r="G5" i="1"/>
  <c r="G1086" i="1"/>
  <c r="G1085" i="1" s="1"/>
  <c r="G948" i="1"/>
  <c r="G768" i="1"/>
  <c r="G767" i="1" s="1"/>
  <c r="G1488" i="1"/>
  <c r="G1487" i="1" s="1"/>
  <c r="G510" i="1"/>
  <c r="G509" i="1" s="1"/>
  <c r="G1400" i="1"/>
  <c r="G1120" i="1"/>
  <c r="G1119" i="1" s="1"/>
  <c r="G1118" i="1" s="1"/>
  <c r="G547" i="1"/>
  <c r="G288" i="1"/>
  <c r="G287" i="1" s="1"/>
  <c r="G271" i="1" s="1"/>
  <c r="G1038" i="1"/>
  <c r="G332" i="1"/>
  <c r="G331" i="1" s="1"/>
  <c r="G1272" i="1"/>
  <c r="G409" i="1"/>
  <c r="G392" i="1" s="1"/>
  <c r="G391" i="1" s="1"/>
  <c r="G390" i="1" s="1"/>
  <c r="G1233" i="1"/>
  <c r="G1228" i="1" s="1"/>
  <c r="G1210" i="1" s="1"/>
  <c r="G1651" i="1"/>
  <c r="G1650" i="1" s="1"/>
  <c r="G1649" i="1" s="1"/>
  <c r="G1641" i="1" s="1"/>
  <c r="G185" i="1"/>
  <c r="G1008" i="1"/>
  <c r="G1007" i="1" s="1"/>
  <c r="G92" i="1"/>
  <c r="G73" i="1" s="1"/>
  <c r="G1163" i="1"/>
  <c r="G1155" i="1" s="1"/>
  <c r="G1154" i="1" s="1"/>
  <c r="G1153" i="1" s="1"/>
  <c r="G638" i="1"/>
  <c r="G637" i="1" s="1"/>
  <c r="G636" i="1" s="1"/>
  <c r="G620" i="1" s="1"/>
  <c r="G1782" i="1"/>
  <c r="G1781" i="1" s="1"/>
  <c r="G1780" i="1" s="1"/>
  <c r="G1765" i="1" s="1"/>
  <c r="G841" i="1"/>
  <c r="G1717" i="1"/>
  <c r="G1685" i="1" s="1"/>
  <c r="G1684" i="1" s="1"/>
  <c r="G1718" i="1"/>
  <c r="G479" i="1"/>
  <c r="G805" i="1"/>
  <c r="G1312" i="1"/>
  <c r="G1311" i="1" s="1"/>
  <c r="G1310" i="1" s="1"/>
  <c r="G791" i="1"/>
  <c r="G363" i="1"/>
  <c r="G437" i="1"/>
  <c r="G1353" i="1"/>
  <c r="G1352" i="1"/>
  <c r="G1351" i="1" s="1"/>
  <c r="G270" i="1" l="1"/>
  <c r="G269" i="1" s="1"/>
  <c r="G268" i="1" s="1"/>
  <c r="G691" i="1"/>
  <c r="G665" i="1" s="1"/>
  <c r="G1486" i="1"/>
  <c r="G1485" i="1" s="1"/>
  <c r="G1399" i="1" s="1"/>
  <c r="G1366" i="1" s="1"/>
  <c r="G1037" i="1"/>
  <c r="G1036" i="1" s="1"/>
  <c r="G362" i="1"/>
  <c r="G947" i="1"/>
  <c r="G436" i="1"/>
  <c r="G1209" i="1"/>
  <c r="G1117" i="1"/>
  <c r="G804" i="1"/>
  <c r="G803" i="1" s="1"/>
  <c r="G478" i="1"/>
  <c r="G63" i="1"/>
  <c r="G361" i="1" l="1"/>
  <c r="G802" i="1"/>
  <c r="G790" i="1" s="1"/>
  <c r="G1208" i="1"/>
  <c r="G1207" i="1" s="1"/>
  <c r="G1084" i="1" s="1"/>
  <c r="G62" i="1" l="1"/>
  <c r="G1860" i="1" s="1"/>
</calcChain>
</file>

<file path=xl/sharedStrings.xml><?xml version="1.0" encoding="utf-8"?>
<sst xmlns="http://schemas.openxmlformats.org/spreadsheetml/2006/main" count="8157" uniqueCount="917">
  <si>
    <t>630</t>
  </si>
  <si>
    <t>Центральный аппарат</t>
  </si>
  <si>
    <t>Резервные средства</t>
  </si>
  <si>
    <t>Осуществление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</si>
  <si>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Организация предоставления гражданам субсидий на оплату жилого помещения и коммунальных услуг</t>
  </si>
  <si>
    <t>Обеспечение предоставления гражданам субсидий на оплату жилого помещения и коммунальных услуг</t>
  </si>
  <si>
    <t>Подпрограмма  "Дошкольное образование"</t>
  </si>
  <si>
    <t>Подпрограмма  "Общее образование"</t>
  </si>
  <si>
    <t>Расходы на выплаты персоналу государственных (муниципальных) органов</t>
  </si>
  <si>
    <t xml:space="preserve">Наименования </t>
  </si>
  <si>
    <t>ЦСР</t>
  </si>
  <si>
    <t>ВР</t>
  </si>
  <si>
    <t>810</t>
  </si>
  <si>
    <t>Иные бюджетные ассигнования</t>
  </si>
  <si>
    <t>800</t>
  </si>
  <si>
    <t>200</t>
  </si>
  <si>
    <t>240</t>
  </si>
  <si>
    <t>Иные закупки товаров, работ и услуг для обеспечения государственных (муниципальных) нужд</t>
  </si>
  <si>
    <t>Предоставление субсидий бюджетным, автономным учреждениям и иным некоммерческим организациям</t>
  </si>
  <si>
    <t xml:space="preserve">Субсидии автономным учреждениям </t>
  </si>
  <si>
    <t>600</t>
  </si>
  <si>
    <t>620</t>
  </si>
  <si>
    <t>Закупка товаров, работ и услуг для государственных (муниципальных) нужд</t>
  </si>
  <si>
    <t>Социальное обеспечение и иные выплаты населению</t>
  </si>
  <si>
    <t>300</t>
  </si>
  <si>
    <t xml:space="preserve">Субсидии бюджетным учреждениям </t>
  </si>
  <si>
    <t>610</t>
  </si>
  <si>
    <t>Субсидии некоммерческим организациям (за исключением государственных (муниципальных) учреждений)</t>
  </si>
  <si>
    <t>Стипендии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</si>
  <si>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</si>
  <si>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</si>
  <si>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110</t>
  </si>
  <si>
    <t>Расходы на выплаты персоналу казенных учреждений</t>
  </si>
  <si>
    <t>850</t>
  </si>
  <si>
    <t>Уплата налогов, сборов и иных платежей</t>
  </si>
  <si>
    <t xml:space="preserve">Бюджетные инвестиции </t>
  </si>
  <si>
    <t>400</t>
  </si>
  <si>
    <t>340</t>
  </si>
  <si>
    <t xml:space="preserve">Мероприятия в сфере культуры </t>
  </si>
  <si>
    <t>Муниципальная программа Красногорского муниципального района  на 2014-2018 годы "Образование"</t>
  </si>
  <si>
    <t>Глава муниципального образования</t>
  </si>
  <si>
    <t xml:space="preserve">Председатель Контрольно-счетной палаты </t>
  </si>
  <si>
    <t>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t>
  </si>
  <si>
    <t>Мероприятия по мобилизационной подготовке</t>
  </si>
  <si>
    <t xml:space="preserve">Мероприятия в рамках реализации наказов избирателей </t>
  </si>
  <si>
    <t>Поддержка субъектов малого и среднего предпринимательства в области подготовки, переподготовки и повышения квалификации кадров</t>
  </si>
  <si>
    <t>Организация и проведение мероприятий в сфере культуры</t>
  </si>
  <si>
    <t>870</t>
  </si>
  <si>
    <t>Обеспечение деятельности МКУ "Многофункциональный центр предоставления государственных и муниципальных услуг"</t>
  </si>
  <si>
    <t>Техническая инвентаризация и оценка рыночной стоимости объектов и права аренды нежилых помещений</t>
  </si>
  <si>
    <t>РЗ</t>
  </si>
  <si>
    <t>ПР</t>
  </si>
  <si>
    <t>Общегосударственные вопросы</t>
  </si>
  <si>
    <t xml:space="preserve">01 </t>
  </si>
  <si>
    <t>02</t>
  </si>
  <si>
    <t>Функционирование высшего должностного лица муниципального образования</t>
  </si>
  <si>
    <t>Функционирование представительных органов муниципальных образований</t>
  </si>
  <si>
    <t>03</t>
  </si>
  <si>
    <t>04</t>
  </si>
  <si>
    <t>Функционирование местных администраций</t>
  </si>
  <si>
    <t>Обеспечение деятельности финансовых, налоговых и таможенных  органов и органов финансово-бюджетного надзора</t>
  </si>
  <si>
    <t>06</t>
  </si>
  <si>
    <t>Культура и кинематография</t>
  </si>
  <si>
    <t>08</t>
  </si>
  <si>
    <t>01</t>
  </si>
  <si>
    <t>Культура</t>
  </si>
  <si>
    <t>Резервный фонд</t>
  </si>
  <si>
    <t>Дошкольное образование</t>
  </si>
  <si>
    <t>07</t>
  </si>
  <si>
    <t xml:space="preserve">Образование </t>
  </si>
  <si>
    <t>Общее образование</t>
  </si>
  <si>
    <t xml:space="preserve"> Молодежная политика и оздоровление детей                                        </t>
  </si>
  <si>
    <t>11</t>
  </si>
  <si>
    <t>Резервные фонды</t>
  </si>
  <si>
    <t>13</t>
  </si>
  <si>
    <t>Другие общегосударственные вопросы</t>
  </si>
  <si>
    <t>Национальная оборона</t>
  </si>
  <si>
    <t>Мобилизационная подготовка экономики</t>
  </si>
  <si>
    <t>09</t>
  </si>
  <si>
    <t>14</t>
  </si>
  <si>
    <t>Национальная экономика</t>
  </si>
  <si>
    <t>12</t>
  </si>
  <si>
    <t>Транспорт</t>
  </si>
  <si>
    <t>Жилищно-коммунальное хозяйство</t>
  </si>
  <si>
    <t>05</t>
  </si>
  <si>
    <t>Жилищное хозяйство</t>
  </si>
  <si>
    <t>Коммунальное хозяйство</t>
  </si>
  <si>
    <t>Другие мероприятия в области государственного и муниципального управления</t>
  </si>
  <si>
    <t>Руководство в сфере установленных функций органов местного самоуправления</t>
  </si>
  <si>
    <t>Другие непрограммные расходы</t>
  </si>
  <si>
    <t>Здравоохранение</t>
  </si>
  <si>
    <t>Массовый спорт</t>
  </si>
  <si>
    <t>Спорт высших достижений</t>
  </si>
  <si>
    <t xml:space="preserve">Сумма                    </t>
  </si>
  <si>
    <t>КОД</t>
  </si>
  <si>
    <t>Средства массовой информации</t>
  </si>
  <si>
    <t xml:space="preserve">   </t>
  </si>
  <si>
    <t>Организация отдыха детей и молодежи</t>
  </si>
  <si>
    <t xml:space="preserve">  </t>
  </si>
  <si>
    <t xml:space="preserve">Общее образование                                                               </t>
  </si>
  <si>
    <t>Подпрограмма "Дополнительное образование, воспитание и социализация детей в сфере образования"</t>
  </si>
  <si>
    <t xml:space="preserve">Переподготовка и повышение квалификации                                         </t>
  </si>
  <si>
    <t xml:space="preserve">Другие вопросы в области образования                                            </t>
  </si>
  <si>
    <t xml:space="preserve">Социальная политика                                                             </t>
  </si>
  <si>
    <t>Социальное обеспечение населения</t>
  </si>
  <si>
    <t>Публичные нормативные социальные выплаты гражданам</t>
  </si>
  <si>
    <t>Охрана семьи и детства</t>
  </si>
  <si>
    <t>10</t>
  </si>
  <si>
    <t>310</t>
  </si>
  <si>
    <t>Социальная политика</t>
  </si>
  <si>
    <t>Пенсионное обеспечение</t>
  </si>
  <si>
    <t>Телевидение и радиовещание</t>
  </si>
  <si>
    <t>Другие вопросы в области средств массовой информации</t>
  </si>
  <si>
    <t>Единовременное пособие при рождении ребёнка</t>
  </si>
  <si>
    <t>Оказание финансовой поддержки социально-ориентированным некоммерческим организациям</t>
  </si>
  <si>
    <t xml:space="preserve">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t>
  </si>
  <si>
    <t>Бюджетные инвестиции</t>
  </si>
  <si>
    <t>912</t>
  </si>
  <si>
    <t>Подпрограмма "Молодое поколение"</t>
  </si>
  <si>
    <t>Комплектование книжных фондов</t>
  </si>
  <si>
    <t>Совершенствование и развитие библиотечного дела</t>
  </si>
  <si>
    <t xml:space="preserve">Обеспечение деятельности библиотек </t>
  </si>
  <si>
    <t>Обеспечение деятельности дворцов и домов культуры</t>
  </si>
  <si>
    <t xml:space="preserve">Обеспечение деятельности методических центров, централизованных бухгалтерий в области культуры   </t>
  </si>
  <si>
    <t>120</t>
  </si>
  <si>
    <t>Создание и обеспечение условий для деятельности организаций, образующих инфраструктуру поддержки субъектов малого и среднего предпринимательства</t>
  </si>
  <si>
    <t>Физическая культура и спорт</t>
  </si>
  <si>
    <t>350</t>
  </si>
  <si>
    <t>Премии и гранты</t>
  </si>
  <si>
    <t>Иные выплаты персоналу государственных (муниципальных) органов, за исключением фонда оплаты труда</t>
  </si>
  <si>
    <t>Прочая закупка товаров, работ и услуг для обеспечения государственных (муниципальных) нужд</t>
  </si>
  <si>
    <t>Уплата налога на имущество организаций и земельного налога</t>
  </si>
  <si>
    <t>121</t>
  </si>
  <si>
    <t>122</t>
  </si>
  <si>
    <t>244</t>
  </si>
  <si>
    <t>851</t>
  </si>
  <si>
    <t>Подпрограмма "Развитие архивного дела"</t>
  </si>
  <si>
    <t>Иные выплаты персоналу казенных учреждений, за исключением фонда оплаты труда</t>
  </si>
  <si>
    <t>111</t>
  </si>
  <si>
    <t>112</t>
  </si>
  <si>
    <t>Уплата прочих налогов, сборов</t>
  </si>
  <si>
    <t>852</t>
  </si>
  <si>
    <t>Бюджетные инвестиции в объекты капитального строительства государственной (муниципальной) собственности</t>
  </si>
  <si>
    <t>414</t>
  </si>
  <si>
    <t>Субсидии бюджетным учреждениям на иные цели</t>
  </si>
  <si>
    <t>Ремонт зданий, благоустройство территорий и укрепление материально-технической базы  муниципальных дошкольных образовательных учреждений</t>
  </si>
  <si>
    <t>Прочие мероприятия в области образования</t>
  </si>
  <si>
    <t>Финансовое обеспечение получения гражданами дошкольного образования в частных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</si>
  <si>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Государственная поддержка частных дошкольных образовательных организаций в Московской области с целью возмещения расходов на присмотр и уход, содержание имущества и арендную плату за использование помещений</t>
  </si>
  <si>
    <t>Обеспечение деятельности дошкольных образовательных учреждений</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</si>
  <si>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</si>
  <si>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612</t>
  </si>
  <si>
    <t>611</t>
  </si>
  <si>
    <t>Содержание кладбищ</t>
  </si>
  <si>
    <t>Подпрограмма "Управление муниципальным имуществом и земельными ресурсами"</t>
  </si>
  <si>
    <t>Субсидии автономным учреждениям на иные цели</t>
  </si>
  <si>
    <t>622</t>
  </si>
  <si>
    <t>621</t>
  </si>
  <si>
    <t>Другие  вопросы в области национальной безопасности и правоохранительной деятельности</t>
  </si>
  <si>
    <t>Размещение информации о деятельности органов местного самоуправления в СМИ</t>
  </si>
  <si>
    <t>Прочая  закупка товаров, работ и услуг для обеспечения государственных (муниципальных) нужд</t>
  </si>
  <si>
    <t>Социальная реклама</t>
  </si>
  <si>
    <t>Пособия, компенсации, меры социальной поддержки по публичным нормативным обязательствам</t>
  </si>
  <si>
    <t>Доплаты к пенсии неработающим гражданам, занимавшим высшие руководящие должности в исполкоме Красногорского горсовета более 5 лет, ушедшим на пенсию по старости до 01.09.1995г.</t>
  </si>
  <si>
    <t>Оказание материальной помощи отдельным категориям граждан на возмещение расходов по зубопротезированию</t>
  </si>
  <si>
    <t>Социальные выплаты гражданам, кроме публичных нормативных социальных выплат</t>
  </si>
  <si>
    <t xml:space="preserve">Пособия, компенсации и иные социальные выплаты гражданам, кроме публичных нормативных обязательств </t>
  </si>
  <si>
    <t>Бюджетные инвестиции на приобретение объектов недвижимого имущества в государственную (муниципальную) собственность</t>
  </si>
  <si>
    <t>313</t>
  </si>
  <si>
    <t>320</t>
  </si>
  <si>
    <t>321</t>
  </si>
  <si>
    <t>410</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</si>
  <si>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</si>
  <si>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Использование и сохранение объектов культурного наследия</t>
  </si>
  <si>
    <t>Совершенствование и развитие объектов культурного наследия</t>
  </si>
  <si>
    <t>Обеспечение деятельности объектов культурного наследия</t>
  </si>
  <si>
    <t>Другие вопросы в области культуры, кинематографии</t>
  </si>
  <si>
    <t>Иные выплаты персоналу государственных (муниципальных) органов за исключением фонда оплаты труда</t>
  </si>
  <si>
    <t>Субсидии некоммерческих организациям (за исключением государственных (муниципальных) учреждений)</t>
  </si>
  <si>
    <t>Содержание автомобильных дорог общего пользования</t>
  </si>
  <si>
    <t>Содержание внутриквартальных дорог</t>
  </si>
  <si>
    <t>Организация сбора и вывоза бытовых отходов и мусора</t>
  </si>
  <si>
    <t>Мероприятия в области общего образования</t>
  </si>
  <si>
    <t>Ремонт зданий, благоустройство территорий и укрепление материально-технической базы  муниципальных образовательных учреждений</t>
  </si>
  <si>
    <t xml:space="preserve">Обеспечение учащихся питанием </t>
  </si>
  <si>
    <t>Прочие мероприятия в области общего образования</t>
  </si>
  <si>
    <t>Финансовое обеспечение получения гражданами дошкольного, начального общего, основного общего и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</si>
  <si>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 прошедших государственную аккредитацию</t>
  </si>
  <si>
    <t xml:space="preserve">Обеспечение деятельности школ-детских садов, школ начальных, неполных средних и средних     </t>
  </si>
  <si>
    <t>Мероприятия в области дополнительного образования</t>
  </si>
  <si>
    <t>Прочие мероприятия в области дополнительного образования</t>
  </si>
  <si>
    <t>Обеспечение деятельности учреждений по внешкольной работе с детьми, подведомственных Управлению образования</t>
  </si>
  <si>
    <t>Подпрограмма "Обеспечение реализации программы"</t>
  </si>
  <si>
    <t>Мероприятия в области образования</t>
  </si>
  <si>
    <t xml:space="preserve">Прочая закупка товаров, работ и услуг для обеспечения государственных (муниципальных) нужд </t>
  </si>
  <si>
    <t>Организация занятости детей и молодежи</t>
  </si>
  <si>
    <t>Кадровое обеспечение учреждений,  организовывающих отдых, оздоровление, занятость детей и молодёжи, подготовка специалистов по организации отдыха, оздоровления, занятости детей и молодёжи</t>
  </si>
  <si>
    <t>Организация безопасности детского и молодёжного отдыха</t>
  </si>
  <si>
    <t xml:space="preserve">Обеспечение деятельности методических центров, централизованных бухгалтерий в области образования   </t>
  </si>
  <si>
    <t>Субсидии автономным учреждениям</t>
  </si>
  <si>
    <t xml:space="preserve">Национальная безопасность </t>
  </si>
  <si>
    <t>Охрана окружающей среды</t>
  </si>
  <si>
    <t>ПИР и строительство детского сада на 340 мест по ул. Большая Комсомольская,д.13</t>
  </si>
  <si>
    <t>ПИР и строительство детского сада на 280 мест по ул. Лесная</t>
  </si>
  <si>
    <t>ПИР и строительство детского сада на 320 мест по ул. Пионерская, д. 25</t>
  </si>
  <si>
    <t>Выплата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</si>
  <si>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Подпрограмма  "Обеспечение жильём детей-сирот и детей, оставшихся без попечения родителей, а также лиц из их числа "</t>
  </si>
  <si>
    <t>Другие  вопросы в области национальной экономики</t>
  </si>
  <si>
    <t>Бюджетные инвестиции в строительство общеобразовательных учреждений муниципальной собственности</t>
  </si>
  <si>
    <t>Мероприятия по предупреждению чрезвычайных ситуаций</t>
  </si>
  <si>
    <t>Другие вопросы в области здравоохранения</t>
  </si>
  <si>
    <t>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также дополнительного образования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</si>
  <si>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 xml:space="preserve">Осуществление государственных полномочий в соответствии с Законом МО №107/2014-ОЗ </t>
  </si>
  <si>
    <t>Приобретение, формирование, постановка на государственный кадастровый учет земельных участков</t>
  </si>
  <si>
    <t>Пособия, компенсации и иные социальные выплаты гражданам, кроме публичных нормативных обязательств</t>
  </si>
  <si>
    <t>Мероприятия по развитию информационно-коммуникационных технологий</t>
  </si>
  <si>
    <t>Подпрограмма "Содействие развитию предпринимательства и привлечению инвестиций"</t>
  </si>
  <si>
    <t>Благоустройство</t>
  </si>
  <si>
    <t>Обеспечение подвоза обучающихся к месту обучения в муниципальные общеобразовательные организации в Московской области, расположенные в сельской местности</t>
  </si>
  <si>
    <t>Другие вопросы в области ЖКХ</t>
  </si>
  <si>
    <t>Обеспечение деятельности МКУ "Красногорский центр торгов"</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</si>
  <si>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</si>
  <si>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95 0 00 00000</t>
  </si>
  <si>
    <t>95 0 00 04000</t>
  </si>
  <si>
    <t>129</t>
  </si>
  <si>
    <t>95 0 00 10000</t>
  </si>
  <si>
    <t>Основное мероприятие "Совершенствование профессионального развития сотрудников"</t>
  </si>
  <si>
    <t>10 0 00 00000</t>
  </si>
  <si>
    <t>10 2 00 00000</t>
  </si>
  <si>
    <t>Основное мероприятие "Хранение , комплектование учет  и использование документов Архивного фонда Московской области и других архивных документов архивного отдела"</t>
  </si>
  <si>
    <t>Подпрограмма "Развитие информационно-коммуникационных технологий для повышения эффективности процесса управления и создания благоприятных условий жизни и ведения бизнеса в муниципальном районе"</t>
  </si>
  <si>
    <t>Основное мероприятие "Внедрение и использование информационно-коммуникационных технологий"</t>
  </si>
  <si>
    <t>99 0 00 00000</t>
  </si>
  <si>
    <t>99 0 00 01000</t>
  </si>
  <si>
    <t>99 0 00 01010</t>
  </si>
  <si>
    <t>Фонд оплаты труда казенных учреждений</t>
  </si>
  <si>
    <t>Основное мероприятие "Ликвидация очередности в дошкольные образовательные учреждения и развитие инфраструктуры дошкольного образования"</t>
  </si>
  <si>
    <t>Содержание и поддержка созданных мест в негосударственных частных дошкольных образовательных учреждениях</t>
  </si>
  <si>
    <t>Основное мероприятие: "Развитие сети дошкольных образовательных учреждений и создание условий для реализации федерального государственного образовательного стандарта"</t>
  </si>
  <si>
    <t>Обеспечение государственной поддержки негосударственных частных дошкольных образовательных организаций в Красногорском муниципальном районе с целью возмещения расходов на присмотр и уход, содержание имущества и арендную плату за использование помещений</t>
  </si>
  <si>
    <t xml:space="preserve">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t>
  </si>
  <si>
    <t>Взносы по обязательному социальному страхованию на выплаты по оплате труда работников и иные выплаты работникам казенных учреждений</t>
  </si>
  <si>
    <t>Основное мероприятие: " Повышение эффективности деятельности дошкольных образовательных учреждений"</t>
  </si>
  <si>
    <t>01 1 01 00000</t>
  </si>
  <si>
    <t>01 1 01 21020</t>
  </si>
  <si>
    <t>01 1 01 40010</t>
  </si>
  <si>
    <t>01 1 01 40020</t>
  </si>
  <si>
    <t>01 1 01 40030</t>
  </si>
  <si>
    <t>01 1 01 40040</t>
  </si>
  <si>
    <t>01 1 02 00000</t>
  </si>
  <si>
    <t>01 1 02 20000</t>
  </si>
  <si>
    <t>01 1 02 21010</t>
  </si>
  <si>
    <t>01 1 02 21020</t>
  </si>
  <si>
    <t>01 1 02 62110</t>
  </si>
  <si>
    <t>01 1 02 62140</t>
  </si>
  <si>
    <t>119</t>
  </si>
  <si>
    <t>01 1 02 62120</t>
  </si>
  <si>
    <t>01 1 02 62330</t>
  </si>
  <si>
    <t>01 1 02 71590</t>
  </si>
  <si>
    <t>01 1 03 21110</t>
  </si>
  <si>
    <t>09 0 00 00000</t>
  </si>
  <si>
    <t>99 0 00 20000</t>
  </si>
  <si>
    <t>Основное мероприятие "Повышение качества использования муниципального имущества и земельных ресурсов"</t>
  </si>
  <si>
    <t>10 3 00 00000</t>
  </si>
  <si>
    <t>Основное мероприятие "Развитие сферы муниципальных закупок для обеспечения муниципальных нужд Красногорского муниципального района"</t>
  </si>
  <si>
    <t>99 0 00 02000</t>
  </si>
  <si>
    <t>11 0 00 00000</t>
  </si>
  <si>
    <t>Основное мероприятие "Безопасность дорожного движения"</t>
  </si>
  <si>
    <t>11 0 03 00000</t>
  </si>
  <si>
    <t>11 0 03 00010</t>
  </si>
  <si>
    <t>Мероприятия по обеспечению безопасности дорожного движения</t>
  </si>
  <si>
    <t>11 0 03 00020</t>
  </si>
  <si>
    <t>Основное мероприятие "Организация транспортного обслуживания населения Красногорского муниципального района"</t>
  </si>
  <si>
    <t>11 0 01 00000</t>
  </si>
  <si>
    <t>Организация транспортного обслуживания по маршрутам регулярных перевозок</t>
  </si>
  <si>
    <t>11 0 01 00010</t>
  </si>
  <si>
    <t>Предоставление транспортных услуг по перевозке организованных групп населения для участия в общественных, праздничных мероприятиях</t>
  </si>
  <si>
    <t>11 0 01 00030</t>
  </si>
  <si>
    <t>Обновление парка "школьных" автобусов</t>
  </si>
  <si>
    <t>11 0 01 00040</t>
  </si>
  <si>
    <t>Дорожное хозяйство</t>
  </si>
  <si>
    <t>Основное мероприятие "Развитие дорожно-транспортной сети"</t>
  </si>
  <si>
    <t>11 0 02 00000</t>
  </si>
  <si>
    <t>11 0 02 00020</t>
  </si>
  <si>
    <t>11 0 02 00030</t>
  </si>
  <si>
    <t>Ремонт автомобильных дорог общего пользования</t>
  </si>
  <si>
    <t>11 0 02 00040</t>
  </si>
  <si>
    <t>Обеспечение деятельности МКУ "Красногорская дорожная служба"</t>
  </si>
  <si>
    <t>11 0 02 00590</t>
  </si>
  <si>
    <t>08 0 00 00000</t>
  </si>
  <si>
    <t>08 0 01 00000</t>
  </si>
  <si>
    <t>08 0 01 00010</t>
  </si>
  <si>
    <t>08 0 02 00000</t>
  </si>
  <si>
    <t xml:space="preserve">Финансово - имущественная поддержка субъектов малого и среднего предпринимательства </t>
  </si>
  <si>
    <t>08 0 02 00020</t>
  </si>
  <si>
    <t>Нормативно-правовое и организационное обеспечение развития малого и среднего предпринимательства</t>
  </si>
  <si>
    <t>08 0 02 00030</t>
  </si>
  <si>
    <t>Основное мероприятие "Подготовка градостроительной документации для обеспечения территориального развития муниципального района"</t>
  </si>
  <si>
    <t>12 0 00 00000</t>
  </si>
  <si>
    <t>Основное мероприятие "Улучшение снабжения населения услугами теплоснабжения, водоснабжения и водоотведения"</t>
  </si>
  <si>
    <t>12 0 02 00000</t>
  </si>
  <si>
    <t>12 0 02 00010</t>
  </si>
  <si>
    <t>Основное мероприятие "Развитие похоронного дела в Красногорском муниципальном районе"</t>
  </si>
  <si>
    <t>Транспортировка умерших в морг</t>
  </si>
  <si>
    <t>Основное мероприятие "Улучшение качества и комфорта проживания на территории муниципального района"</t>
  </si>
  <si>
    <t>12 0 03 00000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</si>
  <si>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</si>
  <si>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95 0 00 05000</t>
  </si>
  <si>
    <t>Основное мероприятие "Создание условий для энергосбережения в бюджетной сфере  муниципального района"</t>
  </si>
  <si>
    <t>Приобретение, установка, замена приборов и узлов  учета коммунальных ресурсов, выполнение поверки приборов учета, работ по диспетчеризации приборов и узлов учета</t>
  </si>
  <si>
    <t>09 0 01 00000</t>
  </si>
  <si>
    <t>09 0 01 00030</t>
  </si>
  <si>
    <t>Основное мероприятие "Повышение качества и эффективности муниципальных услуг в системе образования"</t>
  </si>
  <si>
    <t>01 4 00 00000</t>
  </si>
  <si>
    <t>01 4 01 21100</t>
  </si>
  <si>
    <t>01 4 01 21110</t>
  </si>
  <si>
    <t>01 0 00 00000</t>
  </si>
  <si>
    <t>01 1 00 00000</t>
  </si>
  <si>
    <t>Основное мероприятие "Развитие инфраструктуры, кадрового потенциала учреждений дополнительного образования и повышение охвата детей услугами дополнительного образования "</t>
  </si>
  <si>
    <t>01 3 00 00000</t>
  </si>
  <si>
    <t>01 3 01 00000</t>
  </si>
  <si>
    <t>01 3 01 20000</t>
  </si>
  <si>
    <t>Содержание учреждений по внешкольной работе с детьми в области культуры</t>
  </si>
  <si>
    <t>Мероприятия в учреждениях по внешкольной работе с детьми в области культуры</t>
  </si>
  <si>
    <t>Обеспечение деятельности учреждений по внешкольной работе с детьми в области культуры</t>
  </si>
  <si>
    <t>01 3 01 77000</t>
  </si>
  <si>
    <t>01 3 01 77010</t>
  </si>
  <si>
    <t>01 3 01 77590</t>
  </si>
  <si>
    <t>Приобретение, установка, замена  энергосберегающих светильников и  энергосберегающих ламп</t>
  </si>
  <si>
    <t>09 0 01 00020</t>
  </si>
  <si>
    <t>01 4 01 00000</t>
  </si>
  <si>
    <t>Защита населения и территории от последствий чрезвычайных ситуаций природного и техногенного характера, гражданская оборона</t>
  </si>
  <si>
    <t>07 0 00 00000</t>
  </si>
  <si>
    <t>07 2 00 00000</t>
  </si>
  <si>
    <t>07 2 01 00000</t>
  </si>
  <si>
    <t>07 2 01 00010</t>
  </si>
  <si>
    <t>07 2 01 00020</t>
  </si>
  <si>
    <t>07 2 02 00000</t>
  </si>
  <si>
    <t>Обеспечение деятельности  МКУ "ЕДДС"</t>
  </si>
  <si>
    <t xml:space="preserve">Фонд оплаты труда казенных учреждений </t>
  </si>
  <si>
    <t>07 2 03 00000</t>
  </si>
  <si>
    <t>Подпрограмма "Профилактика преступлений и иных правонарушений"</t>
  </si>
  <si>
    <t>Основное мероприятие "Профилактика преступлений и иных правонарушений"</t>
  </si>
  <si>
    <t>07 1 01 00000</t>
  </si>
  <si>
    <t>Внедрение современных средств наблюдения и оповещения, обеспечение оперативного принятия решения</t>
  </si>
  <si>
    <t>07 1 01 00010</t>
  </si>
  <si>
    <t>Основное мероприятие "Профилактика безнадзорности, наркомании, токсикомании, алкоголизма, правонарушений, преступлений среди несовершеннолетних"</t>
  </si>
  <si>
    <t>07 1 03 00000</t>
  </si>
  <si>
    <t>Обеспечение занятости и проведение профилактических мероприятий среди несовершеннолетних</t>
  </si>
  <si>
    <t>07 1 03 00010</t>
  </si>
  <si>
    <t>Другие расходы в области охраны окружающей среды</t>
  </si>
  <si>
    <t>13 0 00 00000</t>
  </si>
  <si>
    <t>Основное мероприятие "Мониторинг окружающей среды"</t>
  </si>
  <si>
    <t>Мероприятия в области охраны окружающей среды</t>
  </si>
  <si>
    <t>13 0 01 00010</t>
  </si>
  <si>
    <t>Основное мероприятие "Экологическое образование, воспитание и информирование населения о состоянии окружающей среды"</t>
  </si>
  <si>
    <t>Основное мероприятие "Создание условий для оказания медицинской помощи населению Красногорского муниципального района"</t>
  </si>
  <si>
    <t>Основное мероприятие "Социальная поддержка отдельных категорий работников государственных лечебных учреждений Московской области, расположенных на территории Красногорского муниципального района"</t>
  </si>
  <si>
    <t>Оказание мер социальной поддержки отдельных категорий работников государственных лечебных учреждений Московской области, расположенных на территории Красногорского муниципального района</t>
  </si>
  <si>
    <t>Основное мероприятие "Социальная поддержка беременных женщин, кормящих матерей, детей в возрасте до трех лет"</t>
  </si>
  <si>
    <t>Социальная поддержка беременных женщин, кормящих матерей, детей в  возрасте до трех лет</t>
  </si>
  <si>
    <t>07 1 04 00000</t>
  </si>
  <si>
    <t>Обеспечение антитеррористической защищенности объектов с массовым пребыванием людей</t>
  </si>
  <si>
    <t>07 1 04 00010</t>
  </si>
  <si>
    <t xml:space="preserve">Физическая культура </t>
  </si>
  <si>
    <t>05 0 00 00000</t>
  </si>
  <si>
    <t>Основное мероприятие "Укрепление материально-технической базы для занятий физической культурой и спортом"</t>
  </si>
  <si>
    <t>05 0 01 00000</t>
  </si>
  <si>
    <t>Ремонт и развитие материально-технической базы в муниципальных спортивно-оздоровительных учреждениях</t>
  </si>
  <si>
    <t>05 0 01 00010</t>
  </si>
  <si>
    <t>Мероприятия в рамках реализации наказов избирателей</t>
  </si>
  <si>
    <t>05 0 01 20000</t>
  </si>
  <si>
    <t>Основное мероприятие "Создание условий для привлечения жителей к занятиям физической культуры и спортом"</t>
  </si>
  <si>
    <t>05 0 02 00000</t>
  </si>
  <si>
    <t>05 0 02 00590</t>
  </si>
  <si>
    <t>Основное мероприятие "Создание условий для занятий физической культурой и спортом для граждан с ограниченными возможностями здоровья"</t>
  </si>
  <si>
    <t>05 0 03 00000</t>
  </si>
  <si>
    <t>Поддержка и обеспечение подготовки спортивных команд, проведение соревнований для граждан с ограниченными возможностями здоровья</t>
  </si>
  <si>
    <t>05 0 03 00010</t>
  </si>
  <si>
    <t>05 0 02 00010</t>
  </si>
  <si>
    <t>Основное мероприятие "Содействие развитию спорта высших достижений"</t>
  </si>
  <si>
    <t>05 0 05 00000</t>
  </si>
  <si>
    <t>Поддержка и обеспечение подготовки спортивных команд, поддержка спортсменов, участие в областных, российских, международных соревнованиях</t>
  </si>
  <si>
    <t>05 0 05 00010</t>
  </si>
  <si>
    <t>01 2 00 00000</t>
  </si>
  <si>
    <t>Основное мероприятие "Обеспечение реализации федеральных государственных образовательных стандартов общего образования и повышение эффективности деятельности муниципальных образовательных учреждений"</t>
  </si>
  <si>
    <t>01 2 01 00000</t>
  </si>
  <si>
    <t>01 2 01 40010</t>
  </si>
  <si>
    <t>11 0 01 62270</t>
  </si>
  <si>
    <t>01 2 01 20000</t>
  </si>
  <si>
    <t>01 2 01 21000</t>
  </si>
  <si>
    <t>01 2 01 21010</t>
  </si>
  <si>
    <t>01 2 01 21020</t>
  </si>
  <si>
    <t>01 2 01 21110</t>
  </si>
  <si>
    <t>01 2 01 62200</t>
  </si>
  <si>
    <t>01 2 01 62210</t>
  </si>
  <si>
    <t>01 2 01 62220</t>
  </si>
  <si>
    <t>01 2 01 72590</t>
  </si>
  <si>
    <t>01 2 02 00000</t>
  </si>
  <si>
    <t>01 2 02 21000</t>
  </si>
  <si>
    <t>01 2 02 21110</t>
  </si>
  <si>
    <t>01 3 01 21000</t>
  </si>
  <si>
    <t>01 3 01 21110</t>
  </si>
  <si>
    <t>01 3 01 73590</t>
  </si>
  <si>
    <t>01 3 02 00000</t>
  </si>
  <si>
    <t>01 3 02 21000</t>
  </si>
  <si>
    <t>01 3 02 21110</t>
  </si>
  <si>
    <t>06 0 00 00000</t>
  </si>
  <si>
    <t>06 2 00 00000</t>
  </si>
  <si>
    <t>Основное мероприятие "Организация свободного времени детей и молодёжи через различные формы отдыха и занятости"</t>
  </si>
  <si>
    <t>06 2 01 00000</t>
  </si>
  <si>
    <t>06 2 01 00010</t>
  </si>
  <si>
    <t>06 2 01 00020</t>
  </si>
  <si>
    <t>06 2 01 00030</t>
  </si>
  <si>
    <t>06 2 01 00040</t>
  </si>
  <si>
    <t>01 4 01 04000</t>
  </si>
  <si>
    <t>01 4 01 75590</t>
  </si>
  <si>
    <t>04 0 00 00000</t>
  </si>
  <si>
    <t>12 0 03 00020</t>
  </si>
  <si>
    <t>01 3 02 60680</t>
  </si>
  <si>
    <t>Муниципальная программа Красногорского муниципального района на 2014-2018 годы  "Социальная поддержка населения"</t>
  </si>
  <si>
    <t>Основное мероприятие "Сохранение и развитие народной культуры, использование и популяризация объектов культурного наследия"</t>
  </si>
  <si>
    <t>02 0 02 00000</t>
  </si>
  <si>
    <t>02 0 02 03010</t>
  </si>
  <si>
    <t>02 0 00 00000</t>
  </si>
  <si>
    <t>14 0 00 00000</t>
  </si>
  <si>
    <t>Основное мероприятие "Предоставление жилых помещений детям-сиротам и детям, оставшимся без попечения родителей, а также лиц из их числа"</t>
  </si>
  <si>
    <t>14 4 00 00000</t>
  </si>
  <si>
    <t>14 4 01 00000</t>
  </si>
  <si>
    <t>15 0 00 00000</t>
  </si>
  <si>
    <t>Основное мероприятие "Создание и развитие комплексной системы информирования населения о деятельности органов местного самоуправления муниципального района"</t>
  </si>
  <si>
    <t>15 0 01 00000</t>
  </si>
  <si>
    <t>15 0 01 00010</t>
  </si>
  <si>
    <t>15 0 02 00020</t>
  </si>
  <si>
    <t>15 0 02 00000</t>
  </si>
  <si>
    <t>06 1 00 00000</t>
  </si>
  <si>
    <t>06 1 01 00010</t>
  </si>
  <si>
    <t>06 1 01 00000</t>
  </si>
  <si>
    <t>Основное мероприятие "Поддержка молодёжных творческих инициатив "</t>
  </si>
  <si>
    <t>Мероприятия по поддержке молодёжных творческих инициатив</t>
  </si>
  <si>
    <t>06 1 02 00000</t>
  </si>
  <si>
    <t>Основное мероприятие "Организация досуга и предоставление услуг в сфере культуры"</t>
  </si>
  <si>
    <t>Развитие библиотечного дела</t>
  </si>
  <si>
    <t>Создание условий для обеспечения населения услугами культуры и организация досуга</t>
  </si>
  <si>
    <t>Развитие туризма</t>
  </si>
  <si>
    <t>02 0 01 00000</t>
  </si>
  <si>
    <t>02 0 01 01000</t>
  </si>
  <si>
    <t>02 0 01 01010</t>
  </si>
  <si>
    <t>02 0 01 01020</t>
  </si>
  <si>
    <t>02 0 01 01590</t>
  </si>
  <si>
    <t>02 0 01 02000</t>
  </si>
  <si>
    <t>02 0 01 02590</t>
  </si>
  <si>
    <t>02 0 01 20000</t>
  </si>
  <si>
    <t>02 0 02 03000</t>
  </si>
  <si>
    <t>02 0 02 03020</t>
  </si>
  <si>
    <t>02 0 02 05000</t>
  </si>
  <si>
    <t>02 0 02 05010</t>
  </si>
  <si>
    <t>02 0 02 05890</t>
  </si>
  <si>
    <t>01 1 01 40000</t>
  </si>
  <si>
    <t>Основное мероприятие "Профилактика терроризма и экстремизма"</t>
  </si>
  <si>
    <t>Выплата компенсации родителям в связи со снятием с очереди в дошкольные образовательные учреждения</t>
  </si>
  <si>
    <t>(тыс. рублей)</t>
  </si>
  <si>
    <t>Основное мероприятие "Предоставление субсидий по оплате жилого помещения и коммунальных услуг гражданам, имеющим место жительства в Московской области"</t>
  </si>
  <si>
    <t>НДС с сумм оплаты права на установку и эксплуатацию рекламных конструкций и платы за установку и эксплуатацию рекламных конструкций</t>
  </si>
  <si>
    <t>Разработка проектов организации дорожного движения на дорогах общего пользования</t>
  </si>
  <si>
    <t>Основное мероприятие "Оформление наружного информационного информационного пространства муниципального района"</t>
  </si>
  <si>
    <t>Основное мероприятие "Гражданско-патриотическое и духовно-нравственное воспитание детей и молодёжи "</t>
  </si>
  <si>
    <t>Обеспечение деятельности учреждений в области физической культуры и спорта</t>
  </si>
  <si>
    <t>01 1 01 21030</t>
  </si>
  <si>
    <t>01 1 03 00000</t>
  </si>
  <si>
    <t>Основное мероприятие:  "Ликвидация очередности в дошкольные образовательные учреждения и развитие инфраструктуры дошкольного образования"</t>
  </si>
  <si>
    <t>Основное мероприятие:  "Создание условий для энергосбережения в бюджетной сфере  муниципального района"</t>
  </si>
  <si>
    <t>Ремонт внутриквартальных дорог</t>
  </si>
  <si>
    <t>11 0 02 00060</t>
  </si>
  <si>
    <t>ПИР и строительство детского сада с бассейном  на 240  мест в п. Нахабино по ул. Братьев Волковых</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</si>
  <si>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</si>
  <si>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05 0 01 00030</t>
  </si>
  <si>
    <t>07 2 02 00010</t>
  </si>
  <si>
    <t>Проектирование и строительство физкультурно-оздоровительного комплекса с искусственным льдом</t>
  </si>
  <si>
    <t>Стационарная медицинская помощь</t>
  </si>
  <si>
    <t>915</t>
  </si>
  <si>
    <t>02 0 01 02020</t>
  </si>
  <si>
    <t>Фонд оплаты труда государственных (муниципальных) органов</t>
  </si>
  <si>
    <t>Капитальные вложения в объекты государственной (муниципальной) собственности</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</si>
  <si>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</si>
  <si>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Основное мероприятие: "Ликвидация очередности в дошкольные образовательные учреждения и развитие инфраструктуры дошкольного образования"</t>
  </si>
  <si>
    <t>Капитальные вложения в объекты недвижимого имущества муниципальной собственности</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</si>
  <si>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</si>
  <si>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</si>
  <si>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911</t>
  </si>
  <si>
    <t>Замена, обслуживание и ремонт внутриквартирного газового оборудования</t>
  </si>
  <si>
    <t>12 0 03 00030</t>
  </si>
  <si>
    <t>Уход за захоронениями малоимущих граждан</t>
  </si>
  <si>
    <t>Организация перевозок учащихся из сельских населенных пунктов в муниципальные общеобразовательные учреждения</t>
  </si>
  <si>
    <t>11 0 01 00020</t>
  </si>
  <si>
    <t xml:space="preserve"> Капитальные вложения в объекты государственной (муниципальной) собственности</t>
  </si>
  <si>
    <t>Представительские расходы</t>
  </si>
  <si>
    <t>95 0 00 02000</t>
  </si>
  <si>
    <t>Проезд к месту учебы и обратно отдельным категориям обучающихся по очной форме обучения муниципальных образовательных организаций в Московской области</t>
  </si>
  <si>
    <t>01 2 01 62230</t>
  </si>
  <si>
    <t>Компенсация части арендной платы за наем жилых помещений педагогическим работникам</t>
  </si>
  <si>
    <t>01 2 02 21200</t>
  </si>
  <si>
    <t>Погребение по гарантированному перечню услуг</t>
  </si>
  <si>
    <t>Бюджетные инвестиции в строительство и приобретение детских дошкольных учреждений муниципальной собственности</t>
  </si>
  <si>
    <t>09 0 01 00040</t>
  </si>
  <si>
    <t xml:space="preserve">Установка АУУ системами теплоснабжения и ИТП </t>
  </si>
  <si>
    <t>853</t>
  </si>
  <si>
    <t>Уплата иных платежей</t>
  </si>
  <si>
    <t>Проектирование, реконструкция, строительство, техническое обслуживание и ремонт объектов инженерной инфраструктуры</t>
  </si>
  <si>
    <t>Начальник финансового управления</t>
  </si>
  <si>
    <t>Н.А.Гереш</t>
  </si>
  <si>
    <t xml:space="preserve">Ведомственная структура  расходов бюджета Красногорского муниципального района на 2017 год </t>
  </si>
  <si>
    <t>Подпрограмма "Организация отдыха, оздоровления, занятости детей и молодёжи Красногорского муниципального района в свободное от учёбы время в 2017-2021 годах"</t>
  </si>
  <si>
    <t>Муниципальная программа Красногорского муниципального района  на 2017-2021 годы "Образование"</t>
  </si>
  <si>
    <t>Муниципальная программа  Красногорского муниципального района на 2017-2021 годы "Развитие транспортной системы"</t>
  </si>
  <si>
    <t xml:space="preserve">Муниципальная программа Красногорского муниципального района на 2017-2021 годы "Безопасность населения" </t>
  </si>
  <si>
    <t xml:space="preserve">Муниципальная программа  Красногорского муниципального района на 2017-2021 годы "Энергосбережение" </t>
  </si>
  <si>
    <t>Муниципальная программа Красногорского муниципального района на 2017-2021 годы "Дети и молодёжь"</t>
  </si>
  <si>
    <t>Муниципальная программа  Красногорского муниципального района на 2017-2021 годы "Эффективное управление"</t>
  </si>
  <si>
    <t>Муниципальная программа Красногорского муниципального района на 2017-2021 годы "Социальная поддержка населения"</t>
  </si>
  <si>
    <t>Мероприятия по вовлечению молодых граждан в работу молодёжных общественных организаций и добровольческую деятельность</t>
  </si>
  <si>
    <t>Мероприятия по увеличению числа специалистов занятых в сфере работы с молодёжью</t>
  </si>
  <si>
    <t>06 1 02 00010</t>
  </si>
  <si>
    <t>Основное мероприятие "Оказание материальной помощи гражданам"</t>
  </si>
  <si>
    <t>Оказание единовременной материальной помощи малоимущим пенсионерам (старше 60 лет); малоимущим инвалидам; малоимущим многодетным семьям; малоимущим неполным семьям;  малоимущим семьям, имеющим детей-инвалидов</t>
  </si>
  <si>
    <t>Оказание материальной помощи отдельным категориям граждан на частичное возмещение расходов по приобретению лекарственных средств, специального лечебного питания, изделий медицинского назначения и расходных материалов для помп</t>
  </si>
  <si>
    <t>Оказание материальной помощи отдельным категориям граждан на возмещение расходов по слухопротезированию</t>
  </si>
  <si>
    <t>Основное мероприятие "Предоставление мер социальной поддержки"</t>
  </si>
  <si>
    <t>Иные пенсии, социальные доплаты к пенсиям</t>
  </si>
  <si>
    <t xml:space="preserve">Единовременная выплата участникам и инвалидам Великой Отечественной Войны;  лицам, награждённым знаком "Жителю блокадного Ленинграда" ;бывшим несовершеннолетним узникам концлагерей, гетто, других мест принудительного содержания, созданных фашистами и их союзниками в период Второй мировой войны; вдовам(вдовцам) участников Великой Отечественной войны, не вступившим в повторный брак, в связи с празднованием годовщины Победы в Великой Отечественной войне 1941-1945гг. </t>
  </si>
  <si>
    <t>Единовременная выплата учащимся и выпускникам общеобразовательных, начальных, средних и высших профессиональных учебных заведений, в отношении которых прекращена опека(попечительство) по возрасту; детям-сиротам, детям, оставшимся без попечения родителей, а также лицам из числа детей-сирот и детей оставшимся без попечения родителей, в возрасте от 18 до 23 лет, являющихся учащимися начальных, средних и высших  профессиональных учебных заведений и выпускниками государственных, учреждений (детских домов, интернатов, приютов, ГОУ НПО и СПОи т.д., прибывших на территорию Красногорского муниципального района для постоянного проживания на обустройство по месту жительства</t>
  </si>
  <si>
    <t>Основное мероприятие "Организация социально-культурных мероприятий для социально незащищенных категорий населения"</t>
  </si>
  <si>
    <t>Мероприятия для социально незащищенных категорий населения"</t>
  </si>
  <si>
    <t>Основное мероприятие "Поддержка общественных организаций, объединяющих граждан социально незащищенных категорий"</t>
  </si>
  <si>
    <t>Основное мероприятие "Предоставление субсидий по оплате жилого помещения и коммунальных услуг"</t>
  </si>
  <si>
    <t>Подпрограмма "Доступная среда"</t>
  </si>
  <si>
    <t>Основное мероприятие "Повышение уровня доступности и качества приоритетных объектов и услуг в приоритетных сферах жизнедеятельности инвалидов и других маломобильных групп населения"</t>
  </si>
  <si>
    <t>04 1 00 00000</t>
  </si>
  <si>
    <t>04 1 01 00000</t>
  </si>
  <si>
    <t>04 1 01 00010</t>
  </si>
  <si>
    <t>04 1  01 00010</t>
  </si>
  <si>
    <t>04 1 01 00020</t>
  </si>
  <si>
    <t>04 1 01 00030</t>
  </si>
  <si>
    <t>04 1 01 00040</t>
  </si>
  <si>
    <t>04 1 01 00050</t>
  </si>
  <si>
    <t>04 1 02 00000</t>
  </si>
  <si>
    <t>04 1 02 00010</t>
  </si>
  <si>
    <t>04 1 02 00020</t>
  </si>
  <si>
    <t>04 1 02 00030</t>
  </si>
  <si>
    <t>04 1 02 00040</t>
  </si>
  <si>
    <t>04 1 02 00050</t>
  </si>
  <si>
    <t>04 1 02 00060</t>
  </si>
  <si>
    <t>04 1 03 00000</t>
  </si>
  <si>
    <t>04 1 03 00010</t>
  </si>
  <si>
    <t>04 1 04 00000</t>
  </si>
  <si>
    <t>04 1 04 00010</t>
  </si>
  <si>
    <t>04 1 05 00000</t>
  </si>
  <si>
    <t>04 1 05 61410</t>
  </si>
  <si>
    <t>04 2 00 00000</t>
  </si>
  <si>
    <t>04 2 01 00000</t>
  </si>
  <si>
    <t>04 2 01 00010</t>
  </si>
  <si>
    <t>04 3 00 00000</t>
  </si>
  <si>
    <t>06 1 02 00020</t>
  </si>
  <si>
    <t>06 1 02 00030</t>
  </si>
  <si>
    <t>04 3 03 00000</t>
  </si>
  <si>
    <t>04 3 03 62080</t>
  </si>
  <si>
    <t>Дополнительное образование детей</t>
  </si>
  <si>
    <t>Закупка товаров, работ и услуг в сфере информационно-коммуникационных технологий</t>
  </si>
  <si>
    <t>242</t>
  </si>
  <si>
    <t>Муниципальная программа  Красногорского муниципального района на 2017-2021 годы "Информирование населения о деятельности органов местного самоуправления Красногорского муниципального района Московской области""</t>
  </si>
  <si>
    <t>Основное мероприятие " Информирование населения о деятельности органов местного самоуправления муниципального района, о мероприятиях социально-экономического развития и общественно-политической жизни"</t>
  </si>
  <si>
    <t>Периодическая печать и издательства</t>
  </si>
  <si>
    <t>Подпрограмма "Содействие развитию здравоохранения"</t>
  </si>
  <si>
    <t>04 3 01 00000</t>
  </si>
  <si>
    <t>Проектирование пристройки ГБУЗ МО "Нахабинская городская больница</t>
  </si>
  <si>
    <t>04 3 01 00010</t>
  </si>
  <si>
    <t>04 3 02 00000</t>
  </si>
  <si>
    <t>04 3 02 00010</t>
  </si>
  <si>
    <t>Основное мероприятие "Развитие кадрового потенциала"</t>
  </si>
  <si>
    <t xml:space="preserve">Муниципальная программа Красногорского муниципального района на 2019-2021 годы "Развитие малого и среднего предпринимательства" </t>
  </si>
  <si>
    <t>Основное мероприятие "Увеличение количества субъектов малого и среднего предпринимательства, осуществляющих деятельность в сфере обрабатывающих производств и технологических инноваций"</t>
  </si>
  <si>
    <t>08 0 01 00020</t>
  </si>
  <si>
    <t>Основное мероприятие "Увеличение доли оборота малых и средних предприятий в общем обороте по полному кругу предприятий"</t>
  </si>
  <si>
    <t>08 0 02 00010</t>
  </si>
  <si>
    <t>Информационно-консультационная поддержка субъектов малого и среднего предпринимательства</t>
  </si>
  <si>
    <t>Подпрограмма "Муниципальное управление"</t>
  </si>
  <si>
    <t>Основное мероприятие "Повышение мотивации муниципальных служащих"</t>
  </si>
  <si>
    <t>Организация работы по проведению диспансеризации муниципальных служащих,  специальной оценке условий труда и медицинских осмотров работников на работах с вредными и опасными производственными факторами</t>
  </si>
  <si>
    <t>Организация работы по повышению квалификации кадров</t>
  </si>
  <si>
    <t>10 4 00 00000</t>
  </si>
  <si>
    <t>10 4 03 00000</t>
  </si>
  <si>
    <t>10 4 03 00010</t>
  </si>
  <si>
    <t>10 4 04 00000</t>
  </si>
  <si>
    <t>10 4 04 00010</t>
  </si>
  <si>
    <t>Основное мероприятие "Профилактика экстремизма и национализма"</t>
  </si>
  <si>
    <t>Профилактика и предупреждение проявлений экстремизма, расовой и национальной неприязни</t>
  </si>
  <si>
    <t>07 1 02 00000</t>
  </si>
  <si>
    <t>07 1 02 00010</t>
  </si>
  <si>
    <t>Подпрограмма "Обеспечение пожарной безопасности"</t>
  </si>
  <si>
    <t>Основное мероприятие "Профилактика и ликвидация пожаров"</t>
  </si>
  <si>
    <t>Обеспечение пожарной безопасности</t>
  </si>
  <si>
    <t>07 4 00 00000</t>
  </si>
  <si>
    <t>07 4 01 00000</t>
  </si>
  <si>
    <t>07 4 01 00010</t>
  </si>
  <si>
    <t xml:space="preserve">Центральный аппарат </t>
  </si>
  <si>
    <t xml:space="preserve">Заместитель председателя Совета депутатов </t>
  </si>
  <si>
    <t>Основное мероприятие "Обеспечение деятельности органов местного самоуправления"</t>
  </si>
  <si>
    <t>10 4 06 00000</t>
  </si>
  <si>
    <t>10 4 06 01000</t>
  </si>
  <si>
    <t>Обеспечение деятельности архивного отдела</t>
  </si>
  <si>
    <t>Фонд оплаты труда государственных (муниципальных) органов и взносы по обязательному социальному страхованию</t>
  </si>
  <si>
    <t>Аппарат администрации</t>
  </si>
  <si>
    <t>Развитие социального партнерства</t>
  </si>
  <si>
    <t>10 2 01 00000</t>
  </si>
  <si>
    <t>10 2 01 00010</t>
  </si>
  <si>
    <t>10 2 01 60690</t>
  </si>
  <si>
    <t>10 4 06 04000</t>
  </si>
  <si>
    <t>10 4 06 60700</t>
  </si>
  <si>
    <t>10 4 06 70000</t>
  </si>
  <si>
    <t>17 0 00 00000</t>
  </si>
  <si>
    <t>10 3 05 00000</t>
  </si>
  <si>
    <t>10 3 05 00590</t>
  </si>
  <si>
    <t>Муниципальная программа  Красногорского муниципального района на 2017-2021 годы "Земельно-имущественные отношения и охрана окружающей среды"</t>
  </si>
  <si>
    <t>Исследование воздуха, воды, почв</t>
  </si>
  <si>
    <t>13 2 01 00000</t>
  </si>
  <si>
    <t>13 2 01 00010</t>
  </si>
  <si>
    <t>13 2 02 00000</t>
  </si>
  <si>
    <t>13 2 02 00010</t>
  </si>
  <si>
    <t>Содержание жилых помещений, состоящих на учете в муниципальной казне</t>
  </si>
  <si>
    <t>13 1 00 00000</t>
  </si>
  <si>
    <t>13 1 01 00000</t>
  </si>
  <si>
    <t>13 1 01 00040</t>
  </si>
  <si>
    <t>13 1 01 00050</t>
  </si>
  <si>
    <t>Содержание нежилых помещений, состоящих на учете в муниципальной казне</t>
  </si>
  <si>
    <t>13 1 01 00010</t>
  </si>
  <si>
    <t>13 1 01 00020</t>
  </si>
  <si>
    <t>13 1 01 00070</t>
  </si>
  <si>
    <t>13 1 01 00060</t>
  </si>
  <si>
    <t>Муниципальная программа  Красногорского муниципального района на 2017-2021 годы "Территориальное развитие"</t>
  </si>
  <si>
    <t>Актуализация схем</t>
  </si>
  <si>
    <t>Чистка колодцев</t>
  </si>
  <si>
    <t>12 0 02 00020</t>
  </si>
  <si>
    <t>12 0 02 00030</t>
  </si>
  <si>
    <t>Муниципальная программа  Красногорского муниципального района на 2017-2021 годы "Содержание и развитие жилищно-коммунального хозяйства"</t>
  </si>
  <si>
    <t xml:space="preserve">Подготовка проектов планировки и межевания территорий при строительстве капитальных объектов </t>
  </si>
  <si>
    <t>Проведение независимой строительной экспертизы объектов</t>
  </si>
  <si>
    <t>18 0 00 00000</t>
  </si>
  <si>
    <t>Муниципальная программа Красногорского муниципального района на 2017-2021 годы "Жилище"</t>
  </si>
  <si>
    <t>Муниципальная программа Красногорского муниципального района на 2017-2021 годы "Культура"</t>
  </si>
  <si>
    <t>10 4 03 00020</t>
  </si>
  <si>
    <t>17 1 02 00000</t>
  </si>
  <si>
    <t>17 1 02 00590</t>
  </si>
  <si>
    <t>17 1 02 01590</t>
  </si>
  <si>
    <t>17 1 02 02590</t>
  </si>
  <si>
    <t>17 1 02 03590</t>
  </si>
  <si>
    <t>Закупка товаров, работ, услуг в сфере информационно-коммуникационных технологий</t>
  </si>
  <si>
    <t>Закупка товаров, работ и услуг для обеспечения государственных (муниципальных) нужд</t>
  </si>
  <si>
    <t>Обеспечение деятельности АУП</t>
  </si>
  <si>
    <t>Обеспечение деятельности отделений и ТОСП(УРМ)</t>
  </si>
  <si>
    <t>Общехозяйственные расходы</t>
  </si>
  <si>
    <t>17 2 00 00000</t>
  </si>
  <si>
    <t>17 2 01 00000</t>
  </si>
  <si>
    <t>17 2 01 00010</t>
  </si>
  <si>
    <t>Подпрограмма "Развитие информационно-коммуникационных технологий для повышения эффективности процессов управления"</t>
  </si>
  <si>
    <t>Подпрограмма "Обеспечение доступа  граждан и представителей бизнес-сообщества к получению государственных и муниципальных услуг по принципу "одного окна", в том числе в МФЦ"</t>
  </si>
  <si>
    <t>17 1 00 00000</t>
  </si>
  <si>
    <t>Основное мероприятие "Создание и развитие  в администрации Красногорского муниципального района  системы предоставления государственных и муниципальных услуг по принципу "одного окна", в том числе на базе МФЦ"</t>
  </si>
  <si>
    <t>18 0 04 00000</t>
  </si>
  <si>
    <t>18 0 04 00040</t>
  </si>
  <si>
    <t>Подпрограмма "Снижение рисков и смягчение последствий чрезвычайных ситуаций природного и техногенного характера "</t>
  </si>
  <si>
    <t>Основное мероприятие "Повышение уровня готовности сил и средств муниципального звена системы предупреждения и ликвидации чрезвычайных ситуаций"</t>
  </si>
  <si>
    <t>Основное мероприятие "Создание комфортного и безопасного отдыха людей в местах массового отдыха на водных объектах"</t>
  </si>
  <si>
    <t>Обеспечение безопасности людей на водных объектах</t>
  </si>
  <si>
    <t>Обеспечение безаварийной эксплуатации гидротехнических сооружений</t>
  </si>
  <si>
    <t>07 2 02 00020</t>
  </si>
  <si>
    <t>Основное мероприятие "Совершенствование механизма реагирования экстренных оперативных служб на обращения населения"</t>
  </si>
  <si>
    <t>07 2 03 00590</t>
  </si>
  <si>
    <t>Подпрограмма "Развитие и совершенствование систем оповещения и информирования населения"</t>
  </si>
  <si>
    <t>07 3 00 00000</t>
  </si>
  <si>
    <t>Основное мероприятие "Оповещения населения техническими средствами системы централизованного оповещения и информирования"</t>
  </si>
  <si>
    <t>07 3 01 00000</t>
  </si>
  <si>
    <t>Создание и поддержание в постоянной готовности системы оповещения и информирования</t>
  </si>
  <si>
    <t>07 3 01 00010</t>
  </si>
  <si>
    <t>Основное мероприятие "Создание и развитие аппаратно-программного комплекса "Безопасный город""</t>
  </si>
  <si>
    <t>07 3 02 00000</t>
  </si>
  <si>
    <t>Создание, содержание аппаратно-программного комплекса и мониторинг видеонаблюдения</t>
  </si>
  <si>
    <t>07 3 02 00010</t>
  </si>
  <si>
    <t>Развитие добровольной пожарной охраны</t>
  </si>
  <si>
    <t>07 4 01 00020</t>
  </si>
  <si>
    <t>Подпрограмма "Обеспечение мероприятий гражданской обороны"</t>
  </si>
  <si>
    <t>07 5 00 00000</t>
  </si>
  <si>
    <t>Основное мероприятие "Реализация задач гражданской обороны"</t>
  </si>
  <si>
    <t>07 5 01 00010</t>
  </si>
  <si>
    <t>Мероприятия в области  гражданской обороны</t>
  </si>
  <si>
    <t xml:space="preserve">07 1 00 00000 </t>
  </si>
  <si>
    <t>11 0 02 00050</t>
  </si>
  <si>
    <t>Муниципальная программа  Красногорского муниципального района на 2017-2021 годы "Развитие потребительского рынка и услуг"</t>
  </si>
  <si>
    <t>16 0 00 00000</t>
  </si>
  <si>
    <t>Обеспечение деятельности МКУ "Красногорская похоронная служба"</t>
  </si>
  <si>
    <t>05 0 01 00040</t>
  </si>
  <si>
    <t>Проектирование и строительство физкультурно-оздоровительного комплекса с искусственным льдом за счет средств областного бюджета</t>
  </si>
  <si>
    <t>Проведение сертификации ворот для спортивных игр</t>
  </si>
  <si>
    <t>05 0 01 00050</t>
  </si>
  <si>
    <t xml:space="preserve">Муниципальная  программа Красногорского муниципального района на 2017-2021 годы "Энергосбережение" </t>
  </si>
  <si>
    <t>Проведение массовых мероприятий в области физической культуры и спорта</t>
  </si>
  <si>
    <t>Основное мероприятие "Подготовка спортивного резерва"</t>
  </si>
  <si>
    <t>05 0 06 00000</t>
  </si>
  <si>
    <t>Обеспечение деятельности учреждений по спортивной подготовки</t>
  </si>
  <si>
    <t>05 0 06 00010</t>
  </si>
  <si>
    <t>Мероприятия в учреждениях по спортивной подготовки</t>
  </si>
  <si>
    <t>05 0 06 00020</t>
  </si>
  <si>
    <t>05 0 06 20000</t>
  </si>
  <si>
    <t>Подпрограмма "Социальная поддержка"</t>
  </si>
  <si>
    <t xml:space="preserve">Муниципальная программа Красногорского муниципального района на 2017-2021 годы "Культура" </t>
  </si>
  <si>
    <t>Ремонт фасада здания МАУК "Красногорский культурно-досуговый комплекс "Подмосковье"</t>
  </si>
  <si>
    <t>Уплата налогов на имущество организаций и земельного налога</t>
  </si>
  <si>
    <t>Основное мероприятие "Обеспечение деятельности по развитию культуры"</t>
  </si>
  <si>
    <t>Аппарат управления по культуре, делам молодежи, физической культуры и спорта</t>
  </si>
  <si>
    <t xml:space="preserve">Фонд оплаты труда государственных (муниципальных) органов </t>
  </si>
  <si>
    <t>02 0 03 00000</t>
  </si>
  <si>
    <t>02 0 03 04000</t>
  </si>
  <si>
    <t>02 0 03 81590</t>
  </si>
  <si>
    <t>16 0 02 00000</t>
  </si>
  <si>
    <t>16 0 02 00010</t>
  </si>
  <si>
    <t>16 0 02 00020</t>
  </si>
  <si>
    <t>16 0 02 00030</t>
  </si>
  <si>
    <t>16 0 02 00040</t>
  </si>
  <si>
    <t>16 0 02 00590</t>
  </si>
  <si>
    <t>Подписка, доставка и распространение тиражей печатных изданий</t>
  </si>
  <si>
    <t>Муниципальная программа  Красногорского муниципального района на 2017-2021 годы  "Информирование населения о деятельности органов местного самоуправления Красногорского муниципального района Московской области"</t>
  </si>
  <si>
    <t>15 0 01 00020</t>
  </si>
  <si>
    <t>Аппарат управления образования</t>
  </si>
  <si>
    <t>Муниципальная программа  Красногорского муниципального района на 2017-2021 годы "Снижение административных барьеров и развитие информационно-коммуникационных технологий"</t>
  </si>
  <si>
    <t>Муниципальная программа Красногорского муниципального района  на 2017-2021 годы "Физическая культура и спорт"</t>
  </si>
  <si>
    <t>04 1 05 61420</t>
  </si>
  <si>
    <t>Подпрограмма "Социальная поддержка "</t>
  </si>
  <si>
    <t>Реконструкция стадиона "Машиностроитель"</t>
  </si>
  <si>
    <t>360</t>
  </si>
  <si>
    <t>Иные выплаты населению</t>
  </si>
  <si>
    <t>18 0 04 00020</t>
  </si>
  <si>
    <t>01 3 01 77020</t>
  </si>
  <si>
    <t>Муниципальные стипендии для учащихся дополнительного образования детей в области культуры</t>
  </si>
  <si>
    <t>Мероприятия в области дошкольного образования</t>
  </si>
  <si>
    <t>01 1 01 20000</t>
  </si>
  <si>
    <t>Мероприятия по организации отдыха детей в каникулярное время</t>
  </si>
  <si>
    <t>06 2 01 62190</t>
  </si>
  <si>
    <t>Иные субсидии некоммерческим организациям (за исключением государственных (муниципальных) учреждений)</t>
  </si>
  <si>
    <t>634</t>
  </si>
  <si>
    <t>05 0 01 64220</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</si>
  <si>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</si>
  <si>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814</t>
  </si>
  <si>
    <t>10 4 06 60830</t>
  </si>
  <si>
    <t>Подпрограмма "Обеспечение жильем отдельных категорий граждан, установленных федеральным законодательством"</t>
  </si>
  <si>
    <t>14 7 00 00000</t>
  </si>
  <si>
    <t>14 7 01 00000</t>
  </si>
  <si>
    <t>14 7 01 54850</t>
  </si>
  <si>
    <t>Строительство прочих дошкольных учреждений</t>
  </si>
  <si>
    <t>01 1 01 40050</t>
  </si>
  <si>
    <t>05 0 06 00030</t>
  </si>
  <si>
    <t>Оплата административных штрафов</t>
  </si>
  <si>
    <t>99 0 00 01060</t>
  </si>
  <si>
    <t>243</t>
  </si>
  <si>
    <t>Закупка товаров, работ и услуг в целях капитального ремонта государственного (муниципального) имущества</t>
  </si>
  <si>
    <t>Капитальные вложения в общеобразовательные организации в целях обеспечения односменного режима обучения</t>
  </si>
  <si>
    <t>01 2 01 64480</t>
  </si>
  <si>
    <t>Совет депутатов городского округа Красногорск</t>
  </si>
  <si>
    <t>Администрация городского округа Красногорск</t>
  </si>
  <si>
    <t>Управление по культуре и делам молодёжи администрации городского округа Красногорск</t>
  </si>
  <si>
    <t>Управление образования администрации городского округа Красногорск</t>
  </si>
  <si>
    <t>Контрольно-счетная палата городского округа Красногорск</t>
  </si>
  <si>
    <t>Финансовое управление администрации городского округа Красногорск</t>
  </si>
  <si>
    <t>06 1 02 20000</t>
  </si>
  <si>
    <t>06 1 02 01590</t>
  </si>
  <si>
    <t>Устройство парковок</t>
  </si>
  <si>
    <t xml:space="preserve">11 0 02 00070 </t>
  </si>
  <si>
    <t xml:space="preserve">Выплата пенсии за выслугу лет </t>
  </si>
  <si>
    <t xml:space="preserve">Оказание материальной помощи многодетным семьям ; неполным семьям ; семьям, имеющим детей-инвалидов; детям, инвалидам; пенсионерам, оказавшимся в трудной жизненной ситуации; </t>
  </si>
  <si>
    <t>Ежемесячные компенсационные выплаты лицам, удостоенным звания "Почетный гражданин г. Красногорск", "Почетный гражданин Красногорского района", "Почётный гражданин Красногорского муниципального района". Выплаты пособий  на погребение, оплата ритуальных услуг (для одиноких граждан, удостоенных вышеуказанных званий), цветов, венков и ритуальных принадлежностей</t>
  </si>
  <si>
    <t>Создание безбарьерной среды на объектах социальной, инженерной и транспортной инфраструктур, повышение доступности и качества образовательных услуг для детей инвалидов и детей с ОВЗ, повышение социокультурной и спортивной реабилитации инвалидов</t>
  </si>
  <si>
    <t>Основное мероприятие "Приобретение отдельным категориям граждан - участникам подпрограммы жилых помещений"</t>
  </si>
  <si>
    <t>Обеспечение жильем граждан, уволенных с военной службы, и приравненных к ним лиц</t>
  </si>
  <si>
    <t>Мероприятия по гражданско-патриотическому и духовно-нравственному воспитанию детей и молодёжи</t>
  </si>
  <si>
    <t>Обеспечение деятельности учреждения по работе с молодёжью</t>
  </si>
  <si>
    <t>Ежемесячное вознаграждение лицам, имеющим почётные звания Российской Федерации и ушедшим на заслуженный отдых из учреждений бюджетной сферы</t>
  </si>
  <si>
    <t>Паспортизация "бесхозяйных" автомобильных дорог общего пользования</t>
  </si>
  <si>
    <t>Ежемесячный взнос на капитальный ремонт общего имущества в многоквартирных домах</t>
  </si>
  <si>
    <t>Ремонтные работы в государственных лечебных учреждениях Московской области, расположенных на территории Красногорского муниципального района</t>
  </si>
  <si>
    <t>Межбюджетные трансферты</t>
  </si>
  <si>
    <t>Иные межбюджетные трансферты</t>
  </si>
  <si>
    <t>04 3 01 00020</t>
  </si>
  <si>
    <t>500</t>
  </si>
  <si>
    <t>540</t>
  </si>
  <si>
    <t>Укрепление материально-технической базы в учреждениях по спортивной подготовке</t>
  </si>
  <si>
    <t>Ремонт подъездов многоквартирных домов</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</si>
  <si>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</si>
  <si>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Ремонт подъездов многоквартирных домов за счет средств ОБ</t>
  </si>
  <si>
    <t>12 0 03 00040</t>
  </si>
  <si>
    <t>12 0 03 60950</t>
  </si>
  <si>
    <t>Техническое обследование домов</t>
  </si>
  <si>
    <t>13 1 01 00090</t>
  </si>
  <si>
    <t>12 0 02 61430</t>
  </si>
  <si>
    <t>Дополнительные мероприятия по развитию жилищно-коммунального хозяйства и социально-культурной сферы</t>
  </si>
  <si>
    <t>01 2 01 04400</t>
  </si>
  <si>
    <t>02 0 01 04400</t>
  </si>
  <si>
    <t>06 1 02 04400</t>
  </si>
  <si>
    <t>01 3 01 04400</t>
  </si>
  <si>
    <t>01 1 02 21030</t>
  </si>
  <si>
    <t>01 1 02 04400</t>
  </si>
  <si>
    <t>Ремонт автомобильных дорог за счет средств областного бюджета</t>
  </si>
  <si>
    <t xml:space="preserve">11 0 02 60240 </t>
  </si>
  <si>
    <t>Оплата судебных исков</t>
  </si>
  <si>
    <t xml:space="preserve">Исполнение судебных актов </t>
  </si>
  <si>
    <t>Исполнение судебных актов РФ и мировых соглашений</t>
  </si>
  <si>
    <t>830</t>
  </si>
  <si>
    <t>831</t>
  </si>
  <si>
    <t>12 0 03 60170</t>
  </si>
  <si>
    <t>Основное мероприятие "Обеспечение деятельности учреждений в сфере ЖКХ"</t>
  </si>
  <si>
    <t>Обеспечение деятельности МКУ "УЖКХ"</t>
  </si>
  <si>
    <t>12 0 04 00000</t>
  </si>
  <si>
    <t>Закупка товаров, работ и услуг для государственных (муниципальных) нужд в области геодезии и картографии</t>
  </si>
  <si>
    <t>Муниципальная программа  Красногорского муниципального района на 2017-2021 годы "Жилище"</t>
  </si>
  <si>
    <t>Подпрограмма "Комплексное освоение земельных участков в целях жилищного строительства и развития застроенных территорий"</t>
  </si>
  <si>
    <t>Основное мероприятие "Развитие застроенных территорий"</t>
  </si>
  <si>
    <t>14 1 00 00000</t>
  </si>
  <si>
    <t>14 1 01 00000</t>
  </si>
  <si>
    <t>Проектирование, реконструкция, строительство и ремонт линий наружного освещения</t>
  </si>
  <si>
    <t>12 0 03 00050</t>
  </si>
  <si>
    <t>12 0 04 00590</t>
  </si>
  <si>
    <t>Отлов безнадзорных животных за счет средств ОБ</t>
  </si>
  <si>
    <t>Строительство СОШ в г. Красногорск мкр.Опалиха за счет средств ОБ</t>
  </si>
  <si>
    <t>Основное мероприятие "Мероприятия подпрограммы "Стимулирование программ развития жилищного строительства субъекта Российской Федерации" федеральной целевой программы "Жилище" на 2015-2020 годы"</t>
  </si>
  <si>
    <t>Строительство СОШ в г. Красногорск мкр.Опалиха за счет средств ФБ</t>
  </si>
  <si>
    <t xml:space="preserve">Оснащение детского сада - новостройки  в п. Нахабино по ул. Братьев Волковых </t>
  </si>
  <si>
    <t xml:space="preserve">Осуществление государственных полномочий в соответствии с Законом МО №144/2016-ОЗ </t>
  </si>
  <si>
    <t>Обеспечение современными аппаратно-программными комплексами муниципальных образовательных организаций в Московской области</t>
  </si>
  <si>
    <t>01 2 01 62490</t>
  </si>
  <si>
    <t>02 0 01 01030</t>
  </si>
  <si>
    <t>02 0 01 61050</t>
  </si>
  <si>
    <t>01 1 02 21040</t>
  </si>
  <si>
    <t xml:space="preserve">Закупка оборудования для дошкольных образовательных организаций муниципальных образований Московской области - победителей областного конкурса на присвоение статуса Региональной инновационной площадки Московской области </t>
  </si>
  <si>
    <t>01 1 02 62130</t>
  </si>
  <si>
    <t xml:space="preserve">Оснащение детского сада - новостройки  по ул. Пионерская, д.25 </t>
  </si>
  <si>
    <t>Мероприятия по благоустройству</t>
  </si>
  <si>
    <t>12 0 03 00060</t>
  </si>
  <si>
    <t>Взносы в Уставной капитал</t>
  </si>
  <si>
    <t>Бюджетные инвестиции иным юридическим лицам</t>
  </si>
  <si>
    <t>Бюджетные инвестиции иным юридическим лицам, за исключением бюджетных инвестиций в объекты капитального строительства</t>
  </si>
  <si>
    <t>13 1 01 00100</t>
  </si>
  <si>
    <t>450</t>
  </si>
  <si>
    <t>452</t>
  </si>
  <si>
    <t>Оснащение автономными дымовыми пожарными извещателями помещений, в которых проживают многодетные семьи и семьи, находящиеся в трудной жизненной ситуации, средства областного бюджета</t>
  </si>
  <si>
    <t>07 4 01 63520</t>
  </si>
  <si>
    <t>Реконструкция лыжного стадиона МАСОУ "Зоркий"</t>
  </si>
  <si>
    <t>05 0 01 00060</t>
  </si>
  <si>
    <t>15 0 01 01590</t>
  </si>
  <si>
    <t>Обеспечение деятельности телевидения</t>
  </si>
  <si>
    <t>15 0 01 00030</t>
  </si>
  <si>
    <t>Повышение квалификации и профессиональная переподготовка работников телевидения</t>
  </si>
  <si>
    <t>14 4 01 60820</t>
  </si>
  <si>
    <t>Основное мероприятие "Установка и капитальный ремонт систем наружного и архитектурно-художественного освещения в рамках реализации приоритетного проекта "Светлый город"</t>
  </si>
  <si>
    <t>Установка и капитальный ремонт систем наружного и архитектурно-художественного освещения</t>
  </si>
  <si>
    <t>09 0 02 00000</t>
  </si>
  <si>
    <t>09 0 02 62630</t>
  </si>
  <si>
    <t>14 1 01 R0210</t>
  </si>
  <si>
    <t>14 1 03 R0210</t>
  </si>
  <si>
    <t>14 1 03 00000</t>
  </si>
  <si>
    <t>01 3 01 61130</t>
  </si>
  <si>
    <t>Софинансирование расходов на повышение заработной платы педагогических работников муниципальных учреждений дополнительного образования в сферах образования, культуры, физической культуры и спорта</t>
  </si>
  <si>
    <t>Обеспечение (доведение до запланированных значений качественных показателей) учреждений дошкольного, начального общего, основного общего и среднего общего образования, находящихся в ведении муниципальных образований Московской области, доступом в сеть Интернет в соответствии с требованиями</t>
  </si>
  <si>
    <t xml:space="preserve">01 2 01 60600 </t>
  </si>
  <si>
    <t>Архитектурно-художественное освещение</t>
  </si>
  <si>
    <t>09 0 02 00030</t>
  </si>
  <si>
    <t>245</t>
  </si>
  <si>
    <t>02 0 01 60440</t>
  </si>
  <si>
    <t>Софинансирование расходов на повышение заработной платы работникам муниципальных учреждений  культуры</t>
  </si>
  <si>
    <t>01 3 01 21120</t>
  </si>
  <si>
    <t>99 0 00 01050</t>
  </si>
  <si>
    <t>Переоформление собственников транспортных средств, находящихся в муниципальной казне</t>
  </si>
  <si>
    <t>13 1 01 00080</t>
  </si>
  <si>
    <t xml:space="preserve">Муниципальная программа Красногорского муниципального района  на 2017-2021 годы  "Эффективное управление"  </t>
  </si>
  <si>
    <t>Участие в социальных программах Московской области</t>
  </si>
  <si>
    <t>10 4 08 00010</t>
  </si>
  <si>
    <t>10 4 08 00000</t>
  </si>
  <si>
    <t>Предоставление МБТ бюджету Московской области</t>
  </si>
  <si>
    <t>14 1 01 00020</t>
  </si>
  <si>
    <t xml:space="preserve">Строительство СОШ в г. Красногорск мкр.Опалиха </t>
  </si>
  <si>
    <t>01 2 01 21030</t>
  </si>
  <si>
    <t>Проведение мероприятий по подготовке учреждений к оказанию образовательной услуги</t>
  </si>
  <si>
    <t>01 1 02 21050</t>
  </si>
  <si>
    <r>
      <t xml:space="preserve">Расширение возможностей формирования приоритетных компетентностей учащихся го Красногорск </t>
    </r>
    <r>
      <rPr>
        <b/>
        <sz val="10"/>
        <rFont val="Arial Cyr"/>
        <charset val="204"/>
      </rPr>
      <t>(программа "Взлетай")</t>
    </r>
  </si>
  <si>
    <t>Резервный фонд администрации городского округа Красногорск на предупреждение и ликвидацию чрезвычайных ситуаций и стихийных бедствий</t>
  </si>
  <si>
    <t>Резервный фонд администрации городского округа Красногорск</t>
  </si>
  <si>
    <t>Обустройство набережной Москвы-реки в мкр. Павшинская пойма (береговая линия)</t>
  </si>
  <si>
    <t>12 0 03 00150</t>
  </si>
  <si>
    <t>Обустройство набережной Москвы-реки в мкр. Павшинская пойма</t>
  </si>
  <si>
    <t>12 0 03 00160</t>
  </si>
  <si>
    <r>
      <t xml:space="preserve">Ремонт и оснащение столовых и стоматологических кабинетов муниципальных образовательных учреждений </t>
    </r>
    <r>
      <rPr>
        <b/>
        <sz val="10"/>
        <rFont val="Arial Cyr"/>
        <charset val="204"/>
      </rPr>
      <t>(программа "Взлетай")</t>
    </r>
  </si>
  <si>
    <t>Муниципальная программа Красногорского муниципального района на 2017-2021 годы "Социальная поддержка населения "</t>
  </si>
  <si>
    <t>14 7 01 51340</t>
  </si>
  <si>
    <t>12 0 03 00070</t>
  </si>
  <si>
    <t>Оплата уличного освещения</t>
  </si>
  <si>
    <t>Проведение экспертизы по решению суда</t>
  </si>
  <si>
    <t>99 0 00 01070</t>
  </si>
  <si>
    <t>15 0 01 00040</t>
  </si>
  <si>
    <t>Укрепление материально-технической базы МБУ "Красногорское телевидение"</t>
  </si>
  <si>
    <t>15 0 01 00060</t>
  </si>
  <si>
    <t>Организация мониторинга печатных и электронных СМИ, проведение медиа-исследований аудитории</t>
  </si>
  <si>
    <t>Другие вопросы в области коммунального хозяйства</t>
  </si>
  <si>
    <t>12 0 02 00040</t>
  </si>
  <si>
    <t>Капитальный ремонт сетей ХВС в п.Архангельскоев за счет средств ОБ</t>
  </si>
  <si>
    <t>12 0 02 60300</t>
  </si>
  <si>
    <t>12 0 03 60870</t>
  </si>
  <si>
    <t>Частичное возмещение юридическим лицам недополученных доходов, связанных с реализацией тепловой энергии и горячего водоснабжения для населения</t>
  </si>
  <si>
    <t>Обеспечение жильем ветеранов Великой Отечественной войны1941-1945 годов</t>
  </si>
  <si>
    <t>Приобретение RFID-оборудования, ПО и смарт- карты с  RFID-чипом для идентификации читателя для библиотек, имеющих статус центральных</t>
  </si>
  <si>
    <t>Приобретение RFID-оборудования, программного обеспечения и бесконтактной смарт-карты с  RFID-чипом для идентификации читателя для муниципальных библиотек, имеющих статус центральных за счёт средств областного бюджета</t>
  </si>
  <si>
    <t>Приложение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</si>
</sst>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р_._-;\-* #,##0.00_р_._-;_-* &quot;-&quot;??_р_._-;_-@_-"/>
    <numFmt numFmtId="165" formatCode="_-* #,##0.0_р_._-;\-* #,##0.0_р_._-;_-* &quot;-&quot;??_р_._-;_-@_-"/>
    <numFmt numFmtId="166" formatCode="#,##0.000"/>
  </numFmts>
  <fonts count="39" x14ac:knownFonts="1">
    <font>
      <sz val="10"/>
      <name val="Arial Cyr"/>
      <charset val="204"/>
    </font>
    <font>
      <sz val="10"/>
      <name val="Arial Cyr"/>
      <charset val="204"/>
    </font>
    <font>
      <sz val="11"/>
      <color theme="1"/>
      <name val="Calibri"/>
      <family val="2"/>
      <charset val="204"/>
      <scheme val="minor"/>
    </font>
    <font>
      <b/>
      <sz val="10"/>
      <name val="Arial Cyr"/>
      <charset val="204"/>
    </font>
    <font>
      <sz val="10"/>
      <name val="Times New Roman Cyr"/>
      <family val="1"/>
      <charset val="204"/>
    </font>
    <font>
      <sz val="12"/>
      <name val="Times New Roman Cyr"/>
      <family val="1"/>
      <charset val="204"/>
    </font>
    <font>
      <sz val="12"/>
      <name val="Times New Roman Cyr"/>
      <charset val="204"/>
    </font>
    <font>
      <sz val="10"/>
      <name val="Times New Roman CYR"/>
      <charset val="204"/>
    </font>
    <font>
      <b/>
      <sz val="13"/>
      <name val="Times New Roman Cyr"/>
      <family val="1"/>
      <charset val="204"/>
    </font>
    <font>
      <sz val="10"/>
      <name val="Arial Cyr"/>
      <charset val="204"/>
    </font>
    <font>
      <sz val="10.5"/>
      <name val="Times New Roman Cyr"/>
      <family val="1"/>
      <charset val="204"/>
    </font>
    <font>
      <b/>
      <sz val="12"/>
      <name val="Times New Roman Cyr"/>
      <family val="1"/>
      <charset val="204"/>
    </font>
    <font>
      <sz val="14"/>
      <name val="Times New Roman Cyr"/>
      <family val="1"/>
      <charset val="204"/>
    </font>
    <font>
      <b/>
      <sz val="12"/>
      <name val="Times New Roman Cyr"/>
      <charset val="204"/>
    </font>
    <font>
      <i/>
      <sz val="12"/>
      <name val="Times New Roman Cyr"/>
      <charset val="204"/>
    </font>
    <font>
      <b/>
      <sz val="14"/>
      <name val="Times New Roman Cyr"/>
      <charset val="204"/>
    </font>
    <font>
      <b/>
      <sz val="12"/>
      <name val="Times New Roman"/>
      <family val="1"/>
      <charset val="204"/>
    </font>
    <font>
      <i/>
      <sz val="10"/>
      <name val="Times New Roman Cyr"/>
      <charset val="204"/>
    </font>
    <font>
      <b/>
      <sz val="14"/>
      <name val="Times New Roman Cyr"/>
      <family val="1"/>
      <charset val="204"/>
    </font>
    <font>
      <b/>
      <i/>
      <sz val="12"/>
      <name val="Times New Roman Cyr"/>
      <charset val="204"/>
    </font>
    <font>
      <b/>
      <sz val="10"/>
      <name val="Times New Roman Cyr"/>
      <family val="1"/>
      <charset val="204"/>
    </font>
    <font>
      <b/>
      <sz val="10"/>
      <name val="Times New Roman Cyr"/>
      <charset val="204"/>
    </font>
    <font>
      <i/>
      <sz val="12"/>
      <name val="Times New Roman"/>
      <family val="1"/>
      <charset val="204"/>
    </font>
    <font>
      <b/>
      <i/>
      <sz val="10"/>
      <name val="Times New Roman Cyr"/>
      <charset val="204"/>
    </font>
    <font>
      <i/>
      <sz val="14"/>
      <name val="Times New Roman Cyr"/>
      <charset val="204"/>
    </font>
    <font>
      <sz val="14"/>
      <name val="Times New Roman Cyr"/>
      <charset val="204"/>
    </font>
    <font>
      <i/>
      <sz val="11"/>
      <name val="Times New Roman Cyr"/>
      <charset val="204"/>
    </font>
    <font>
      <i/>
      <sz val="12"/>
      <name val="Times New Roman Cyr"/>
      <family val="1"/>
      <charset val="204"/>
    </font>
    <font>
      <sz val="11"/>
      <name val="Times New Roman Cyr"/>
      <charset val="204"/>
    </font>
    <font>
      <b/>
      <i/>
      <sz val="12"/>
      <name val="Times New Roman"/>
      <family val="1"/>
      <charset val="204"/>
    </font>
    <font>
      <b/>
      <i/>
      <sz val="13"/>
      <name val="Times New Roman Cyr"/>
      <charset val="204"/>
    </font>
    <font>
      <i/>
      <sz val="13"/>
      <name val="Times New Roman Cyr"/>
      <charset val="204"/>
    </font>
    <font>
      <sz val="12"/>
      <name val="Times New Roman"/>
      <family val="1"/>
      <charset val="204"/>
    </font>
    <font>
      <sz val="13"/>
      <name val="Times New Roman Cyr"/>
      <charset val="204"/>
    </font>
    <font>
      <b/>
      <i/>
      <sz val="12"/>
      <name val="Times New Roman Cyr"/>
      <family val="1"/>
      <charset val="204"/>
    </font>
    <font>
      <b/>
      <sz val="13"/>
      <name val="Times New Roman Cyr"/>
      <charset val="204"/>
    </font>
    <font>
      <b/>
      <sz val="11"/>
      <name val="Times New Roman Cyr"/>
      <charset val="204"/>
    </font>
    <font>
      <i/>
      <sz val="12"/>
      <color indexed="8"/>
      <name val="Times New Roman Cyr"/>
      <charset val="204"/>
    </font>
    <font>
      <sz val="12"/>
      <color indexed="8"/>
      <name val="Times New Roman Cyr"/>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0" fontId="2" fillId="0" borderId="0"/>
    <xf numFmtId="0" fontId="1" fillId="0" borderId="0"/>
    <xf numFmtId="164" fontId="1" fillId="0" borderId="0" applyFont="0" applyFill="0" applyBorder="0" applyAlignment="0" applyProtection="0"/>
  </cellStyleXfs>
  <cellXfs count="203">
    <xf numFmtId="0" fontId="0" fillId="0" borderId="0" xfId="0"/>
    <xf numFmtId="0" fontId="4" fillId="0" borderId="0" xfId="0" applyFont="1" applyFill="1" applyAlignment="1">
      <alignment vertical="top" wrapText="1"/>
    </xf>
    <xf numFmtId="0" fontId="5" fillId="0" borderId="0" xfId="0" applyFont="1" applyFill="1" applyBorder="1" applyAlignment="1">
      <alignment horizontal="center"/>
    </xf>
    <xf numFmtId="0" fontId="4" fillId="0" borderId="0" xfId="0" applyFont="1" applyFill="1" applyAlignment="1">
      <alignment horizontal="center"/>
    </xf>
    <xf numFmtId="0" fontId="4" fillId="0" borderId="0" xfId="0" applyFont="1" applyFill="1"/>
    <xf numFmtId="0" fontId="10" fillId="0" borderId="0" xfId="0" applyFont="1" applyFill="1" applyBorder="1" applyAlignment="1">
      <alignment horizontal="justify" vertical="top" wrapText="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165" fontId="10" fillId="0" borderId="0" xfId="4" applyNumberFormat="1" applyFont="1" applyFill="1" applyBorder="1" applyAlignment="1">
      <alignment horizontal="right" wrapText="1"/>
    </xf>
    <xf numFmtId="0" fontId="8" fillId="0" borderId="1" xfId="0" applyFont="1" applyFill="1" applyBorder="1" applyAlignment="1">
      <alignment horizontal="left" vertical="top" wrapText="1"/>
    </xf>
    <xf numFmtId="0" fontId="11" fillId="0" borderId="1" xfId="0" applyFont="1" applyFill="1" applyBorder="1" applyAlignment="1">
      <alignment horizontal="center" wrapText="1"/>
    </xf>
    <xf numFmtId="0" fontId="8" fillId="0" borderId="1" xfId="0" applyFont="1" applyFill="1" applyBorder="1" applyAlignment="1">
      <alignment horizontal="center" wrapText="1"/>
    </xf>
    <xf numFmtId="49" fontId="8" fillId="0" borderId="1" xfId="0" applyNumberFormat="1" applyFont="1" applyFill="1" applyBorder="1" applyAlignment="1">
      <alignment horizontal="center" wrapText="1"/>
    </xf>
    <xf numFmtId="165" fontId="8" fillId="0" borderId="2" xfId="4" applyNumberFormat="1" applyFont="1" applyFill="1" applyBorder="1" applyAlignment="1">
      <alignment horizontal="right" wrapText="1"/>
    </xf>
    <xf numFmtId="0" fontId="11" fillId="0" borderId="1" xfId="0" applyFont="1" applyFill="1" applyBorder="1" applyAlignment="1">
      <alignment horizontal="left" wrapText="1"/>
    </xf>
    <xf numFmtId="49" fontId="11" fillId="0" borderId="1" xfId="0" applyNumberFormat="1" applyFont="1" applyFill="1" applyBorder="1" applyAlignment="1">
      <alignment horizontal="center" wrapText="1"/>
    </xf>
    <xf numFmtId="164" fontId="11" fillId="0" borderId="2" xfId="4" applyNumberFormat="1" applyFont="1" applyFill="1" applyBorder="1" applyAlignment="1">
      <alignment horizontal="right" wrapText="1"/>
    </xf>
    <xf numFmtId="0" fontId="12" fillId="0" borderId="0" xfId="0" applyFont="1" applyFill="1"/>
    <xf numFmtId="0" fontId="11" fillId="0" borderId="1" xfId="0" applyNumberFormat="1" applyFont="1" applyFill="1" applyBorder="1" applyAlignment="1">
      <alignment horizontal="left" wrapText="1"/>
    </xf>
    <xf numFmtId="49" fontId="5" fillId="0" borderId="1" xfId="0" applyNumberFormat="1" applyFont="1" applyFill="1" applyBorder="1" applyAlignment="1">
      <alignment horizontal="center" wrapText="1"/>
    </xf>
    <xf numFmtId="0" fontId="13" fillId="0" borderId="1" xfId="0" applyNumberFormat="1" applyFont="1" applyFill="1" applyBorder="1" applyAlignment="1">
      <alignment horizontal="left" wrapText="1"/>
    </xf>
    <xf numFmtId="0" fontId="13" fillId="0" borderId="1" xfId="0" applyFont="1" applyFill="1" applyBorder="1" applyAlignment="1">
      <alignment horizontal="center" wrapText="1"/>
    </xf>
    <xf numFmtId="49" fontId="13" fillId="0" borderId="1" xfId="0" applyNumberFormat="1" applyFont="1" applyFill="1" applyBorder="1" applyAlignment="1">
      <alignment horizontal="center" wrapText="1"/>
    </xf>
    <xf numFmtId="164" fontId="13" fillId="0" borderId="2" xfId="4" applyNumberFormat="1" applyFont="1" applyFill="1" applyBorder="1" applyAlignment="1">
      <alignment horizontal="right" wrapText="1"/>
    </xf>
    <xf numFmtId="0" fontId="14" fillId="0" borderId="1" xfId="0" applyFont="1" applyFill="1" applyBorder="1" applyAlignment="1">
      <alignment horizontal="left" wrapText="1"/>
    </xf>
    <xf numFmtId="0" fontId="14" fillId="0" borderId="1" xfId="0" applyFont="1" applyFill="1" applyBorder="1" applyAlignment="1">
      <alignment horizontal="center" wrapText="1"/>
    </xf>
    <xf numFmtId="49" fontId="14" fillId="0" borderId="1" xfId="0" applyNumberFormat="1" applyFont="1" applyFill="1" applyBorder="1" applyAlignment="1">
      <alignment horizontal="center" wrapText="1"/>
    </xf>
    <xf numFmtId="164" fontId="14" fillId="0" borderId="2" xfId="4" applyNumberFormat="1" applyFont="1" applyFill="1" applyBorder="1" applyAlignment="1">
      <alignment horizontal="right" wrapText="1"/>
    </xf>
    <xf numFmtId="0" fontId="6" fillId="0" borderId="1" xfId="0" applyFont="1" applyFill="1" applyBorder="1" applyAlignment="1">
      <alignment horizontal="left" vertical="top" wrapText="1"/>
    </xf>
    <xf numFmtId="0" fontId="5" fillId="0" borderId="1" xfId="0" applyFont="1" applyFill="1" applyBorder="1" applyAlignment="1">
      <alignment horizontal="center" wrapText="1"/>
    </xf>
    <xf numFmtId="164" fontId="6" fillId="0" borderId="2" xfId="4" applyNumberFormat="1" applyFont="1" applyFill="1" applyBorder="1" applyAlignment="1">
      <alignment horizontal="right" wrapText="1"/>
    </xf>
    <xf numFmtId="49" fontId="14" fillId="0" borderId="1" xfId="0" quotePrefix="1" applyNumberFormat="1" applyFont="1" applyFill="1" applyBorder="1" applyAlignment="1">
      <alignment horizontal="center"/>
    </xf>
    <xf numFmtId="0" fontId="5" fillId="0" borderId="1" xfId="0" applyNumberFormat="1" applyFont="1" applyFill="1" applyBorder="1" applyAlignment="1">
      <alignment horizontal="left" wrapText="1"/>
    </xf>
    <xf numFmtId="0" fontId="6" fillId="0" borderId="1" xfId="0" applyFont="1" applyFill="1" applyBorder="1" applyAlignment="1">
      <alignment horizontal="center" wrapText="1"/>
    </xf>
    <xf numFmtId="164" fontId="5" fillId="0" borderId="2" xfId="4" applyNumberFormat="1" applyFont="1" applyFill="1" applyBorder="1" applyAlignment="1">
      <alignment horizontal="right" wrapText="1"/>
    </xf>
    <xf numFmtId="164" fontId="6" fillId="0" borderId="2" xfId="4" applyNumberFormat="1" applyFont="1" applyFill="1" applyBorder="1" applyAlignment="1">
      <alignment horizontal="right"/>
    </xf>
    <xf numFmtId="0" fontId="6" fillId="0" borderId="1" xfId="0" applyFont="1" applyFill="1" applyBorder="1" applyAlignment="1">
      <alignment wrapText="1"/>
    </xf>
    <xf numFmtId="0" fontId="15" fillId="0" borderId="1" xfId="0" applyFont="1" applyFill="1" applyBorder="1" applyAlignment="1">
      <alignment horizontal="left" vertical="top" wrapText="1"/>
    </xf>
    <xf numFmtId="49" fontId="15" fillId="0" borderId="1" xfId="0" applyNumberFormat="1" applyFont="1" applyFill="1" applyBorder="1" applyAlignment="1">
      <alignment horizontal="center" wrapText="1"/>
    </xf>
    <xf numFmtId="0" fontId="16" fillId="0" borderId="1" xfId="0" applyNumberFormat="1" applyFont="1" applyFill="1" applyBorder="1" applyAlignment="1">
      <alignment horizontal="left" wrapText="1"/>
    </xf>
    <xf numFmtId="0" fontId="5" fillId="0" borderId="1" xfId="0" applyFont="1" applyFill="1" applyBorder="1" applyAlignment="1">
      <alignment horizontal="center"/>
    </xf>
    <xf numFmtId="0" fontId="13" fillId="0" borderId="1" xfId="0" applyFont="1" applyFill="1" applyBorder="1" applyAlignment="1">
      <alignment wrapText="1"/>
    </xf>
    <xf numFmtId="0" fontId="17" fillId="0" borderId="0" xfId="0" applyFont="1" applyFill="1"/>
    <xf numFmtId="0" fontId="15" fillId="0" borderId="1" xfId="0" applyNumberFormat="1" applyFont="1" applyFill="1" applyBorder="1" applyAlignment="1">
      <alignment horizontal="left" wrapText="1"/>
    </xf>
    <xf numFmtId="0" fontId="18" fillId="0" borderId="1" xfId="0" applyFont="1" applyFill="1" applyBorder="1" applyAlignment="1">
      <alignment horizontal="left" wrapText="1"/>
    </xf>
    <xf numFmtId="0" fontId="18" fillId="0" borderId="1" xfId="0" applyFont="1" applyFill="1" applyBorder="1" applyAlignment="1">
      <alignment horizontal="center" wrapText="1"/>
    </xf>
    <xf numFmtId="49" fontId="18" fillId="0" borderId="1" xfId="0" applyNumberFormat="1" applyFont="1" applyFill="1" applyBorder="1" applyAlignment="1">
      <alignment horizontal="center" wrapText="1"/>
    </xf>
    <xf numFmtId="164" fontId="18" fillId="0" borderId="2" xfId="4" applyNumberFormat="1" applyFont="1" applyFill="1" applyBorder="1" applyAlignment="1">
      <alignment horizontal="right" wrapText="1"/>
    </xf>
    <xf numFmtId="0" fontId="13" fillId="0" borderId="1" xfId="0" applyFont="1" applyFill="1" applyBorder="1" applyAlignment="1">
      <alignment horizontal="left" wrapText="1"/>
    </xf>
    <xf numFmtId="0" fontId="13" fillId="0" borderId="1" xfId="0" applyFont="1" applyFill="1" applyBorder="1" applyAlignment="1">
      <alignment horizontal="center"/>
    </xf>
    <xf numFmtId="0" fontId="19" fillId="0" borderId="1" xfId="0" applyFont="1" applyFill="1" applyBorder="1" applyAlignment="1">
      <alignment horizontal="left" wrapText="1"/>
    </xf>
    <xf numFmtId="0" fontId="19" fillId="0" borderId="1" xfId="0" applyFont="1" applyFill="1" applyBorder="1" applyAlignment="1">
      <alignment horizontal="center" wrapText="1"/>
    </xf>
    <xf numFmtId="49" fontId="19" fillId="0" borderId="1" xfId="0" applyNumberFormat="1" applyFont="1" applyFill="1" applyBorder="1" applyAlignment="1">
      <alignment horizontal="center" wrapText="1"/>
    </xf>
    <xf numFmtId="164" fontId="19" fillId="0" borderId="2" xfId="4" applyNumberFormat="1" applyFont="1" applyFill="1" applyBorder="1" applyAlignment="1">
      <alignment horizontal="right" wrapText="1"/>
    </xf>
    <xf numFmtId="0" fontId="6" fillId="0" borderId="1" xfId="0" applyFont="1" applyFill="1" applyBorder="1" applyAlignment="1">
      <alignment horizontal="center"/>
    </xf>
    <xf numFmtId="0" fontId="14" fillId="0" borderId="1" xfId="0" applyFont="1" applyFill="1" applyBorder="1" applyAlignment="1">
      <alignment horizontal="center"/>
    </xf>
    <xf numFmtId="49" fontId="5" fillId="0" borderId="1" xfId="0" quotePrefix="1" applyNumberFormat="1" applyFont="1" applyFill="1" applyBorder="1" applyAlignment="1">
      <alignment horizontal="center"/>
    </xf>
    <xf numFmtId="0" fontId="20" fillId="0" borderId="0" xfId="0" applyFont="1" applyFill="1"/>
    <xf numFmtId="0" fontId="4" fillId="0" borderId="0" xfId="0" applyFont="1" applyFill="1" applyAlignment="1"/>
    <xf numFmtId="0" fontId="19" fillId="0" borderId="1" xfId="0" applyFont="1" applyFill="1" applyBorder="1" applyAlignment="1">
      <alignment wrapText="1"/>
    </xf>
    <xf numFmtId="0" fontId="14" fillId="0" borderId="1" xfId="0" applyFont="1" applyFill="1" applyBorder="1" applyAlignment="1">
      <alignment wrapText="1"/>
    </xf>
    <xf numFmtId="0" fontId="20" fillId="0" borderId="0" xfId="0" applyFont="1" applyFill="1" applyAlignment="1"/>
    <xf numFmtId="0" fontId="6" fillId="0" borderId="1" xfId="0" applyNumberFormat="1" applyFont="1" applyFill="1" applyBorder="1" applyAlignment="1">
      <alignment horizontal="left" wrapText="1"/>
    </xf>
    <xf numFmtId="0" fontId="5" fillId="0" borderId="1" xfId="0" applyFont="1" applyFill="1" applyBorder="1" applyAlignment="1">
      <alignment wrapText="1"/>
    </xf>
    <xf numFmtId="0" fontId="5" fillId="0" borderId="1" xfId="0" quotePrefix="1" applyFont="1" applyFill="1" applyBorder="1" applyAlignment="1">
      <alignment horizontal="center"/>
    </xf>
    <xf numFmtId="49" fontId="13" fillId="0" borderId="1" xfId="0" quotePrefix="1" applyNumberFormat="1" applyFont="1" applyFill="1" applyBorder="1" applyAlignment="1">
      <alignment horizontal="center"/>
    </xf>
    <xf numFmtId="0" fontId="19" fillId="0" borderId="1" xfId="0" applyFont="1" applyFill="1" applyBorder="1" applyAlignment="1">
      <alignment horizontal="center"/>
    </xf>
    <xf numFmtId="49" fontId="19" fillId="0" borderId="1" xfId="0" applyNumberFormat="1" applyFont="1" applyFill="1" applyBorder="1" applyAlignment="1">
      <alignment horizontal="center"/>
    </xf>
    <xf numFmtId="49" fontId="13" fillId="0" borderId="1" xfId="0" applyNumberFormat="1" applyFont="1" applyFill="1" applyBorder="1" applyAlignment="1">
      <alignment horizontal="center"/>
    </xf>
    <xf numFmtId="0" fontId="7" fillId="0" borderId="0" xfId="0" applyFont="1" applyFill="1" applyAlignment="1"/>
    <xf numFmtId="0" fontId="13" fillId="0" borderId="1" xfId="0" applyFont="1" applyFill="1" applyBorder="1" applyAlignment="1">
      <alignment horizontal="left" vertical="top" wrapText="1"/>
    </xf>
    <xf numFmtId="4" fontId="13" fillId="0" borderId="1" xfId="0" applyNumberFormat="1" applyFont="1" applyFill="1" applyBorder="1" applyAlignment="1">
      <alignment horizontal="right" wrapText="1"/>
    </xf>
    <xf numFmtId="4" fontId="19" fillId="0" borderId="1" xfId="0" applyNumberFormat="1" applyFont="1" applyFill="1" applyBorder="1" applyAlignment="1">
      <alignment horizontal="right" wrapText="1"/>
    </xf>
    <xf numFmtId="4" fontId="6" fillId="0" borderId="1" xfId="0" applyNumberFormat="1" applyFont="1" applyFill="1" applyBorder="1" applyAlignment="1">
      <alignment horizontal="right" wrapText="1"/>
    </xf>
    <xf numFmtId="0" fontId="19" fillId="0" borderId="1" xfId="0" applyNumberFormat="1" applyFont="1" applyFill="1" applyBorder="1" applyAlignment="1">
      <alignment horizontal="left" wrapText="1"/>
    </xf>
    <xf numFmtId="0" fontId="21" fillId="0" borderId="0" xfId="0" applyFont="1" applyFill="1" applyAlignment="1"/>
    <xf numFmtId="4" fontId="14" fillId="0" borderId="1" xfId="0" applyNumberFormat="1" applyFont="1" applyFill="1" applyBorder="1" applyAlignment="1">
      <alignment horizontal="right" wrapText="1"/>
    </xf>
    <xf numFmtId="0" fontId="22" fillId="0" borderId="1" xfId="0" applyFont="1" applyFill="1" applyBorder="1" applyAlignment="1">
      <alignment vertical="justify"/>
    </xf>
    <xf numFmtId="0" fontId="23" fillId="0" borderId="0" xfId="0" applyFont="1" applyFill="1"/>
    <xf numFmtId="49" fontId="6" fillId="0" borderId="1" xfId="0" applyNumberFormat="1" applyFont="1" applyFill="1" applyBorder="1" applyAlignment="1">
      <alignment horizontal="center"/>
    </xf>
    <xf numFmtId="0" fontId="21" fillId="0" borderId="0" xfId="0" applyFont="1" applyFill="1"/>
    <xf numFmtId="0" fontId="6" fillId="0" borderId="1" xfId="0" applyFont="1" applyFill="1" applyBorder="1"/>
    <xf numFmtId="166" fontId="20" fillId="0" borderId="0" xfId="0" applyNumberFormat="1" applyFont="1" applyFill="1"/>
    <xf numFmtId="164" fontId="15" fillId="0" borderId="2" xfId="4" applyNumberFormat="1" applyFont="1" applyFill="1" applyBorder="1" applyAlignment="1">
      <alignment horizontal="right" wrapText="1"/>
    </xf>
    <xf numFmtId="0" fontId="24" fillId="0" borderId="1" xfId="0" applyFont="1" applyFill="1" applyBorder="1" applyAlignment="1">
      <alignment horizontal="center" wrapText="1"/>
    </xf>
    <xf numFmtId="0" fontId="25" fillId="0" borderId="1" xfId="0" applyFont="1" applyFill="1" applyBorder="1" applyAlignment="1">
      <alignment horizontal="center" wrapText="1"/>
    </xf>
    <xf numFmtId="4" fontId="6" fillId="0" borderId="1" xfId="0" applyNumberFormat="1" applyFont="1" applyFill="1" applyBorder="1" applyAlignment="1">
      <alignment wrapText="1"/>
    </xf>
    <xf numFmtId="4" fontId="26" fillId="0" borderId="1" xfId="0" applyNumberFormat="1" applyFont="1" applyFill="1" applyBorder="1"/>
    <xf numFmtId="164" fontId="13" fillId="0" borderId="2" xfId="4" applyNumberFormat="1" applyFont="1" applyFill="1" applyBorder="1" applyAlignment="1">
      <alignment horizontal="right"/>
    </xf>
    <xf numFmtId="4" fontId="14" fillId="0" borderId="1" xfId="0" applyNumberFormat="1" applyFont="1" applyFill="1" applyBorder="1"/>
    <xf numFmtId="164" fontId="14" fillId="0" borderId="2" xfId="4" applyNumberFormat="1" applyFont="1" applyFill="1" applyBorder="1" applyAlignment="1">
      <alignment horizontal="right"/>
    </xf>
    <xf numFmtId="3" fontId="6" fillId="0" borderId="1" xfId="0" applyNumberFormat="1" applyFont="1" applyFill="1" applyBorder="1" applyAlignment="1">
      <alignment horizontal="center"/>
    </xf>
    <xf numFmtId="164" fontId="24" fillId="0" borderId="2" xfId="4" applyNumberFormat="1" applyFont="1" applyFill="1" applyBorder="1" applyAlignment="1">
      <alignment horizontal="right" wrapText="1"/>
    </xf>
    <xf numFmtId="49" fontId="25" fillId="0" borderId="1" xfId="0" applyNumberFormat="1" applyFont="1" applyFill="1" applyBorder="1" applyAlignment="1">
      <alignment horizontal="center" wrapText="1"/>
    </xf>
    <xf numFmtId="164" fontId="25" fillId="0" borderId="2" xfId="4" applyNumberFormat="1" applyFont="1" applyFill="1" applyBorder="1" applyAlignment="1">
      <alignment horizontal="right" wrapText="1"/>
    </xf>
    <xf numFmtId="4" fontId="5" fillId="0" borderId="1" xfId="0" applyNumberFormat="1" applyFont="1" applyFill="1" applyBorder="1" applyAlignment="1">
      <alignment horizontal="right" wrapText="1"/>
    </xf>
    <xf numFmtId="0" fontId="14" fillId="0" borderId="1" xfId="0" applyNumberFormat="1" applyFont="1" applyFill="1" applyBorder="1" applyAlignment="1">
      <alignment horizontal="left" wrapText="1"/>
    </xf>
    <xf numFmtId="0" fontId="14" fillId="0" borderId="1" xfId="0" applyFont="1" applyFill="1" applyBorder="1" applyAlignment="1">
      <alignment horizontal="left" vertical="top" wrapText="1"/>
    </xf>
    <xf numFmtId="0" fontId="23" fillId="0" borderId="0" xfId="0" applyFont="1" applyFill="1" applyAlignment="1"/>
    <xf numFmtId="0" fontId="13" fillId="0" borderId="0" xfId="0" applyFont="1" applyFill="1" applyAlignment="1"/>
    <xf numFmtId="49" fontId="14" fillId="0" borderId="1" xfId="0" applyNumberFormat="1" applyFont="1" applyFill="1" applyBorder="1" applyAlignment="1">
      <alignment horizontal="center"/>
    </xf>
    <xf numFmtId="0" fontId="14" fillId="0" borderId="1" xfId="0" applyNumberFormat="1" applyFont="1" applyFill="1" applyBorder="1" applyAlignment="1">
      <alignment horizontal="center" wrapText="1"/>
    </xf>
    <xf numFmtId="164" fontId="14" fillId="0" borderId="1" xfId="0" applyNumberFormat="1" applyFont="1" applyFill="1" applyBorder="1" applyAlignment="1">
      <alignment horizontal="right" wrapText="1"/>
    </xf>
    <xf numFmtId="164" fontId="5" fillId="0" borderId="1" xfId="0" applyNumberFormat="1" applyFont="1" applyFill="1" applyBorder="1" applyAlignment="1">
      <alignment horizontal="right" wrapText="1"/>
    </xf>
    <xf numFmtId="164" fontId="6" fillId="0" borderId="1" xfId="0" applyNumberFormat="1" applyFont="1" applyFill="1" applyBorder="1" applyAlignment="1">
      <alignment horizontal="right" wrapText="1"/>
    </xf>
    <xf numFmtId="0" fontId="14" fillId="0" borderId="1" xfId="0" applyNumberFormat="1" applyFont="1" applyFill="1" applyBorder="1" applyAlignment="1">
      <alignment wrapText="1"/>
    </xf>
    <xf numFmtId="164" fontId="27" fillId="0" borderId="2" xfId="4" applyNumberFormat="1" applyFont="1" applyFill="1" applyBorder="1" applyAlignment="1">
      <alignment horizontal="right" wrapText="1"/>
    </xf>
    <xf numFmtId="0" fontId="5" fillId="0" borderId="1" xfId="0" applyNumberFormat="1" applyFont="1" applyFill="1" applyBorder="1" applyAlignment="1">
      <alignment wrapText="1"/>
    </xf>
    <xf numFmtId="49" fontId="28" fillId="0" borderId="1" xfId="0" applyNumberFormat="1" applyFont="1" applyFill="1" applyBorder="1" applyAlignment="1">
      <alignment horizontal="center" wrapText="1"/>
    </xf>
    <xf numFmtId="49" fontId="26" fillId="0" borderId="1" xfId="0" applyNumberFormat="1" applyFont="1" applyFill="1" applyBorder="1" applyAlignment="1">
      <alignment horizontal="center" wrapText="1"/>
    </xf>
    <xf numFmtId="0" fontId="14" fillId="0" borderId="1" xfId="0" quotePrefix="1" applyFont="1" applyFill="1" applyBorder="1" applyAlignment="1">
      <alignment horizontal="center"/>
    </xf>
    <xf numFmtId="4" fontId="14" fillId="0" borderId="1" xfId="0" applyNumberFormat="1" applyFont="1" applyFill="1" applyBorder="1" applyAlignment="1">
      <alignment horizontal="right"/>
    </xf>
    <xf numFmtId="4" fontId="6" fillId="0" borderId="2" xfId="0" applyNumberFormat="1" applyFont="1" applyFill="1" applyBorder="1" applyAlignment="1">
      <alignment horizontal="right" wrapText="1"/>
    </xf>
    <xf numFmtId="49" fontId="16" fillId="0" borderId="1" xfId="0" applyNumberFormat="1" applyFont="1" applyFill="1" applyBorder="1" applyAlignment="1">
      <alignment horizontal="center"/>
    </xf>
    <xf numFmtId="49" fontId="16" fillId="0" borderId="1" xfId="0" applyNumberFormat="1" applyFont="1" applyFill="1" applyBorder="1" applyAlignment="1">
      <alignment horizontal="center" wrapText="1"/>
    </xf>
    <xf numFmtId="164" fontId="16" fillId="0" borderId="2" xfId="4" applyNumberFormat="1" applyFont="1" applyFill="1" applyBorder="1" applyAlignment="1">
      <alignment horizontal="right" wrapText="1"/>
    </xf>
    <xf numFmtId="49" fontId="16" fillId="0" borderId="1" xfId="0" applyNumberFormat="1" applyFont="1" applyFill="1" applyBorder="1" applyAlignment="1">
      <alignment horizontal="left" vertical="top" wrapText="1"/>
    </xf>
    <xf numFmtId="49" fontId="5" fillId="0" borderId="1" xfId="0" applyNumberFormat="1" applyFont="1" applyFill="1" applyBorder="1" applyAlignment="1">
      <alignment horizontal="center"/>
    </xf>
    <xf numFmtId="0" fontId="5" fillId="0" borderId="1" xfId="0" applyFont="1" applyFill="1" applyBorder="1" applyAlignment="1">
      <alignment horizontal="left" vertical="top" wrapText="1"/>
    </xf>
    <xf numFmtId="0" fontId="13" fillId="0" borderId="1" xfId="0" quotePrefix="1" applyFont="1" applyFill="1" applyBorder="1" applyAlignment="1">
      <alignment horizontal="center"/>
    </xf>
    <xf numFmtId="164" fontId="5" fillId="0" borderId="2" xfId="4" applyNumberFormat="1" applyFont="1" applyFill="1" applyBorder="1" applyAlignment="1">
      <alignment horizontal="right"/>
    </xf>
    <xf numFmtId="0" fontId="13" fillId="0" borderId="1" xfId="0" applyNumberFormat="1" applyFont="1" applyFill="1" applyBorder="1" applyAlignment="1">
      <alignment wrapText="1"/>
    </xf>
    <xf numFmtId="49" fontId="15" fillId="0" borderId="1" xfId="0" applyNumberFormat="1" applyFont="1" applyFill="1" applyBorder="1" applyAlignment="1">
      <alignment horizontal="center"/>
    </xf>
    <xf numFmtId="164" fontId="15" fillId="0" borderId="2" xfId="4" applyNumberFormat="1" applyFont="1" applyFill="1" applyBorder="1" applyAlignment="1">
      <alignment horizontal="right"/>
    </xf>
    <xf numFmtId="0" fontId="6" fillId="0" borderId="1" xfId="0" quotePrefix="1" applyFont="1" applyFill="1" applyBorder="1" applyAlignment="1">
      <alignment horizontal="center"/>
    </xf>
    <xf numFmtId="164" fontId="13" fillId="0" borderId="1" xfId="0" applyNumberFormat="1" applyFont="1" applyFill="1" applyBorder="1" applyAlignment="1">
      <alignment horizontal="right" wrapText="1"/>
    </xf>
    <xf numFmtId="164" fontId="13" fillId="0" borderId="2" xfId="0" applyNumberFormat="1" applyFont="1" applyFill="1" applyBorder="1" applyAlignment="1">
      <alignment horizontal="right" wrapText="1"/>
    </xf>
    <xf numFmtId="164" fontId="6" fillId="0" borderId="2" xfId="0" applyNumberFormat="1" applyFont="1" applyFill="1" applyBorder="1" applyAlignment="1">
      <alignment horizontal="right" wrapText="1"/>
    </xf>
    <xf numFmtId="49" fontId="19" fillId="0" borderId="1" xfId="0" quotePrefix="1" applyNumberFormat="1" applyFont="1" applyFill="1" applyBorder="1" applyAlignment="1">
      <alignment horizontal="center"/>
    </xf>
    <xf numFmtId="49" fontId="6" fillId="0" borderId="1" xfId="0" quotePrefix="1" applyNumberFormat="1" applyFont="1" applyFill="1" applyBorder="1" applyAlignment="1">
      <alignment horizontal="center"/>
    </xf>
    <xf numFmtId="0" fontId="5" fillId="0" borderId="1" xfId="0" applyNumberFormat="1" applyFont="1" applyFill="1" applyBorder="1" applyAlignment="1">
      <alignment horizontal="left" vertical="top" wrapText="1"/>
    </xf>
    <xf numFmtId="0" fontId="14" fillId="0" borderId="1" xfId="0" applyNumberFormat="1" applyFont="1" applyFill="1" applyBorder="1" applyAlignment="1">
      <alignment horizontal="left" vertical="top" wrapText="1"/>
    </xf>
    <xf numFmtId="0" fontId="7" fillId="0" borderId="0" xfId="0" applyFont="1" applyFill="1"/>
    <xf numFmtId="49" fontId="29" fillId="0" borderId="1" xfId="0" applyNumberFormat="1" applyFont="1" applyFill="1" applyBorder="1" applyAlignment="1">
      <alignment vertical="top" wrapText="1"/>
    </xf>
    <xf numFmtId="4" fontId="19" fillId="0" borderId="2" xfId="0" applyNumberFormat="1" applyFont="1" applyFill="1" applyBorder="1" applyAlignment="1">
      <alignment horizontal="right" wrapText="1"/>
    </xf>
    <xf numFmtId="0" fontId="30" fillId="0" borderId="1" xfId="0" applyNumberFormat="1" applyFont="1" applyFill="1" applyBorder="1" applyAlignment="1">
      <alignment wrapText="1"/>
    </xf>
    <xf numFmtId="0" fontId="31" fillId="0" borderId="1" xfId="0" applyNumberFormat="1" applyFont="1" applyFill="1" applyBorder="1" applyAlignment="1">
      <alignment wrapText="1"/>
    </xf>
    <xf numFmtId="39" fontId="13" fillId="0" borderId="2" xfId="4" applyNumberFormat="1" applyFont="1" applyFill="1" applyBorder="1" applyAlignment="1">
      <alignment horizontal="right" wrapText="1"/>
    </xf>
    <xf numFmtId="39" fontId="14" fillId="0" borderId="2" xfId="4" applyNumberFormat="1" applyFont="1" applyFill="1" applyBorder="1" applyAlignment="1">
      <alignment horizontal="right" wrapText="1"/>
    </xf>
    <xf numFmtId="39" fontId="6" fillId="0" borderId="2" xfId="4" applyNumberFormat="1" applyFont="1" applyFill="1" applyBorder="1" applyAlignment="1">
      <alignment horizontal="right" wrapText="1"/>
    </xf>
    <xf numFmtId="0" fontId="18" fillId="0" borderId="1" xfId="0" applyNumberFormat="1" applyFont="1" applyFill="1" applyBorder="1" applyAlignment="1">
      <alignment horizontal="left" wrapText="1"/>
    </xf>
    <xf numFmtId="49" fontId="32" fillId="0" borderId="1" xfId="0" applyNumberFormat="1" applyFont="1" applyFill="1" applyBorder="1" applyAlignment="1">
      <alignment horizontal="center"/>
    </xf>
    <xf numFmtId="49" fontId="24" fillId="0" borderId="1" xfId="0" applyNumberFormat="1" applyFont="1" applyFill="1" applyBorder="1" applyAlignment="1">
      <alignment horizontal="center" wrapText="1"/>
    </xf>
    <xf numFmtId="4" fontId="22" fillId="0" borderId="2" xfId="0" applyNumberFormat="1" applyFont="1" applyFill="1" applyBorder="1" applyAlignment="1">
      <alignment wrapText="1"/>
    </xf>
    <xf numFmtId="4" fontId="14" fillId="0" borderId="2" xfId="0" applyNumberFormat="1" applyFont="1" applyFill="1" applyBorder="1" applyAlignment="1">
      <alignment horizontal="right" wrapText="1"/>
    </xf>
    <xf numFmtId="0" fontId="5" fillId="0" borderId="2" xfId="0" applyFont="1" applyFill="1" applyBorder="1" applyAlignment="1">
      <alignment horizontal="left" wrapText="1"/>
    </xf>
    <xf numFmtId="49" fontId="6" fillId="0" borderId="3" xfId="0" applyNumberFormat="1" applyFont="1" applyFill="1" applyBorder="1" applyAlignment="1">
      <alignment horizontal="center" wrapText="1"/>
    </xf>
    <xf numFmtId="4" fontId="5" fillId="0" borderId="2" xfId="0" applyNumberFormat="1" applyFont="1" applyFill="1" applyBorder="1" applyAlignment="1">
      <alignment horizontal="right" wrapText="1"/>
    </xf>
    <xf numFmtId="49" fontId="31" fillId="0" borderId="1" xfId="0" quotePrefix="1" applyNumberFormat="1" applyFont="1" applyFill="1" applyBorder="1" applyAlignment="1">
      <alignment horizontal="center"/>
    </xf>
    <xf numFmtId="49" fontId="33" fillId="0" borderId="1" xfId="0" applyNumberFormat="1" applyFont="1" applyFill="1" applyBorder="1" applyAlignment="1">
      <alignment horizontal="center" wrapText="1"/>
    </xf>
    <xf numFmtId="49" fontId="34" fillId="0" borderId="1" xfId="0" applyNumberFormat="1" applyFont="1" applyFill="1" applyBorder="1" applyAlignment="1">
      <alignment horizontal="center" wrapText="1"/>
    </xf>
    <xf numFmtId="164" fontId="34" fillId="0" borderId="2" xfId="4" applyNumberFormat="1" applyFont="1" applyFill="1" applyBorder="1" applyAlignment="1">
      <alignment horizontal="right" wrapText="1"/>
    </xf>
    <xf numFmtId="49" fontId="11" fillId="0" borderId="1" xfId="0" applyNumberFormat="1" applyFont="1" applyFill="1" applyBorder="1" applyAlignment="1">
      <alignment horizontal="center"/>
    </xf>
    <xf numFmtId="0" fontId="27" fillId="0" borderId="1" xfId="0" applyFont="1" applyFill="1" applyBorder="1" applyAlignment="1">
      <alignment wrapText="1"/>
    </xf>
    <xf numFmtId="4" fontId="27" fillId="0" borderId="1" xfId="0" applyNumberFormat="1" applyFont="1" applyFill="1" applyBorder="1" applyAlignment="1">
      <alignment horizontal="right" wrapText="1"/>
    </xf>
    <xf numFmtId="0" fontId="19" fillId="0" borderId="1" xfId="0" quotePrefix="1" applyFont="1" applyFill="1" applyBorder="1" applyAlignment="1">
      <alignment horizontal="center"/>
    </xf>
    <xf numFmtId="164" fontId="19" fillId="0" borderId="2" xfId="4" applyNumberFormat="1" applyFont="1" applyFill="1" applyBorder="1" applyAlignment="1">
      <alignment horizontal="right"/>
    </xf>
    <xf numFmtId="2" fontId="14" fillId="0" borderId="2" xfId="4" applyNumberFormat="1" applyFont="1" applyFill="1" applyBorder="1" applyAlignment="1">
      <alignment horizontal="right" wrapText="1"/>
    </xf>
    <xf numFmtId="2" fontId="5" fillId="0" borderId="2" xfId="4" applyNumberFormat="1" applyFont="1" applyFill="1" applyBorder="1" applyAlignment="1">
      <alignment horizontal="right" wrapText="1"/>
    </xf>
    <xf numFmtId="49" fontId="35" fillId="0" borderId="1" xfId="0" applyNumberFormat="1" applyFont="1" applyFill="1" applyBorder="1" applyAlignment="1">
      <alignment horizontal="center" wrapText="1"/>
    </xf>
    <xf numFmtId="164" fontId="14" fillId="0" borderId="2" xfId="0" applyNumberFormat="1" applyFont="1" applyFill="1" applyBorder="1" applyAlignment="1">
      <alignment horizontal="right" wrapText="1"/>
    </xf>
    <xf numFmtId="164" fontId="5" fillId="0" borderId="2" xfId="0" applyNumberFormat="1" applyFont="1" applyFill="1" applyBorder="1" applyAlignment="1">
      <alignment horizontal="right" wrapText="1"/>
    </xf>
    <xf numFmtId="49" fontId="36" fillId="0" borderId="1" xfId="0" applyNumberFormat="1" applyFont="1" applyFill="1" applyBorder="1" applyAlignment="1">
      <alignment horizontal="center" wrapText="1"/>
    </xf>
    <xf numFmtId="0" fontId="5" fillId="0" borderId="1" xfId="0" applyFont="1" applyFill="1" applyBorder="1" applyAlignment="1"/>
    <xf numFmtId="0" fontId="4" fillId="0" borderId="3" xfId="0" applyFont="1" applyFill="1" applyBorder="1" applyAlignment="1">
      <alignment vertical="top" wrapText="1"/>
    </xf>
    <xf numFmtId="0" fontId="4" fillId="0" borderId="1" xfId="0" applyFont="1" applyFill="1" applyBorder="1" applyAlignment="1">
      <alignment horizontal="center"/>
    </xf>
    <xf numFmtId="49" fontId="4" fillId="0" borderId="1" xfId="0" applyNumberFormat="1" applyFont="1" applyFill="1" applyBorder="1" applyAlignment="1">
      <alignment horizontal="center"/>
    </xf>
    <xf numFmtId="0" fontId="13" fillId="0" borderId="0" xfId="0" applyFont="1" applyFill="1" applyBorder="1" applyAlignment="1">
      <alignment horizontal="left"/>
    </xf>
    <xf numFmtId="49" fontId="6" fillId="0" borderId="0" xfId="0" applyNumberFormat="1" applyFont="1" applyFill="1" applyBorder="1" applyAlignment="1">
      <alignment horizontal="center" wrapText="1"/>
    </xf>
    <xf numFmtId="49" fontId="5" fillId="0" borderId="0" xfId="0" applyNumberFormat="1" applyFont="1" applyFill="1" applyBorder="1" applyAlignment="1">
      <alignment horizontal="center"/>
    </xf>
    <xf numFmtId="4" fontId="15" fillId="0" borderId="0" xfId="0" applyNumberFormat="1" applyFont="1" applyFill="1" applyBorder="1" applyAlignment="1">
      <alignment horizontal="center" wrapText="1"/>
    </xf>
    <xf numFmtId="3" fontId="7" fillId="0" borderId="0" xfId="0" applyNumberFormat="1" applyFont="1" applyFill="1"/>
    <xf numFmtId="4" fontId="7" fillId="0" borderId="0" xfId="0" applyNumberFormat="1" applyFont="1" applyFill="1"/>
    <xf numFmtId="165" fontId="7" fillId="0" borderId="0" xfId="4" applyNumberFormat="1" applyFont="1" applyFill="1" applyAlignment="1">
      <alignment horizontal="right"/>
    </xf>
    <xf numFmtId="0" fontId="25" fillId="0" borderId="0" xfId="0" applyFont="1" applyFill="1" applyAlignment="1">
      <alignment horizontal="left"/>
    </xf>
    <xf numFmtId="49" fontId="25" fillId="0" borderId="0" xfId="0" applyNumberFormat="1" applyFont="1" applyFill="1" applyAlignment="1"/>
    <xf numFmtId="4" fontId="25" fillId="0" borderId="0" xfId="0" applyNumberFormat="1" applyFont="1" applyFill="1" applyAlignment="1">
      <alignment wrapText="1"/>
    </xf>
    <xf numFmtId="49" fontId="4" fillId="0" borderId="0" xfId="0" applyNumberFormat="1" applyFont="1" applyFill="1" applyAlignment="1">
      <alignment horizontal="center"/>
    </xf>
    <xf numFmtId="165" fontId="4" fillId="0" borderId="0" xfId="4" applyNumberFormat="1" applyFont="1" applyFill="1" applyAlignment="1">
      <alignment horizontal="right" wrapText="1"/>
    </xf>
    <xf numFmtId="49" fontId="15" fillId="0" borderId="0" xfId="0" applyNumberFormat="1" applyFont="1" applyFill="1" applyAlignment="1">
      <alignment horizontal="center"/>
    </xf>
    <xf numFmtId="4" fontId="15" fillId="0" borderId="0" xfId="0" applyNumberFormat="1" applyFont="1" applyFill="1" applyAlignment="1">
      <alignment horizontal="right" wrapText="1"/>
    </xf>
    <xf numFmtId="165" fontId="15" fillId="0" borderId="0" xfId="4" applyNumberFormat="1" applyFont="1" applyFill="1" applyAlignment="1">
      <alignment horizontal="right" wrapText="1"/>
    </xf>
    <xf numFmtId="49" fontId="12" fillId="0" borderId="0" xfId="0" applyNumberFormat="1" applyFont="1" applyFill="1" applyAlignment="1">
      <alignment horizontal="center"/>
    </xf>
    <xf numFmtId="165" fontId="12" fillId="0" borderId="0" xfId="4" applyNumberFormat="1" applyFont="1" applyFill="1" applyAlignment="1">
      <alignment horizontal="right" wrapText="1"/>
    </xf>
    <xf numFmtId="165" fontId="12" fillId="0" borderId="0" xfId="4" applyNumberFormat="1" applyFont="1" applyFill="1" applyAlignment="1">
      <alignment horizontal="right"/>
    </xf>
    <xf numFmtId="165" fontId="4" fillId="0" borderId="0" xfId="4" applyNumberFormat="1" applyFont="1" applyFill="1" applyAlignment="1">
      <alignment horizontal="right"/>
    </xf>
    <xf numFmtId="0" fontId="6" fillId="0" borderId="0" xfId="0" applyFont="1" applyFill="1" applyBorder="1"/>
    <xf numFmtId="0" fontId="14" fillId="0" borderId="1" xfId="1" applyFont="1" applyFill="1" applyBorder="1" applyAlignment="1">
      <alignment horizontal="center" vertical="center" wrapText="1"/>
    </xf>
    <xf numFmtId="49" fontId="38" fillId="0" borderId="1" xfId="0" applyNumberFormat="1" applyFont="1" applyFill="1" applyBorder="1" applyAlignment="1">
      <alignment horizontal="center" wrapText="1"/>
    </xf>
    <xf numFmtId="0" fontId="5" fillId="0" borderId="1" xfId="0" applyFont="1" applyFill="1" applyBorder="1" applyAlignment="1">
      <alignment horizontal="left" wrapText="1"/>
    </xf>
    <xf numFmtId="0" fontId="6" fillId="0" borderId="1" xfId="0" applyFont="1" applyFill="1" applyBorder="1" applyAlignment="1">
      <alignment horizontal="left" wrapText="1"/>
    </xf>
    <xf numFmtId="49" fontId="37" fillId="0" borderId="1" xfId="0" applyNumberFormat="1" applyFont="1" applyFill="1" applyBorder="1" applyAlignment="1">
      <alignment horizontal="center" wrapText="1"/>
    </xf>
    <xf numFmtId="164" fontId="37" fillId="0" borderId="1" xfId="4" applyFont="1" applyFill="1" applyBorder="1" applyAlignment="1">
      <alignment horizontal="right" vertical="center" wrapText="1"/>
    </xf>
    <xf numFmtId="49" fontId="6" fillId="0" borderId="1" xfId="0" applyNumberFormat="1" applyFont="1" applyFill="1" applyBorder="1" applyAlignment="1">
      <alignment horizontal="center" wrapText="1"/>
    </xf>
    <xf numFmtId="164" fontId="38" fillId="0" borderId="1" xfId="4" applyFont="1" applyFill="1" applyBorder="1" applyAlignment="1">
      <alignment horizontal="right" vertical="center" wrapText="1"/>
    </xf>
    <xf numFmtId="0" fontId="14" fillId="0" borderId="1" xfId="1" applyFont="1" applyFill="1" applyBorder="1" applyAlignment="1">
      <alignment horizontal="left" vertical="center" wrapText="1"/>
    </xf>
    <xf numFmtId="164" fontId="38" fillId="0" borderId="1" xfId="4" applyFont="1" applyFill="1" applyBorder="1" applyAlignment="1">
      <alignment horizontal="right" wrapText="1"/>
    </xf>
    <xf numFmtId="0" fontId="15" fillId="0" borderId="1" xfId="0" applyFont="1" applyFill="1" applyBorder="1" applyAlignment="1">
      <alignment horizontal="center"/>
    </xf>
    <xf numFmtId="0" fontId="15" fillId="0" borderId="1" xfId="0" quotePrefix="1" applyFont="1" applyFill="1" applyBorder="1" applyAlignment="1">
      <alignment horizontal="center"/>
    </xf>
    <xf numFmtId="0" fontId="8" fillId="0" borderId="0" xfId="0" applyFont="1" applyFill="1" applyAlignment="1">
      <alignment horizontal="center" wrapText="1"/>
    </xf>
    <xf numFmtId="0" fontId="9" fillId="0" borderId="0" xfId="0" applyFont="1" applyFill="1" applyAlignment="1">
      <alignment horizontal="center" wrapText="1"/>
    </xf>
    <xf numFmtId="0" fontId="9" fillId="0" borderId="0" xfId="0" applyFont="1" applyFill="1" applyAlignment="1">
      <alignment horizontal="right" wrapText="1"/>
    </xf>
    <xf numFmtId="49" fontId="6" fillId="0" borderId="0" xfId="0" applyNumberFormat="1" applyFont="1" applyFill="1" applyAlignment="1">
      <alignment horizontal="right"/>
    </xf>
  </cellXfs>
  <cellStyles count="5">
    <cellStyle name="Обычный" xfId="0" builtinId="0"/>
    <cellStyle name="Обычный 2" xfId="1"/>
    <cellStyle name="Обычный 3" xfId="2"/>
    <cellStyle name="Обычный 5" xfId="3"/>
    <cellStyle name="Финансовый" xfId="4"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Q1872"/>
  <sheetViews>
    <sheetView tabSelected="1" view="pageBreakPreview" zoomScale="85" zoomScaleNormal="90" zoomScaleSheetLayoutView="85" workbookViewId="0">
      <pane ySplit="4" topLeftCell="A1845" activePane="bottomLeft" state="frozen"/>
      <selection pane="bottomLeft" activeCell="G240" sqref="G240"/>
    </sheetView>
  </sheetViews>
  <sheetFormatPr defaultColWidth="8.85546875" defaultRowHeight="15.75" x14ac:dyDescent="0.25"/>
  <cols>
    <col min="1" max="1" width="84.42578125" style="1" customWidth="1"/>
    <col min="2" max="2" width="7" style="40" customWidth="1"/>
    <col min="3" max="3" width="7.5703125" style="3" customWidth="1"/>
    <col min="4" max="4" width="8.140625" style="3" customWidth="1"/>
    <col min="5" max="5" width="21.85546875" style="177" customWidth="1"/>
    <col min="6" max="6" width="5.5703125" style="177" customWidth="1"/>
    <col min="7" max="7" width="18.7109375" style="178" customWidth="1"/>
    <col min="8" max="16384" width="8.85546875" style="4"/>
  </cols>
  <sheetData>
    <row r="1" spans="1:7" x14ac:dyDescent="0.25">
      <c r="B1" s="2"/>
      <c r="E1" s="202" t="s">
        <v>916</v>
      </c>
      <c r="F1" s="202"/>
      <c r="G1" s="202"/>
    </row>
    <row r="2" spans="1:7" ht="16.5" x14ac:dyDescent="0.25">
      <c r="A2" s="199" t="s">
        <v>511</v>
      </c>
      <c r="B2" s="199"/>
      <c r="C2" s="199"/>
      <c r="D2" s="199"/>
      <c r="E2" s="200"/>
      <c r="F2" s="200"/>
      <c r="G2" s="201"/>
    </row>
    <row r="3" spans="1:7" x14ac:dyDescent="0.25">
      <c r="A3" s="5"/>
      <c r="B3" s="2"/>
      <c r="C3" s="6"/>
      <c r="D3" s="6"/>
      <c r="E3" s="7"/>
      <c r="F3" s="7"/>
      <c r="G3" s="8" t="s">
        <v>461</v>
      </c>
    </row>
    <row r="4" spans="1:7" ht="16.5" x14ac:dyDescent="0.25">
      <c r="A4" s="9" t="s">
        <v>9</v>
      </c>
      <c r="B4" s="10" t="s">
        <v>94</v>
      </c>
      <c r="C4" s="11" t="s">
        <v>50</v>
      </c>
      <c r="D4" s="11" t="s">
        <v>51</v>
      </c>
      <c r="E4" s="12" t="s">
        <v>10</v>
      </c>
      <c r="F4" s="12" t="s">
        <v>11</v>
      </c>
      <c r="G4" s="13" t="s">
        <v>93</v>
      </c>
    </row>
    <row r="5" spans="1:7" s="17" customFormat="1" ht="18.75" x14ac:dyDescent="0.3">
      <c r="A5" s="14" t="s">
        <v>765</v>
      </c>
      <c r="B5" s="10">
        <v>911</v>
      </c>
      <c r="C5" s="10"/>
      <c r="D5" s="10"/>
      <c r="E5" s="15"/>
      <c r="F5" s="15"/>
      <c r="G5" s="16">
        <f>G6+G33+G49+G55</f>
        <v>11506</v>
      </c>
    </row>
    <row r="6" spans="1:7" s="17" customFormat="1" ht="18.75" x14ac:dyDescent="0.3">
      <c r="A6" s="14" t="s">
        <v>52</v>
      </c>
      <c r="B6" s="10">
        <v>911</v>
      </c>
      <c r="C6" s="15" t="s">
        <v>53</v>
      </c>
      <c r="D6" s="10"/>
      <c r="E6" s="15"/>
      <c r="F6" s="15"/>
      <c r="G6" s="16">
        <f>G7</f>
        <v>10806</v>
      </c>
    </row>
    <row r="7" spans="1:7" ht="33.75" customHeight="1" x14ac:dyDescent="0.25">
      <c r="A7" s="18" t="s">
        <v>56</v>
      </c>
      <c r="B7" s="10">
        <v>911</v>
      </c>
      <c r="C7" s="15" t="s">
        <v>53</v>
      </c>
      <c r="D7" s="15" t="s">
        <v>57</v>
      </c>
      <c r="E7" s="19"/>
      <c r="F7" s="19"/>
      <c r="G7" s="16">
        <f>G8</f>
        <v>10806</v>
      </c>
    </row>
    <row r="8" spans="1:7" ht="31.5" x14ac:dyDescent="0.25">
      <c r="A8" s="20" t="s">
        <v>88</v>
      </c>
      <c r="B8" s="21">
        <v>911</v>
      </c>
      <c r="C8" s="22" t="s">
        <v>64</v>
      </c>
      <c r="D8" s="22" t="s">
        <v>57</v>
      </c>
      <c r="E8" s="22" t="s">
        <v>222</v>
      </c>
      <c r="F8" s="22"/>
      <c r="G8" s="23">
        <f>G9+G13+G28</f>
        <v>10806</v>
      </c>
    </row>
    <row r="9" spans="1:7" x14ac:dyDescent="0.25">
      <c r="A9" s="24" t="s">
        <v>496</v>
      </c>
      <c r="B9" s="25">
        <v>911</v>
      </c>
      <c r="C9" s="26" t="s">
        <v>64</v>
      </c>
      <c r="D9" s="26" t="s">
        <v>57</v>
      </c>
      <c r="E9" s="26" t="s">
        <v>497</v>
      </c>
      <c r="F9" s="26"/>
      <c r="G9" s="27">
        <f>G10</f>
        <v>200</v>
      </c>
    </row>
    <row r="10" spans="1:7" x14ac:dyDescent="0.25">
      <c r="A10" s="28" t="s">
        <v>22</v>
      </c>
      <c r="B10" s="29">
        <v>911</v>
      </c>
      <c r="C10" s="193" t="s">
        <v>64</v>
      </c>
      <c r="D10" s="193" t="s">
        <v>57</v>
      </c>
      <c r="E10" s="193" t="s">
        <v>497</v>
      </c>
      <c r="F10" s="193">
        <v>200</v>
      </c>
      <c r="G10" s="30">
        <f>G11</f>
        <v>200</v>
      </c>
    </row>
    <row r="11" spans="1:7" ht="31.5" x14ac:dyDescent="0.25">
      <c r="A11" s="28" t="s">
        <v>17</v>
      </c>
      <c r="B11" s="29">
        <v>911</v>
      </c>
      <c r="C11" s="193" t="s">
        <v>64</v>
      </c>
      <c r="D11" s="193" t="s">
        <v>57</v>
      </c>
      <c r="E11" s="193" t="s">
        <v>497</v>
      </c>
      <c r="F11" s="193">
        <v>240</v>
      </c>
      <c r="G11" s="30">
        <f>G12</f>
        <v>200</v>
      </c>
    </row>
    <row r="12" spans="1:7" ht="31.5" x14ac:dyDescent="0.25">
      <c r="A12" s="28" t="s">
        <v>130</v>
      </c>
      <c r="B12" s="29">
        <v>911</v>
      </c>
      <c r="C12" s="193" t="s">
        <v>64</v>
      </c>
      <c r="D12" s="193" t="s">
        <v>57</v>
      </c>
      <c r="E12" s="193" t="s">
        <v>497</v>
      </c>
      <c r="F12" s="193" t="s">
        <v>134</v>
      </c>
      <c r="G12" s="30">
        <v>200</v>
      </c>
    </row>
    <row r="13" spans="1:7" x14ac:dyDescent="0.25">
      <c r="A13" s="24" t="s">
        <v>604</v>
      </c>
      <c r="B13" s="25">
        <v>911</v>
      </c>
      <c r="C13" s="26" t="s">
        <v>53</v>
      </c>
      <c r="D13" s="26" t="s">
        <v>57</v>
      </c>
      <c r="E13" s="26" t="s">
        <v>223</v>
      </c>
      <c r="F13" s="31"/>
      <c r="G13" s="27">
        <f>G14+G20+G24</f>
        <v>8796</v>
      </c>
    </row>
    <row r="14" spans="1:7" ht="47.25" x14ac:dyDescent="0.25">
      <c r="A14" s="32" t="s">
        <v>29</v>
      </c>
      <c r="B14" s="33">
        <v>911</v>
      </c>
      <c r="C14" s="19" t="s">
        <v>53</v>
      </c>
      <c r="D14" s="19" t="s">
        <v>57</v>
      </c>
      <c r="E14" s="193" t="s">
        <v>223</v>
      </c>
      <c r="F14" s="19">
        <v>100</v>
      </c>
      <c r="G14" s="34">
        <f>G15</f>
        <v>7996</v>
      </c>
    </row>
    <row r="15" spans="1:7" x14ac:dyDescent="0.25">
      <c r="A15" s="32" t="s">
        <v>8</v>
      </c>
      <c r="B15" s="33">
        <v>911</v>
      </c>
      <c r="C15" s="19" t="s">
        <v>53</v>
      </c>
      <c r="D15" s="19" t="s">
        <v>57</v>
      </c>
      <c r="E15" s="193" t="s">
        <v>223</v>
      </c>
      <c r="F15" s="19">
        <v>120</v>
      </c>
      <c r="G15" s="34">
        <f>G16+G17+G18+G19</f>
        <v>7996</v>
      </c>
    </row>
    <row r="16" spans="1:7" x14ac:dyDescent="0.25">
      <c r="A16" s="190" t="s">
        <v>482</v>
      </c>
      <c r="B16" s="33">
        <v>911</v>
      </c>
      <c r="C16" s="19" t="s">
        <v>53</v>
      </c>
      <c r="D16" s="19" t="s">
        <v>57</v>
      </c>
      <c r="E16" s="193" t="s">
        <v>223</v>
      </c>
      <c r="F16" s="19" t="s">
        <v>132</v>
      </c>
      <c r="G16" s="35">
        <v>4333</v>
      </c>
    </row>
    <row r="17" spans="1:7" ht="31.5" x14ac:dyDescent="0.25">
      <c r="A17" s="190" t="s">
        <v>129</v>
      </c>
      <c r="B17" s="33">
        <v>911</v>
      </c>
      <c r="C17" s="19" t="s">
        <v>53</v>
      </c>
      <c r="D17" s="19" t="s">
        <v>57</v>
      </c>
      <c r="E17" s="193" t="s">
        <v>223</v>
      </c>
      <c r="F17" s="19" t="s">
        <v>133</v>
      </c>
      <c r="G17" s="35">
        <v>1177</v>
      </c>
    </row>
    <row r="18" spans="1:7" ht="47.25" x14ac:dyDescent="0.25">
      <c r="A18" s="190" t="s">
        <v>487</v>
      </c>
      <c r="B18" s="19" t="s">
        <v>489</v>
      </c>
      <c r="C18" s="19" t="s">
        <v>53</v>
      </c>
      <c r="D18" s="19" t="s">
        <v>57</v>
      </c>
      <c r="E18" s="193" t="s">
        <v>223</v>
      </c>
      <c r="F18" s="19" t="s">
        <v>488</v>
      </c>
      <c r="G18" s="35">
        <v>964</v>
      </c>
    </row>
    <row r="19" spans="1:7" ht="50.25" customHeight="1" x14ac:dyDescent="0.25">
      <c r="A19" s="190" t="s">
        <v>221</v>
      </c>
      <c r="B19" s="33">
        <v>911</v>
      </c>
      <c r="C19" s="19" t="s">
        <v>64</v>
      </c>
      <c r="D19" s="19" t="s">
        <v>57</v>
      </c>
      <c r="E19" s="193" t="s">
        <v>223</v>
      </c>
      <c r="F19" s="19" t="s">
        <v>224</v>
      </c>
      <c r="G19" s="35">
        <v>1522</v>
      </c>
    </row>
    <row r="20" spans="1:7" x14ac:dyDescent="0.25">
      <c r="A20" s="32" t="s">
        <v>22</v>
      </c>
      <c r="B20" s="33">
        <v>911</v>
      </c>
      <c r="C20" s="19" t="s">
        <v>53</v>
      </c>
      <c r="D20" s="19" t="s">
        <v>57</v>
      </c>
      <c r="E20" s="193" t="s">
        <v>223</v>
      </c>
      <c r="F20" s="19" t="s">
        <v>15</v>
      </c>
      <c r="G20" s="34">
        <f>G21</f>
        <v>758</v>
      </c>
    </row>
    <row r="21" spans="1:7" ht="31.5" x14ac:dyDescent="0.25">
      <c r="A21" s="32" t="s">
        <v>17</v>
      </c>
      <c r="B21" s="33">
        <v>911</v>
      </c>
      <c r="C21" s="19" t="s">
        <v>53</v>
      </c>
      <c r="D21" s="19" t="s">
        <v>57</v>
      </c>
      <c r="E21" s="193" t="s">
        <v>223</v>
      </c>
      <c r="F21" s="19" t="s">
        <v>16</v>
      </c>
      <c r="G21" s="34">
        <f>G22+G23</f>
        <v>758</v>
      </c>
    </row>
    <row r="22" spans="1:7" ht="31.5" x14ac:dyDescent="0.25">
      <c r="A22" s="36" t="s">
        <v>567</v>
      </c>
      <c r="B22" s="33">
        <v>911</v>
      </c>
      <c r="C22" s="19" t="s">
        <v>53</v>
      </c>
      <c r="D22" s="19" t="s">
        <v>57</v>
      </c>
      <c r="E22" s="193" t="s">
        <v>223</v>
      </c>
      <c r="F22" s="19" t="s">
        <v>568</v>
      </c>
      <c r="G22" s="34">
        <v>360</v>
      </c>
    </row>
    <row r="23" spans="1:7" ht="31.5" x14ac:dyDescent="0.25">
      <c r="A23" s="190" t="s">
        <v>130</v>
      </c>
      <c r="B23" s="33">
        <v>911</v>
      </c>
      <c r="C23" s="19" t="s">
        <v>53</v>
      </c>
      <c r="D23" s="19" t="s">
        <v>57</v>
      </c>
      <c r="E23" s="193" t="s">
        <v>223</v>
      </c>
      <c r="F23" s="19" t="s">
        <v>134</v>
      </c>
      <c r="G23" s="35">
        <v>398</v>
      </c>
    </row>
    <row r="24" spans="1:7" x14ac:dyDescent="0.25">
      <c r="A24" s="32" t="s">
        <v>13</v>
      </c>
      <c r="B24" s="33">
        <v>911</v>
      </c>
      <c r="C24" s="19" t="s">
        <v>53</v>
      </c>
      <c r="D24" s="19" t="s">
        <v>57</v>
      </c>
      <c r="E24" s="193" t="s">
        <v>223</v>
      </c>
      <c r="F24" s="19" t="s">
        <v>14</v>
      </c>
      <c r="G24" s="34">
        <f>G25</f>
        <v>42</v>
      </c>
    </row>
    <row r="25" spans="1:7" x14ac:dyDescent="0.25">
      <c r="A25" s="32" t="s">
        <v>34</v>
      </c>
      <c r="B25" s="33">
        <v>911</v>
      </c>
      <c r="C25" s="19" t="s">
        <v>53</v>
      </c>
      <c r="D25" s="19" t="s">
        <v>57</v>
      </c>
      <c r="E25" s="193" t="s">
        <v>223</v>
      </c>
      <c r="F25" s="19" t="s">
        <v>33</v>
      </c>
      <c r="G25" s="34">
        <f>G26+G27</f>
        <v>42</v>
      </c>
    </row>
    <row r="26" spans="1:7" x14ac:dyDescent="0.25">
      <c r="A26" s="190" t="s">
        <v>131</v>
      </c>
      <c r="B26" s="33">
        <v>911</v>
      </c>
      <c r="C26" s="19" t="s">
        <v>53</v>
      </c>
      <c r="D26" s="19" t="s">
        <v>57</v>
      </c>
      <c r="E26" s="193" t="s">
        <v>223</v>
      </c>
      <c r="F26" s="19" t="s">
        <v>135</v>
      </c>
      <c r="G26" s="30">
        <v>40</v>
      </c>
    </row>
    <row r="27" spans="1:7" x14ac:dyDescent="0.25">
      <c r="A27" s="190" t="s">
        <v>140</v>
      </c>
      <c r="B27" s="33">
        <v>911</v>
      </c>
      <c r="C27" s="19" t="s">
        <v>53</v>
      </c>
      <c r="D27" s="19" t="s">
        <v>57</v>
      </c>
      <c r="E27" s="193" t="s">
        <v>223</v>
      </c>
      <c r="F27" s="19" t="s">
        <v>141</v>
      </c>
      <c r="G27" s="30">
        <v>2</v>
      </c>
    </row>
    <row r="28" spans="1:7" x14ac:dyDescent="0.25">
      <c r="A28" s="24" t="s">
        <v>605</v>
      </c>
      <c r="B28" s="33">
        <v>911</v>
      </c>
      <c r="C28" s="26" t="s">
        <v>53</v>
      </c>
      <c r="D28" s="26" t="s">
        <v>57</v>
      </c>
      <c r="E28" s="26" t="s">
        <v>225</v>
      </c>
      <c r="F28" s="31"/>
      <c r="G28" s="27">
        <f>G29</f>
        <v>1810</v>
      </c>
    </row>
    <row r="29" spans="1:7" ht="47.25" x14ac:dyDescent="0.25">
      <c r="A29" s="32" t="s">
        <v>29</v>
      </c>
      <c r="B29" s="29">
        <v>911</v>
      </c>
      <c r="C29" s="19" t="s">
        <v>53</v>
      </c>
      <c r="D29" s="19" t="s">
        <v>57</v>
      </c>
      <c r="E29" s="193" t="s">
        <v>225</v>
      </c>
      <c r="F29" s="19">
        <v>100</v>
      </c>
      <c r="G29" s="34">
        <f>G30</f>
        <v>1810</v>
      </c>
    </row>
    <row r="30" spans="1:7" x14ac:dyDescent="0.25">
      <c r="A30" s="32" t="s">
        <v>8</v>
      </c>
      <c r="B30" s="29">
        <v>911</v>
      </c>
      <c r="C30" s="19" t="s">
        <v>53</v>
      </c>
      <c r="D30" s="19" t="s">
        <v>57</v>
      </c>
      <c r="E30" s="193" t="s">
        <v>225</v>
      </c>
      <c r="F30" s="19">
        <v>120</v>
      </c>
      <c r="G30" s="34">
        <f>G31+G32</f>
        <v>1810</v>
      </c>
    </row>
    <row r="31" spans="1:7" ht="51.75" customHeight="1" x14ac:dyDescent="0.25">
      <c r="A31" s="190" t="s">
        <v>482</v>
      </c>
      <c r="B31" s="29">
        <v>911</v>
      </c>
      <c r="C31" s="19" t="s">
        <v>53</v>
      </c>
      <c r="D31" s="19" t="s">
        <v>57</v>
      </c>
      <c r="E31" s="193" t="s">
        <v>225</v>
      </c>
      <c r="F31" s="19" t="s">
        <v>132</v>
      </c>
      <c r="G31" s="30">
        <v>1444</v>
      </c>
    </row>
    <row r="32" spans="1:7" ht="47.25" x14ac:dyDescent="0.25">
      <c r="A32" s="190" t="s">
        <v>221</v>
      </c>
      <c r="B32" s="33">
        <v>911</v>
      </c>
      <c r="C32" s="19" t="s">
        <v>64</v>
      </c>
      <c r="D32" s="19" t="s">
        <v>57</v>
      </c>
      <c r="E32" s="193" t="s">
        <v>225</v>
      </c>
      <c r="F32" s="19" t="s">
        <v>224</v>
      </c>
      <c r="G32" s="30">
        <v>366</v>
      </c>
    </row>
    <row r="33" spans="1:7" ht="18.75" x14ac:dyDescent="0.3">
      <c r="A33" s="37" t="s">
        <v>69</v>
      </c>
      <c r="B33" s="21">
        <v>911</v>
      </c>
      <c r="C33" s="38" t="s">
        <v>68</v>
      </c>
      <c r="D33" s="38"/>
      <c r="E33" s="193"/>
      <c r="F33" s="19"/>
      <c r="G33" s="23">
        <f>G34+G39+G44</f>
        <v>400</v>
      </c>
    </row>
    <row r="34" spans="1:7" x14ac:dyDescent="0.25">
      <c r="A34" s="39" t="s">
        <v>99</v>
      </c>
      <c r="B34" s="21">
        <v>911</v>
      </c>
      <c r="C34" s="22" t="s">
        <v>68</v>
      </c>
      <c r="D34" s="22" t="s">
        <v>64</v>
      </c>
      <c r="E34" s="40"/>
      <c r="F34" s="19"/>
      <c r="G34" s="23">
        <f>G35</f>
        <v>100</v>
      </c>
    </row>
    <row r="35" spans="1:7" x14ac:dyDescent="0.25">
      <c r="A35" s="41" t="s">
        <v>89</v>
      </c>
      <c r="B35" s="21">
        <v>911</v>
      </c>
      <c r="C35" s="22" t="s">
        <v>68</v>
      </c>
      <c r="D35" s="22" t="s">
        <v>64</v>
      </c>
      <c r="E35" s="22" t="s">
        <v>232</v>
      </c>
      <c r="F35" s="22"/>
      <c r="G35" s="23">
        <f>G36</f>
        <v>100</v>
      </c>
    </row>
    <row r="36" spans="1:7" x14ac:dyDescent="0.25">
      <c r="A36" s="24" t="s">
        <v>44</v>
      </c>
      <c r="B36" s="25">
        <v>911</v>
      </c>
      <c r="C36" s="26" t="s">
        <v>68</v>
      </c>
      <c r="D36" s="26" t="s">
        <v>64</v>
      </c>
      <c r="E36" s="26" t="s">
        <v>261</v>
      </c>
      <c r="F36" s="26"/>
      <c r="G36" s="27">
        <f>G37</f>
        <v>100</v>
      </c>
    </row>
    <row r="37" spans="1:7" x14ac:dyDescent="0.25">
      <c r="A37" s="190" t="s">
        <v>23</v>
      </c>
      <c r="B37" s="29">
        <v>911</v>
      </c>
      <c r="C37" s="193" t="s">
        <v>68</v>
      </c>
      <c r="D37" s="193" t="s">
        <v>64</v>
      </c>
      <c r="E37" s="193" t="s">
        <v>261</v>
      </c>
      <c r="F37" s="193" t="s">
        <v>24</v>
      </c>
      <c r="G37" s="30">
        <f>G38</f>
        <v>100</v>
      </c>
    </row>
    <row r="38" spans="1:7" x14ac:dyDescent="0.25">
      <c r="A38" s="190" t="s">
        <v>128</v>
      </c>
      <c r="B38" s="29">
        <v>911</v>
      </c>
      <c r="C38" s="193" t="s">
        <v>68</v>
      </c>
      <c r="D38" s="193" t="s">
        <v>64</v>
      </c>
      <c r="E38" s="193" t="s">
        <v>261</v>
      </c>
      <c r="F38" s="193" t="s">
        <v>127</v>
      </c>
      <c r="G38" s="30">
        <v>100</v>
      </c>
    </row>
    <row r="39" spans="1:7" x14ac:dyDescent="0.25">
      <c r="A39" s="39" t="s">
        <v>99</v>
      </c>
      <c r="B39" s="21">
        <v>911</v>
      </c>
      <c r="C39" s="22" t="s">
        <v>68</v>
      </c>
      <c r="D39" s="22" t="s">
        <v>54</v>
      </c>
      <c r="E39" s="40"/>
      <c r="F39" s="19"/>
      <c r="G39" s="23">
        <f>G40</f>
        <v>200</v>
      </c>
    </row>
    <row r="40" spans="1:7" x14ac:dyDescent="0.25">
      <c r="A40" s="41" t="s">
        <v>89</v>
      </c>
      <c r="B40" s="21">
        <v>911</v>
      </c>
      <c r="C40" s="22" t="s">
        <v>68</v>
      </c>
      <c r="D40" s="21" t="s">
        <v>54</v>
      </c>
      <c r="E40" s="22" t="s">
        <v>232</v>
      </c>
      <c r="F40" s="22"/>
      <c r="G40" s="23">
        <f>G41</f>
        <v>200</v>
      </c>
    </row>
    <row r="41" spans="1:7" s="42" customFormat="1" x14ac:dyDescent="0.25">
      <c r="A41" s="24" t="s">
        <v>44</v>
      </c>
      <c r="B41" s="25">
        <v>911</v>
      </c>
      <c r="C41" s="26" t="s">
        <v>68</v>
      </c>
      <c r="D41" s="26" t="s">
        <v>54</v>
      </c>
      <c r="E41" s="26" t="s">
        <v>261</v>
      </c>
      <c r="F41" s="26"/>
      <c r="G41" s="27">
        <f>G42</f>
        <v>200</v>
      </c>
    </row>
    <row r="42" spans="1:7" x14ac:dyDescent="0.25">
      <c r="A42" s="190" t="s">
        <v>23</v>
      </c>
      <c r="B42" s="29">
        <v>911</v>
      </c>
      <c r="C42" s="193" t="s">
        <v>68</v>
      </c>
      <c r="D42" s="193" t="s">
        <v>54</v>
      </c>
      <c r="E42" s="193" t="s">
        <v>261</v>
      </c>
      <c r="F42" s="193" t="s">
        <v>24</v>
      </c>
      <c r="G42" s="30">
        <f>G43</f>
        <v>200</v>
      </c>
    </row>
    <row r="43" spans="1:7" x14ac:dyDescent="0.25">
      <c r="A43" s="190" t="s">
        <v>128</v>
      </c>
      <c r="B43" s="29">
        <v>911</v>
      </c>
      <c r="C43" s="193" t="s">
        <v>68</v>
      </c>
      <c r="D43" s="193" t="s">
        <v>54</v>
      </c>
      <c r="E43" s="193" t="s">
        <v>261</v>
      </c>
      <c r="F43" s="193" t="s">
        <v>127</v>
      </c>
      <c r="G43" s="30">
        <f>700-400-100</f>
        <v>200</v>
      </c>
    </row>
    <row r="44" spans="1:7" x14ac:dyDescent="0.25">
      <c r="A44" s="39" t="s">
        <v>566</v>
      </c>
      <c r="B44" s="21">
        <v>911</v>
      </c>
      <c r="C44" s="22" t="s">
        <v>68</v>
      </c>
      <c r="D44" s="22" t="s">
        <v>57</v>
      </c>
      <c r="E44" s="40"/>
      <c r="F44" s="19"/>
      <c r="G44" s="23">
        <f>G45</f>
        <v>100</v>
      </c>
    </row>
    <row r="45" spans="1:7" x14ac:dyDescent="0.25">
      <c r="A45" s="41" t="s">
        <v>89</v>
      </c>
      <c r="B45" s="21">
        <v>911</v>
      </c>
      <c r="C45" s="22" t="s">
        <v>68</v>
      </c>
      <c r="D45" s="22" t="s">
        <v>57</v>
      </c>
      <c r="E45" s="22" t="s">
        <v>232</v>
      </c>
      <c r="F45" s="22"/>
      <c r="G45" s="23">
        <f>G46</f>
        <v>100</v>
      </c>
    </row>
    <row r="46" spans="1:7" x14ac:dyDescent="0.25">
      <c r="A46" s="24" t="s">
        <v>44</v>
      </c>
      <c r="B46" s="25">
        <v>911</v>
      </c>
      <c r="C46" s="26" t="s">
        <v>68</v>
      </c>
      <c r="D46" s="26" t="s">
        <v>57</v>
      </c>
      <c r="E46" s="26" t="s">
        <v>261</v>
      </c>
      <c r="F46" s="26"/>
      <c r="G46" s="27">
        <f>G47</f>
        <v>100</v>
      </c>
    </row>
    <row r="47" spans="1:7" x14ac:dyDescent="0.25">
      <c r="A47" s="190" t="s">
        <v>23</v>
      </c>
      <c r="B47" s="29">
        <v>911</v>
      </c>
      <c r="C47" s="193" t="s">
        <v>68</v>
      </c>
      <c r="D47" s="193" t="s">
        <v>57</v>
      </c>
      <c r="E47" s="193" t="s">
        <v>261</v>
      </c>
      <c r="F47" s="193" t="s">
        <v>24</v>
      </c>
      <c r="G47" s="30">
        <f>G48</f>
        <v>100</v>
      </c>
    </row>
    <row r="48" spans="1:7" x14ac:dyDescent="0.25">
      <c r="A48" s="190" t="s">
        <v>128</v>
      </c>
      <c r="B48" s="29">
        <v>911</v>
      </c>
      <c r="C48" s="193" t="s">
        <v>68</v>
      </c>
      <c r="D48" s="193" t="s">
        <v>57</v>
      </c>
      <c r="E48" s="193" t="s">
        <v>261</v>
      </c>
      <c r="F48" s="193" t="s">
        <v>127</v>
      </c>
      <c r="G48" s="30">
        <f>0+100</f>
        <v>100</v>
      </c>
    </row>
    <row r="49" spans="1:7" ht="18.75" x14ac:dyDescent="0.3">
      <c r="A49" s="43" t="s">
        <v>90</v>
      </c>
      <c r="B49" s="21">
        <v>911</v>
      </c>
      <c r="C49" s="38" t="s">
        <v>78</v>
      </c>
      <c r="D49" s="193"/>
      <c r="E49" s="22"/>
      <c r="F49" s="22"/>
      <c r="G49" s="23">
        <f>G50</f>
        <v>200</v>
      </c>
    </row>
    <row r="50" spans="1:7" x14ac:dyDescent="0.25">
      <c r="A50" s="20" t="s">
        <v>210</v>
      </c>
      <c r="B50" s="22" t="s">
        <v>489</v>
      </c>
      <c r="C50" s="22" t="s">
        <v>78</v>
      </c>
      <c r="D50" s="22" t="s">
        <v>78</v>
      </c>
      <c r="E50" s="22"/>
      <c r="F50" s="22"/>
      <c r="G50" s="23">
        <f>G51</f>
        <v>200</v>
      </c>
    </row>
    <row r="51" spans="1:7" x14ac:dyDescent="0.25">
      <c r="A51" s="41" t="s">
        <v>89</v>
      </c>
      <c r="B51" s="21">
        <v>911</v>
      </c>
      <c r="C51" s="22" t="s">
        <v>72</v>
      </c>
      <c r="D51" s="22" t="s">
        <v>64</v>
      </c>
      <c r="E51" s="22" t="s">
        <v>232</v>
      </c>
      <c r="F51" s="22"/>
      <c r="G51" s="23">
        <f>G52</f>
        <v>200</v>
      </c>
    </row>
    <row r="52" spans="1:7" x14ac:dyDescent="0.25">
      <c r="A52" s="24" t="s">
        <v>44</v>
      </c>
      <c r="B52" s="25">
        <v>911</v>
      </c>
      <c r="C52" s="26" t="s">
        <v>78</v>
      </c>
      <c r="D52" s="26" t="s">
        <v>78</v>
      </c>
      <c r="E52" s="26" t="s">
        <v>261</v>
      </c>
      <c r="F52" s="26"/>
      <c r="G52" s="27">
        <f>G53</f>
        <v>200</v>
      </c>
    </row>
    <row r="53" spans="1:7" x14ac:dyDescent="0.25">
      <c r="A53" s="190" t="s">
        <v>23</v>
      </c>
      <c r="B53" s="29">
        <v>911</v>
      </c>
      <c r="C53" s="193" t="s">
        <v>78</v>
      </c>
      <c r="D53" s="193" t="s">
        <v>78</v>
      </c>
      <c r="E53" s="193" t="s">
        <v>261</v>
      </c>
      <c r="F53" s="193" t="s">
        <v>24</v>
      </c>
      <c r="G53" s="30">
        <f>G54</f>
        <v>200</v>
      </c>
    </row>
    <row r="54" spans="1:7" x14ac:dyDescent="0.25">
      <c r="A54" s="190" t="s">
        <v>128</v>
      </c>
      <c r="B54" s="29">
        <v>911</v>
      </c>
      <c r="C54" s="193" t="s">
        <v>78</v>
      </c>
      <c r="D54" s="193" t="s">
        <v>78</v>
      </c>
      <c r="E54" s="193" t="s">
        <v>261</v>
      </c>
      <c r="F54" s="193" t="s">
        <v>127</v>
      </c>
      <c r="G54" s="30">
        <v>200</v>
      </c>
    </row>
    <row r="55" spans="1:7" ht="18.75" x14ac:dyDescent="0.3">
      <c r="A55" s="43" t="s">
        <v>126</v>
      </c>
      <c r="B55" s="21">
        <v>911</v>
      </c>
      <c r="C55" s="38" t="s">
        <v>72</v>
      </c>
      <c r="D55" s="193"/>
      <c r="E55" s="22"/>
      <c r="F55" s="22"/>
      <c r="G55" s="23">
        <f>G56</f>
        <v>100</v>
      </c>
    </row>
    <row r="56" spans="1:7" x14ac:dyDescent="0.25">
      <c r="A56" s="20" t="s">
        <v>364</v>
      </c>
      <c r="B56" s="22" t="s">
        <v>489</v>
      </c>
      <c r="C56" s="22" t="s">
        <v>72</v>
      </c>
      <c r="D56" s="22" t="s">
        <v>64</v>
      </c>
      <c r="E56" s="22"/>
      <c r="F56" s="22"/>
      <c r="G56" s="23">
        <f>G57</f>
        <v>100</v>
      </c>
    </row>
    <row r="57" spans="1:7" x14ac:dyDescent="0.25">
      <c r="A57" s="41" t="s">
        <v>89</v>
      </c>
      <c r="B57" s="21">
        <v>911</v>
      </c>
      <c r="C57" s="22" t="s">
        <v>72</v>
      </c>
      <c r="D57" s="22" t="s">
        <v>64</v>
      </c>
      <c r="E57" s="22" t="s">
        <v>232</v>
      </c>
      <c r="F57" s="22"/>
      <c r="G57" s="23">
        <f>G58</f>
        <v>100</v>
      </c>
    </row>
    <row r="58" spans="1:7" x14ac:dyDescent="0.25">
      <c r="A58" s="24" t="s">
        <v>44</v>
      </c>
      <c r="B58" s="25">
        <v>911</v>
      </c>
      <c r="C58" s="26" t="s">
        <v>72</v>
      </c>
      <c r="D58" s="26" t="s">
        <v>64</v>
      </c>
      <c r="E58" s="26" t="s">
        <v>261</v>
      </c>
      <c r="F58" s="26"/>
      <c r="G58" s="27">
        <f>G59</f>
        <v>100</v>
      </c>
    </row>
    <row r="59" spans="1:7" x14ac:dyDescent="0.25">
      <c r="A59" s="190" t="s">
        <v>23</v>
      </c>
      <c r="B59" s="29">
        <v>911</v>
      </c>
      <c r="C59" s="193" t="s">
        <v>72</v>
      </c>
      <c r="D59" s="193" t="s">
        <v>64</v>
      </c>
      <c r="E59" s="193" t="s">
        <v>261</v>
      </c>
      <c r="F59" s="193" t="s">
        <v>24</v>
      </c>
      <c r="G59" s="30">
        <f>G60</f>
        <v>100</v>
      </c>
    </row>
    <row r="60" spans="1:7" x14ac:dyDescent="0.25">
      <c r="A60" s="190" t="s">
        <v>128</v>
      </c>
      <c r="B60" s="29">
        <v>911</v>
      </c>
      <c r="C60" s="193" t="s">
        <v>72</v>
      </c>
      <c r="D60" s="193" t="s">
        <v>64</v>
      </c>
      <c r="E60" s="193" t="s">
        <v>261</v>
      </c>
      <c r="F60" s="193" t="s">
        <v>127</v>
      </c>
      <c r="G60" s="30">
        <v>100</v>
      </c>
    </row>
    <row r="61" spans="1:7" x14ac:dyDescent="0.25">
      <c r="A61" s="190"/>
      <c r="B61" s="29"/>
      <c r="C61" s="193"/>
      <c r="D61" s="193"/>
      <c r="E61" s="193"/>
      <c r="F61" s="193"/>
      <c r="G61" s="30"/>
    </row>
    <row r="62" spans="1:7" ht="18.75" x14ac:dyDescent="0.3">
      <c r="A62" s="44" t="s">
        <v>766</v>
      </c>
      <c r="B62" s="45">
        <v>912</v>
      </c>
      <c r="C62" s="46"/>
      <c r="D62" s="45"/>
      <c r="E62" s="46"/>
      <c r="F62" s="46"/>
      <c r="G62" s="47">
        <f>G63+G261+G268+G361+G478+G652+G665+G758+G767+G790+G947+G1036</f>
        <v>4423832.6900000004</v>
      </c>
    </row>
    <row r="63" spans="1:7" ht="18.75" x14ac:dyDescent="0.3">
      <c r="A63" s="18" t="s">
        <v>52</v>
      </c>
      <c r="B63" s="45">
        <v>912</v>
      </c>
      <c r="C63" s="15" t="s">
        <v>53</v>
      </c>
      <c r="D63" s="15"/>
      <c r="E63" s="15"/>
      <c r="F63" s="15"/>
      <c r="G63" s="16">
        <f>G64+G73+G170+G182</f>
        <v>570923</v>
      </c>
    </row>
    <row r="64" spans="1:7" ht="31.5" x14ac:dyDescent="0.25">
      <c r="A64" s="18" t="s">
        <v>55</v>
      </c>
      <c r="B64" s="21">
        <v>912</v>
      </c>
      <c r="C64" s="15" t="s">
        <v>53</v>
      </c>
      <c r="D64" s="15" t="s">
        <v>54</v>
      </c>
      <c r="E64" s="15"/>
      <c r="F64" s="15"/>
      <c r="G64" s="16">
        <f>G67</f>
        <v>3827</v>
      </c>
    </row>
    <row r="65" spans="1:7" ht="31.5" x14ac:dyDescent="0.25">
      <c r="A65" s="48" t="s">
        <v>518</v>
      </c>
      <c r="B65" s="21">
        <v>912</v>
      </c>
      <c r="C65" s="22" t="s">
        <v>64</v>
      </c>
      <c r="D65" s="22" t="s">
        <v>54</v>
      </c>
      <c r="E65" s="49" t="s">
        <v>227</v>
      </c>
      <c r="F65" s="22"/>
      <c r="G65" s="23">
        <f>G66</f>
        <v>3827</v>
      </c>
    </row>
    <row r="66" spans="1:7" x14ac:dyDescent="0.25">
      <c r="A66" s="50" t="s">
        <v>585</v>
      </c>
      <c r="B66" s="51">
        <v>912</v>
      </c>
      <c r="C66" s="52" t="s">
        <v>64</v>
      </c>
      <c r="D66" s="52" t="s">
        <v>54</v>
      </c>
      <c r="E66" s="49" t="s">
        <v>589</v>
      </c>
      <c r="F66" s="52"/>
      <c r="G66" s="53">
        <f>G67</f>
        <v>3827</v>
      </c>
    </row>
    <row r="67" spans="1:7" ht="31.5" x14ac:dyDescent="0.25">
      <c r="A67" s="28" t="s">
        <v>606</v>
      </c>
      <c r="B67" s="29">
        <v>912</v>
      </c>
      <c r="C67" s="193" t="s">
        <v>64</v>
      </c>
      <c r="D67" s="193" t="s">
        <v>54</v>
      </c>
      <c r="E67" s="54" t="s">
        <v>607</v>
      </c>
      <c r="F67" s="193"/>
      <c r="G67" s="30">
        <f>G68</f>
        <v>3827</v>
      </c>
    </row>
    <row r="68" spans="1:7" x14ac:dyDescent="0.25">
      <c r="A68" s="24" t="s">
        <v>40</v>
      </c>
      <c r="B68" s="25">
        <v>912</v>
      </c>
      <c r="C68" s="19" t="s">
        <v>53</v>
      </c>
      <c r="D68" s="193" t="s">
        <v>54</v>
      </c>
      <c r="E68" s="55" t="s">
        <v>608</v>
      </c>
      <c r="F68" s="56"/>
      <c r="G68" s="27">
        <f>G69</f>
        <v>3827</v>
      </c>
    </row>
    <row r="69" spans="1:7" s="57" customFormat="1" ht="47.25" x14ac:dyDescent="0.25">
      <c r="A69" s="32" t="s">
        <v>29</v>
      </c>
      <c r="B69" s="29">
        <v>912</v>
      </c>
      <c r="C69" s="19" t="s">
        <v>53</v>
      </c>
      <c r="D69" s="19" t="s">
        <v>54</v>
      </c>
      <c r="E69" s="54" t="s">
        <v>608</v>
      </c>
      <c r="F69" s="19">
        <v>100</v>
      </c>
      <c r="G69" s="30">
        <f>G70</f>
        <v>3827</v>
      </c>
    </row>
    <row r="70" spans="1:7" s="57" customFormat="1" x14ac:dyDescent="0.25">
      <c r="A70" s="32" t="s">
        <v>8</v>
      </c>
      <c r="B70" s="29">
        <v>912</v>
      </c>
      <c r="C70" s="19" t="s">
        <v>53</v>
      </c>
      <c r="D70" s="19" t="s">
        <v>54</v>
      </c>
      <c r="E70" s="54" t="s">
        <v>608</v>
      </c>
      <c r="F70" s="19">
        <v>120</v>
      </c>
      <c r="G70" s="30">
        <f>G71+G72</f>
        <v>3827</v>
      </c>
    </row>
    <row r="71" spans="1:7" s="57" customFormat="1" ht="43.5" customHeight="1" x14ac:dyDescent="0.25">
      <c r="A71" s="190" t="s">
        <v>482</v>
      </c>
      <c r="B71" s="29">
        <v>912</v>
      </c>
      <c r="C71" s="19" t="s">
        <v>53</v>
      </c>
      <c r="D71" s="19" t="s">
        <v>54</v>
      </c>
      <c r="E71" s="54" t="s">
        <v>608</v>
      </c>
      <c r="F71" s="193" t="s">
        <v>132</v>
      </c>
      <c r="G71" s="30">
        <f>2979+100</f>
        <v>3079</v>
      </c>
    </row>
    <row r="72" spans="1:7" s="57" customFormat="1" ht="45" customHeight="1" x14ac:dyDescent="0.25">
      <c r="A72" s="190" t="s">
        <v>221</v>
      </c>
      <c r="B72" s="29">
        <v>912</v>
      </c>
      <c r="C72" s="193" t="s">
        <v>64</v>
      </c>
      <c r="D72" s="193" t="s">
        <v>54</v>
      </c>
      <c r="E72" s="54" t="s">
        <v>608</v>
      </c>
      <c r="F72" s="193" t="s">
        <v>224</v>
      </c>
      <c r="G72" s="30">
        <v>748</v>
      </c>
    </row>
    <row r="73" spans="1:7" s="58" customFormat="1" x14ac:dyDescent="0.25">
      <c r="A73" s="39" t="s">
        <v>59</v>
      </c>
      <c r="B73" s="21">
        <v>912</v>
      </c>
      <c r="C73" s="22" t="s">
        <v>53</v>
      </c>
      <c r="D73" s="22" t="s">
        <v>58</v>
      </c>
      <c r="E73" s="40"/>
      <c r="F73" s="19"/>
      <c r="G73" s="23">
        <f>G74+G83+G92+G147+G158+G165</f>
        <v>337638</v>
      </c>
    </row>
    <row r="74" spans="1:7" s="58" customFormat="1" ht="31.5" x14ac:dyDescent="0.25">
      <c r="A74" s="41" t="s">
        <v>39</v>
      </c>
      <c r="B74" s="21">
        <v>912</v>
      </c>
      <c r="C74" s="22" t="s">
        <v>64</v>
      </c>
      <c r="D74" s="21" t="s">
        <v>58</v>
      </c>
      <c r="E74" s="22" t="s">
        <v>316</v>
      </c>
      <c r="F74" s="22"/>
      <c r="G74" s="23">
        <f>G75</f>
        <v>6988</v>
      </c>
    </row>
    <row r="75" spans="1:7" s="58" customFormat="1" ht="31.5" x14ac:dyDescent="0.25">
      <c r="A75" s="59" t="s">
        <v>100</v>
      </c>
      <c r="B75" s="51">
        <v>912</v>
      </c>
      <c r="C75" s="52" t="s">
        <v>64</v>
      </c>
      <c r="D75" s="52" t="s">
        <v>58</v>
      </c>
      <c r="E75" s="52" t="s">
        <v>319</v>
      </c>
      <c r="F75" s="52"/>
      <c r="G75" s="53">
        <f>G76</f>
        <v>6988</v>
      </c>
    </row>
    <row r="76" spans="1:7" s="58" customFormat="1" ht="47.25" x14ac:dyDescent="0.25">
      <c r="A76" s="41" t="s">
        <v>318</v>
      </c>
      <c r="B76" s="21">
        <v>912</v>
      </c>
      <c r="C76" s="22" t="s">
        <v>64</v>
      </c>
      <c r="D76" s="22" t="s">
        <v>58</v>
      </c>
      <c r="E76" s="22" t="s">
        <v>404</v>
      </c>
      <c r="F76" s="52"/>
      <c r="G76" s="53">
        <f>G77</f>
        <v>6988</v>
      </c>
    </row>
    <row r="77" spans="1:7" s="61" customFormat="1" ht="47.25" x14ac:dyDescent="0.25">
      <c r="A77" s="60" t="s">
        <v>42</v>
      </c>
      <c r="B77" s="25">
        <v>912</v>
      </c>
      <c r="C77" s="26" t="s">
        <v>53</v>
      </c>
      <c r="D77" s="25" t="s">
        <v>58</v>
      </c>
      <c r="E77" s="26" t="s">
        <v>419</v>
      </c>
      <c r="F77" s="26"/>
      <c r="G77" s="27">
        <f>G78</f>
        <v>6988</v>
      </c>
    </row>
    <row r="78" spans="1:7" s="61" customFormat="1" ht="47.25" x14ac:dyDescent="0.25">
      <c r="A78" s="32" t="s">
        <v>29</v>
      </c>
      <c r="B78" s="29">
        <v>912</v>
      </c>
      <c r="C78" s="19" t="s">
        <v>53</v>
      </c>
      <c r="D78" s="29" t="s">
        <v>58</v>
      </c>
      <c r="E78" s="19" t="s">
        <v>419</v>
      </c>
      <c r="F78" s="19" t="s">
        <v>30</v>
      </c>
      <c r="G78" s="34">
        <f>G79</f>
        <v>6988</v>
      </c>
    </row>
    <row r="79" spans="1:7" s="61" customFormat="1" x14ac:dyDescent="0.25">
      <c r="A79" s="62" t="s">
        <v>8</v>
      </c>
      <c r="B79" s="29">
        <v>912</v>
      </c>
      <c r="C79" s="19" t="s">
        <v>53</v>
      </c>
      <c r="D79" s="29" t="s">
        <v>58</v>
      </c>
      <c r="E79" s="19" t="s">
        <v>419</v>
      </c>
      <c r="F79" s="19" t="s">
        <v>124</v>
      </c>
      <c r="G79" s="34">
        <f>G80+G81+G82</f>
        <v>6988</v>
      </c>
    </row>
    <row r="80" spans="1:7" s="61" customFormat="1" x14ac:dyDescent="0.25">
      <c r="A80" s="190" t="s">
        <v>482</v>
      </c>
      <c r="B80" s="29">
        <v>912</v>
      </c>
      <c r="C80" s="19" t="s">
        <v>53</v>
      </c>
      <c r="D80" s="29" t="s">
        <v>58</v>
      </c>
      <c r="E80" s="19" t="s">
        <v>419</v>
      </c>
      <c r="F80" s="19" t="s">
        <v>132</v>
      </c>
      <c r="G80" s="34">
        <v>3988</v>
      </c>
    </row>
    <row r="81" spans="1:7" s="61" customFormat="1" ht="31.5" x14ac:dyDescent="0.25">
      <c r="A81" s="190" t="s">
        <v>129</v>
      </c>
      <c r="B81" s="29">
        <v>912</v>
      </c>
      <c r="C81" s="19" t="s">
        <v>53</v>
      </c>
      <c r="D81" s="29" t="s">
        <v>58</v>
      </c>
      <c r="E81" s="19" t="s">
        <v>419</v>
      </c>
      <c r="F81" s="19" t="s">
        <v>133</v>
      </c>
      <c r="G81" s="34">
        <v>1471</v>
      </c>
    </row>
    <row r="82" spans="1:7" s="61" customFormat="1" ht="45" customHeight="1" x14ac:dyDescent="0.25">
      <c r="A82" s="28" t="s">
        <v>221</v>
      </c>
      <c r="B82" s="29">
        <v>912</v>
      </c>
      <c r="C82" s="19" t="s">
        <v>53</v>
      </c>
      <c r="D82" s="29" t="s">
        <v>58</v>
      </c>
      <c r="E82" s="19" t="s">
        <v>419</v>
      </c>
      <c r="F82" s="19" t="s">
        <v>224</v>
      </c>
      <c r="G82" s="34">
        <v>1529</v>
      </c>
    </row>
    <row r="83" spans="1:7" s="61" customFormat="1" ht="31.5" x14ac:dyDescent="0.25">
      <c r="A83" s="41" t="s">
        <v>420</v>
      </c>
      <c r="B83" s="21">
        <v>912</v>
      </c>
      <c r="C83" s="22" t="s">
        <v>64</v>
      </c>
      <c r="D83" s="21" t="s">
        <v>58</v>
      </c>
      <c r="E83" s="22" t="s">
        <v>417</v>
      </c>
      <c r="F83" s="22"/>
      <c r="G83" s="23">
        <f>G85</f>
        <v>2526</v>
      </c>
    </row>
    <row r="84" spans="1:7" s="61" customFormat="1" x14ac:dyDescent="0.25">
      <c r="A84" s="50" t="s">
        <v>735</v>
      </c>
      <c r="B84" s="21">
        <v>912</v>
      </c>
      <c r="C84" s="52" t="s">
        <v>64</v>
      </c>
      <c r="D84" s="52" t="s">
        <v>58</v>
      </c>
      <c r="E84" s="22" t="s">
        <v>537</v>
      </c>
      <c r="F84" s="51"/>
      <c r="G84" s="53">
        <f t="shared" ref="G84:G87" si="0">G85</f>
        <v>2526</v>
      </c>
    </row>
    <row r="85" spans="1:7" s="61" customFormat="1" ht="47.25" x14ac:dyDescent="0.25">
      <c r="A85" s="48" t="s">
        <v>462</v>
      </c>
      <c r="B85" s="21">
        <v>912</v>
      </c>
      <c r="C85" s="22" t="s">
        <v>64</v>
      </c>
      <c r="D85" s="22" t="s">
        <v>58</v>
      </c>
      <c r="E85" s="49" t="s">
        <v>556</v>
      </c>
      <c r="F85" s="52"/>
      <c r="G85" s="23">
        <f t="shared" si="0"/>
        <v>2526</v>
      </c>
    </row>
    <row r="86" spans="1:7" s="61" customFormat="1" ht="31.5" x14ac:dyDescent="0.25">
      <c r="A86" s="24" t="s">
        <v>5</v>
      </c>
      <c r="B86" s="29">
        <v>912</v>
      </c>
      <c r="C86" s="26" t="s">
        <v>53</v>
      </c>
      <c r="D86" s="26" t="s">
        <v>58</v>
      </c>
      <c r="E86" s="55" t="s">
        <v>734</v>
      </c>
      <c r="F86" s="31"/>
      <c r="G86" s="27">
        <f t="shared" si="0"/>
        <v>2526</v>
      </c>
    </row>
    <row r="87" spans="1:7" s="61" customFormat="1" ht="47.25" x14ac:dyDescent="0.25">
      <c r="A87" s="63" t="s">
        <v>29</v>
      </c>
      <c r="B87" s="29">
        <v>912</v>
      </c>
      <c r="C87" s="193" t="s">
        <v>53</v>
      </c>
      <c r="D87" s="193" t="s">
        <v>58</v>
      </c>
      <c r="E87" s="54" t="s">
        <v>734</v>
      </c>
      <c r="F87" s="64">
        <v>100</v>
      </c>
      <c r="G87" s="30">
        <f t="shared" si="0"/>
        <v>2526</v>
      </c>
    </row>
    <row r="88" spans="1:7" s="61" customFormat="1" x14ac:dyDescent="0.25">
      <c r="A88" s="63" t="s">
        <v>8</v>
      </c>
      <c r="B88" s="29">
        <v>912</v>
      </c>
      <c r="C88" s="193" t="s">
        <v>53</v>
      </c>
      <c r="D88" s="193" t="s">
        <v>58</v>
      </c>
      <c r="E88" s="54" t="s">
        <v>734</v>
      </c>
      <c r="F88" s="64">
        <v>120</v>
      </c>
      <c r="G88" s="30">
        <f>G89+G90+G91</f>
        <v>2526</v>
      </c>
    </row>
    <row r="89" spans="1:7" s="61" customFormat="1" x14ac:dyDescent="0.25">
      <c r="A89" s="36" t="s">
        <v>482</v>
      </c>
      <c r="B89" s="29">
        <v>912</v>
      </c>
      <c r="C89" s="19" t="s">
        <v>53</v>
      </c>
      <c r="D89" s="193" t="s">
        <v>58</v>
      </c>
      <c r="E89" s="54" t="s">
        <v>734</v>
      </c>
      <c r="F89" s="64">
        <v>121</v>
      </c>
      <c r="G89" s="30">
        <v>1930</v>
      </c>
    </row>
    <row r="90" spans="1:7" s="61" customFormat="1" ht="31.5" x14ac:dyDescent="0.25">
      <c r="A90" s="190" t="s">
        <v>129</v>
      </c>
      <c r="B90" s="29">
        <v>912</v>
      </c>
      <c r="C90" s="19" t="s">
        <v>53</v>
      </c>
      <c r="D90" s="193" t="s">
        <v>58</v>
      </c>
      <c r="E90" s="54" t="s">
        <v>734</v>
      </c>
      <c r="F90" s="64">
        <v>122</v>
      </c>
      <c r="G90" s="30">
        <v>60</v>
      </c>
    </row>
    <row r="91" spans="1:7" s="61" customFormat="1" ht="45" customHeight="1" x14ac:dyDescent="0.25">
      <c r="A91" s="190" t="s">
        <v>221</v>
      </c>
      <c r="B91" s="29">
        <v>912</v>
      </c>
      <c r="C91" s="19" t="s">
        <v>53</v>
      </c>
      <c r="D91" s="193" t="s">
        <v>58</v>
      </c>
      <c r="E91" s="54" t="s">
        <v>734</v>
      </c>
      <c r="F91" s="64">
        <v>129</v>
      </c>
      <c r="G91" s="30">
        <v>536</v>
      </c>
    </row>
    <row r="92" spans="1:7" s="61" customFormat="1" ht="31.5" x14ac:dyDescent="0.25">
      <c r="A92" s="48" t="s">
        <v>518</v>
      </c>
      <c r="B92" s="21">
        <v>912</v>
      </c>
      <c r="C92" s="22" t="s">
        <v>53</v>
      </c>
      <c r="D92" s="22" t="s">
        <v>58</v>
      </c>
      <c r="E92" s="22" t="s">
        <v>227</v>
      </c>
      <c r="F92" s="65"/>
      <c r="G92" s="23">
        <f>G93+G105</f>
        <v>310846</v>
      </c>
    </row>
    <row r="93" spans="1:7" s="61" customFormat="1" x14ac:dyDescent="0.25">
      <c r="A93" s="50" t="s">
        <v>136</v>
      </c>
      <c r="B93" s="51">
        <v>912</v>
      </c>
      <c r="C93" s="52" t="s">
        <v>64</v>
      </c>
      <c r="D93" s="52" t="s">
        <v>58</v>
      </c>
      <c r="E93" s="66" t="s">
        <v>228</v>
      </c>
      <c r="F93" s="67"/>
      <c r="G93" s="53">
        <f>G94+G99</f>
        <v>4548</v>
      </c>
    </row>
    <row r="94" spans="1:7" s="69" customFormat="1" ht="47.25" x14ac:dyDescent="0.25">
      <c r="A94" s="48" t="s">
        <v>229</v>
      </c>
      <c r="B94" s="21">
        <v>912</v>
      </c>
      <c r="C94" s="22" t="s">
        <v>64</v>
      </c>
      <c r="D94" s="22" t="s">
        <v>58</v>
      </c>
      <c r="E94" s="49" t="s">
        <v>613</v>
      </c>
      <c r="F94" s="68"/>
      <c r="G94" s="23">
        <f>G95</f>
        <v>420</v>
      </c>
    </row>
    <row r="95" spans="1:7" s="61" customFormat="1" x14ac:dyDescent="0.25">
      <c r="A95" s="24" t="s">
        <v>609</v>
      </c>
      <c r="B95" s="25">
        <v>912</v>
      </c>
      <c r="C95" s="26" t="s">
        <v>53</v>
      </c>
      <c r="D95" s="26" t="s">
        <v>58</v>
      </c>
      <c r="E95" s="26" t="s">
        <v>614</v>
      </c>
      <c r="F95" s="193"/>
      <c r="G95" s="27">
        <f>G96</f>
        <v>420</v>
      </c>
    </row>
    <row r="96" spans="1:7" s="61" customFormat="1" x14ac:dyDescent="0.25">
      <c r="A96" s="189" t="s">
        <v>22</v>
      </c>
      <c r="B96" s="29">
        <v>912</v>
      </c>
      <c r="C96" s="193" t="s">
        <v>53</v>
      </c>
      <c r="D96" s="193" t="s">
        <v>58</v>
      </c>
      <c r="E96" s="193" t="s">
        <v>614</v>
      </c>
      <c r="F96" s="193" t="s">
        <v>15</v>
      </c>
      <c r="G96" s="30">
        <f>G97</f>
        <v>420</v>
      </c>
    </row>
    <row r="97" spans="1:7" s="61" customFormat="1" ht="31.5" x14ac:dyDescent="0.25">
      <c r="A97" s="189" t="s">
        <v>17</v>
      </c>
      <c r="B97" s="29">
        <v>912</v>
      </c>
      <c r="C97" s="193" t="s">
        <v>53</v>
      </c>
      <c r="D97" s="193" t="s">
        <v>58</v>
      </c>
      <c r="E97" s="193" t="s">
        <v>614</v>
      </c>
      <c r="F97" s="193" t="s">
        <v>16</v>
      </c>
      <c r="G97" s="30">
        <f>G98</f>
        <v>420</v>
      </c>
    </row>
    <row r="98" spans="1:7" s="61" customFormat="1" ht="31.5" x14ac:dyDescent="0.25">
      <c r="A98" s="190" t="s">
        <v>130</v>
      </c>
      <c r="B98" s="29">
        <v>912</v>
      </c>
      <c r="C98" s="19" t="s">
        <v>53</v>
      </c>
      <c r="D98" s="193" t="s">
        <v>58</v>
      </c>
      <c r="E98" s="193" t="s">
        <v>614</v>
      </c>
      <c r="F98" s="193" t="s">
        <v>134</v>
      </c>
      <c r="G98" s="30">
        <v>420</v>
      </c>
    </row>
    <row r="99" spans="1:7" s="61" customFormat="1" ht="63" x14ac:dyDescent="0.25">
      <c r="A99" s="24" t="s">
        <v>3</v>
      </c>
      <c r="B99" s="25">
        <v>912</v>
      </c>
      <c r="C99" s="26" t="s">
        <v>64</v>
      </c>
      <c r="D99" s="26" t="s">
        <v>58</v>
      </c>
      <c r="E99" s="26" t="s">
        <v>615</v>
      </c>
      <c r="F99" s="26"/>
      <c r="G99" s="27">
        <f>G100</f>
        <v>4128</v>
      </c>
    </row>
    <row r="100" spans="1:7" s="61" customFormat="1" ht="47.25" x14ac:dyDescent="0.25">
      <c r="A100" s="189" t="s">
        <v>29</v>
      </c>
      <c r="B100" s="33">
        <v>912</v>
      </c>
      <c r="C100" s="19" t="s">
        <v>64</v>
      </c>
      <c r="D100" s="193" t="s">
        <v>58</v>
      </c>
      <c r="E100" s="193" t="s">
        <v>615</v>
      </c>
      <c r="F100" s="193" t="s">
        <v>30</v>
      </c>
      <c r="G100" s="30">
        <f>G101</f>
        <v>4128</v>
      </c>
    </row>
    <row r="101" spans="1:7" s="61" customFormat="1" x14ac:dyDescent="0.25">
      <c r="A101" s="189" t="s">
        <v>8</v>
      </c>
      <c r="B101" s="29">
        <v>912</v>
      </c>
      <c r="C101" s="19" t="s">
        <v>64</v>
      </c>
      <c r="D101" s="193" t="s">
        <v>58</v>
      </c>
      <c r="E101" s="193" t="s">
        <v>615</v>
      </c>
      <c r="F101" s="193" t="s">
        <v>124</v>
      </c>
      <c r="G101" s="30">
        <f>G102+G103+G104</f>
        <v>4128</v>
      </c>
    </row>
    <row r="102" spans="1:7" s="61" customFormat="1" ht="31.5" x14ac:dyDescent="0.25">
      <c r="A102" s="190" t="s">
        <v>610</v>
      </c>
      <c r="B102" s="29">
        <v>912</v>
      </c>
      <c r="C102" s="19" t="s">
        <v>64</v>
      </c>
      <c r="D102" s="193" t="s">
        <v>58</v>
      </c>
      <c r="E102" s="193" t="s">
        <v>615</v>
      </c>
      <c r="F102" s="193" t="s">
        <v>132</v>
      </c>
      <c r="G102" s="30">
        <v>2599</v>
      </c>
    </row>
    <row r="103" spans="1:7" s="61" customFormat="1" ht="31.5" x14ac:dyDescent="0.25">
      <c r="A103" s="28" t="s">
        <v>129</v>
      </c>
      <c r="B103" s="29">
        <v>912</v>
      </c>
      <c r="C103" s="19" t="s">
        <v>64</v>
      </c>
      <c r="D103" s="193" t="s">
        <v>58</v>
      </c>
      <c r="E103" s="193" t="s">
        <v>615</v>
      </c>
      <c r="F103" s="193" t="s">
        <v>133</v>
      </c>
      <c r="G103" s="30">
        <v>744</v>
      </c>
    </row>
    <row r="104" spans="1:7" s="61" customFormat="1" ht="47.25" x14ac:dyDescent="0.25">
      <c r="A104" s="190" t="s">
        <v>221</v>
      </c>
      <c r="B104" s="29">
        <v>912</v>
      </c>
      <c r="C104" s="193" t="s">
        <v>64</v>
      </c>
      <c r="D104" s="193" t="s">
        <v>58</v>
      </c>
      <c r="E104" s="193" t="s">
        <v>615</v>
      </c>
      <c r="F104" s="193" t="s">
        <v>224</v>
      </c>
      <c r="G104" s="30">
        <v>785</v>
      </c>
    </row>
    <row r="105" spans="1:7" s="61" customFormat="1" x14ac:dyDescent="0.25">
      <c r="A105" s="50" t="s">
        <v>585</v>
      </c>
      <c r="B105" s="51">
        <v>912</v>
      </c>
      <c r="C105" s="52" t="s">
        <v>64</v>
      </c>
      <c r="D105" s="52" t="s">
        <v>58</v>
      </c>
      <c r="E105" s="66" t="s">
        <v>589</v>
      </c>
      <c r="F105" s="26"/>
      <c r="G105" s="53">
        <f>G106+G111+G116</f>
        <v>306298</v>
      </c>
    </row>
    <row r="106" spans="1:7" s="61" customFormat="1" x14ac:dyDescent="0.25">
      <c r="A106" s="48" t="s">
        <v>586</v>
      </c>
      <c r="B106" s="21">
        <v>912</v>
      </c>
      <c r="C106" s="22" t="s">
        <v>64</v>
      </c>
      <c r="D106" s="22" t="s">
        <v>58</v>
      </c>
      <c r="E106" s="49" t="s">
        <v>590</v>
      </c>
      <c r="F106" s="68"/>
      <c r="G106" s="23">
        <f>G107</f>
        <v>400</v>
      </c>
    </row>
    <row r="107" spans="1:7" s="61" customFormat="1" ht="47.25" x14ac:dyDescent="0.25">
      <c r="A107" s="24" t="s">
        <v>587</v>
      </c>
      <c r="B107" s="25">
        <v>912</v>
      </c>
      <c r="C107" s="26" t="s">
        <v>64</v>
      </c>
      <c r="D107" s="26" t="s">
        <v>58</v>
      </c>
      <c r="E107" s="55" t="s">
        <v>591</v>
      </c>
      <c r="F107" s="26"/>
      <c r="G107" s="27">
        <f>G108</f>
        <v>400</v>
      </c>
    </row>
    <row r="108" spans="1:7" s="61" customFormat="1" x14ac:dyDescent="0.25">
      <c r="A108" s="189" t="s">
        <v>22</v>
      </c>
      <c r="B108" s="29">
        <v>912</v>
      </c>
      <c r="C108" s="19" t="s">
        <v>64</v>
      </c>
      <c r="D108" s="19" t="s">
        <v>58</v>
      </c>
      <c r="E108" s="54" t="s">
        <v>591</v>
      </c>
      <c r="F108" s="193" t="s">
        <v>15</v>
      </c>
      <c r="G108" s="30">
        <f>G109</f>
        <v>400</v>
      </c>
    </row>
    <row r="109" spans="1:7" s="61" customFormat="1" ht="31.5" x14ac:dyDescent="0.25">
      <c r="A109" s="189" t="s">
        <v>17</v>
      </c>
      <c r="B109" s="29">
        <v>912</v>
      </c>
      <c r="C109" s="19" t="s">
        <v>64</v>
      </c>
      <c r="D109" s="19" t="s">
        <v>58</v>
      </c>
      <c r="E109" s="54" t="s">
        <v>591</v>
      </c>
      <c r="F109" s="193" t="s">
        <v>16</v>
      </c>
      <c r="G109" s="30">
        <f>G110</f>
        <v>400</v>
      </c>
    </row>
    <row r="110" spans="1:7" s="61" customFormat="1" ht="31.5" x14ac:dyDescent="0.25">
      <c r="A110" s="190" t="s">
        <v>130</v>
      </c>
      <c r="B110" s="29">
        <v>912</v>
      </c>
      <c r="C110" s="19" t="s">
        <v>64</v>
      </c>
      <c r="D110" s="19" t="s">
        <v>58</v>
      </c>
      <c r="E110" s="54" t="s">
        <v>591</v>
      </c>
      <c r="F110" s="193" t="s">
        <v>134</v>
      </c>
      <c r="G110" s="30">
        <f>656-256</f>
        <v>400</v>
      </c>
    </row>
    <row r="111" spans="1:7" s="61" customFormat="1" ht="48.75" customHeight="1" x14ac:dyDescent="0.25">
      <c r="A111" s="48" t="s">
        <v>226</v>
      </c>
      <c r="B111" s="21">
        <v>912</v>
      </c>
      <c r="C111" s="22" t="s">
        <v>64</v>
      </c>
      <c r="D111" s="22" t="s">
        <v>58</v>
      </c>
      <c r="E111" s="49" t="s">
        <v>592</v>
      </c>
      <c r="F111" s="68"/>
      <c r="G111" s="23">
        <f>G112</f>
        <v>999</v>
      </c>
    </row>
    <row r="112" spans="1:7" s="61" customFormat="1" x14ac:dyDescent="0.25">
      <c r="A112" s="24" t="s">
        <v>588</v>
      </c>
      <c r="B112" s="25">
        <v>912</v>
      </c>
      <c r="C112" s="26" t="s">
        <v>64</v>
      </c>
      <c r="D112" s="26" t="s">
        <v>58</v>
      </c>
      <c r="E112" s="55" t="s">
        <v>593</v>
      </c>
      <c r="F112" s="26"/>
      <c r="G112" s="27">
        <f>G113</f>
        <v>999</v>
      </c>
    </row>
    <row r="113" spans="1:7" s="61" customFormat="1" x14ac:dyDescent="0.25">
      <c r="A113" s="189" t="s">
        <v>22</v>
      </c>
      <c r="B113" s="29">
        <v>912</v>
      </c>
      <c r="C113" s="193" t="s">
        <v>64</v>
      </c>
      <c r="D113" s="193" t="s">
        <v>58</v>
      </c>
      <c r="E113" s="54" t="s">
        <v>593</v>
      </c>
      <c r="F113" s="193" t="s">
        <v>15</v>
      </c>
      <c r="G113" s="30">
        <f>G114</f>
        <v>999</v>
      </c>
    </row>
    <row r="114" spans="1:7" s="61" customFormat="1" ht="31.5" x14ac:dyDescent="0.25">
      <c r="A114" s="189" t="s">
        <v>17</v>
      </c>
      <c r="B114" s="29">
        <v>912</v>
      </c>
      <c r="C114" s="19" t="s">
        <v>64</v>
      </c>
      <c r="D114" s="19" t="s">
        <v>58</v>
      </c>
      <c r="E114" s="54" t="s">
        <v>593</v>
      </c>
      <c r="F114" s="193" t="s">
        <v>16</v>
      </c>
      <c r="G114" s="30">
        <f>G115</f>
        <v>999</v>
      </c>
    </row>
    <row r="115" spans="1:7" s="61" customFormat="1" ht="31.5" x14ac:dyDescent="0.25">
      <c r="A115" s="190" t="s">
        <v>130</v>
      </c>
      <c r="B115" s="29">
        <v>912</v>
      </c>
      <c r="C115" s="19" t="s">
        <v>64</v>
      </c>
      <c r="D115" s="193" t="s">
        <v>58</v>
      </c>
      <c r="E115" s="54" t="s">
        <v>593</v>
      </c>
      <c r="F115" s="193" t="s">
        <v>134</v>
      </c>
      <c r="G115" s="30">
        <f>1054-55</f>
        <v>999</v>
      </c>
    </row>
    <row r="116" spans="1:7" s="61" customFormat="1" ht="45" customHeight="1" x14ac:dyDescent="0.25">
      <c r="A116" s="70" t="s">
        <v>606</v>
      </c>
      <c r="B116" s="21">
        <v>912</v>
      </c>
      <c r="C116" s="22" t="s">
        <v>64</v>
      </c>
      <c r="D116" s="22" t="s">
        <v>58</v>
      </c>
      <c r="E116" s="49" t="s">
        <v>607</v>
      </c>
      <c r="F116" s="52"/>
      <c r="G116" s="23">
        <f>G117+G131++G137+G143</f>
        <v>304899</v>
      </c>
    </row>
    <row r="117" spans="1:7" s="61" customFormat="1" x14ac:dyDescent="0.25">
      <c r="A117" s="24" t="s">
        <v>611</v>
      </c>
      <c r="B117" s="25">
        <v>912</v>
      </c>
      <c r="C117" s="26" t="s">
        <v>64</v>
      </c>
      <c r="D117" s="26" t="s">
        <v>58</v>
      </c>
      <c r="E117" s="55" t="s">
        <v>616</v>
      </c>
      <c r="F117" s="26"/>
      <c r="G117" s="27">
        <f>G118+G123+G126</f>
        <v>293853</v>
      </c>
    </row>
    <row r="118" spans="1:7" s="61" customFormat="1" ht="47.25" x14ac:dyDescent="0.25">
      <c r="A118" s="28" t="s">
        <v>306</v>
      </c>
      <c r="B118" s="29">
        <v>912</v>
      </c>
      <c r="C118" s="193" t="s">
        <v>53</v>
      </c>
      <c r="D118" s="193" t="s">
        <v>58</v>
      </c>
      <c r="E118" s="54" t="s">
        <v>616</v>
      </c>
      <c r="F118" s="193">
        <v>100</v>
      </c>
      <c r="G118" s="30">
        <f t="shared" ref="G118" si="1">G119</f>
        <v>247961</v>
      </c>
    </row>
    <row r="119" spans="1:7" s="61" customFormat="1" ht="24" customHeight="1" x14ac:dyDescent="0.25">
      <c r="A119" s="28" t="s">
        <v>8</v>
      </c>
      <c r="B119" s="29">
        <v>912</v>
      </c>
      <c r="C119" s="193" t="s">
        <v>53</v>
      </c>
      <c r="D119" s="193" t="s">
        <v>58</v>
      </c>
      <c r="E119" s="54" t="s">
        <v>616</v>
      </c>
      <c r="F119" s="193">
        <v>120</v>
      </c>
      <c r="G119" s="30">
        <f>G120+G121+G122</f>
        <v>247961</v>
      </c>
    </row>
    <row r="120" spans="1:7" s="61" customFormat="1" x14ac:dyDescent="0.25">
      <c r="A120" s="28" t="s">
        <v>482</v>
      </c>
      <c r="B120" s="29">
        <v>912</v>
      </c>
      <c r="C120" s="193" t="s">
        <v>53</v>
      </c>
      <c r="D120" s="193" t="s">
        <v>58</v>
      </c>
      <c r="E120" s="54" t="s">
        <v>616</v>
      </c>
      <c r="F120" s="193" t="s">
        <v>132</v>
      </c>
      <c r="G120" s="30">
        <v>152757</v>
      </c>
    </row>
    <row r="121" spans="1:7" s="61" customFormat="1" ht="31.5" x14ac:dyDescent="0.25">
      <c r="A121" s="28" t="s">
        <v>129</v>
      </c>
      <c r="B121" s="29">
        <v>912</v>
      </c>
      <c r="C121" s="19" t="s">
        <v>53</v>
      </c>
      <c r="D121" s="19" t="s">
        <v>58</v>
      </c>
      <c r="E121" s="54" t="s">
        <v>616</v>
      </c>
      <c r="F121" s="193" t="s">
        <v>133</v>
      </c>
      <c r="G121" s="30">
        <v>39049</v>
      </c>
    </row>
    <row r="122" spans="1:7" s="61" customFormat="1" ht="47.25" x14ac:dyDescent="0.25">
      <c r="A122" s="190" t="s">
        <v>221</v>
      </c>
      <c r="B122" s="29">
        <v>912</v>
      </c>
      <c r="C122" s="19" t="s">
        <v>53</v>
      </c>
      <c r="D122" s="19" t="s">
        <v>58</v>
      </c>
      <c r="E122" s="54" t="s">
        <v>616</v>
      </c>
      <c r="F122" s="193" t="s">
        <v>224</v>
      </c>
      <c r="G122" s="30">
        <v>56155</v>
      </c>
    </row>
    <row r="123" spans="1:7" s="61" customFormat="1" x14ac:dyDescent="0.25">
      <c r="A123" s="28" t="s">
        <v>22</v>
      </c>
      <c r="B123" s="29">
        <v>912</v>
      </c>
      <c r="C123" s="19" t="s">
        <v>64</v>
      </c>
      <c r="D123" s="19" t="s">
        <v>58</v>
      </c>
      <c r="E123" s="54" t="s">
        <v>616</v>
      </c>
      <c r="F123" s="193">
        <v>200</v>
      </c>
      <c r="G123" s="30">
        <f>G124</f>
        <v>44280</v>
      </c>
    </row>
    <row r="124" spans="1:7" s="61" customFormat="1" ht="31.5" x14ac:dyDescent="0.25">
      <c r="A124" s="28" t="s">
        <v>17</v>
      </c>
      <c r="B124" s="29">
        <v>912</v>
      </c>
      <c r="C124" s="193" t="s">
        <v>53</v>
      </c>
      <c r="D124" s="193" t="s">
        <v>58</v>
      </c>
      <c r="E124" s="54" t="s">
        <v>616</v>
      </c>
      <c r="F124" s="193">
        <v>240</v>
      </c>
      <c r="G124" s="30">
        <f>G125</f>
        <v>44280</v>
      </c>
    </row>
    <row r="125" spans="1:7" s="61" customFormat="1" ht="31.5" x14ac:dyDescent="0.25">
      <c r="A125" s="28" t="s">
        <v>130</v>
      </c>
      <c r="B125" s="29">
        <v>912</v>
      </c>
      <c r="C125" s="193" t="s">
        <v>53</v>
      </c>
      <c r="D125" s="193" t="s">
        <v>58</v>
      </c>
      <c r="E125" s="54" t="s">
        <v>616</v>
      </c>
      <c r="F125" s="193" t="s">
        <v>134</v>
      </c>
      <c r="G125" s="30">
        <v>44280</v>
      </c>
    </row>
    <row r="126" spans="1:7" s="61" customFormat="1" x14ac:dyDescent="0.25">
      <c r="A126" s="28" t="s">
        <v>13</v>
      </c>
      <c r="B126" s="29">
        <v>912</v>
      </c>
      <c r="C126" s="19" t="s">
        <v>53</v>
      </c>
      <c r="D126" s="19" t="s">
        <v>58</v>
      </c>
      <c r="E126" s="54" t="s">
        <v>616</v>
      </c>
      <c r="F126" s="193">
        <v>800</v>
      </c>
      <c r="G126" s="30">
        <f t="shared" ref="G126" si="2">G127</f>
        <v>1612</v>
      </c>
    </row>
    <row r="127" spans="1:7" s="61" customFormat="1" x14ac:dyDescent="0.25">
      <c r="A127" s="190" t="s">
        <v>34</v>
      </c>
      <c r="B127" s="29">
        <v>912</v>
      </c>
      <c r="C127" s="193" t="s">
        <v>53</v>
      </c>
      <c r="D127" s="193" t="s">
        <v>58</v>
      </c>
      <c r="E127" s="54" t="s">
        <v>616</v>
      </c>
      <c r="F127" s="193">
        <v>850</v>
      </c>
      <c r="G127" s="30">
        <f>G128+G129+G130</f>
        <v>1612</v>
      </c>
    </row>
    <row r="128" spans="1:7" s="61" customFormat="1" x14ac:dyDescent="0.25">
      <c r="A128" s="190" t="s">
        <v>131</v>
      </c>
      <c r="B128" s="29">
        <v>912</v>
      </c>
      <c r="C128" s="193" t="s">
        <v>53</v>
      </c>
      <c r="D128" s="193" t="s">
        <v>58</v>
      </c>
      <c r="E128" s="54" t="s">
        <v>616</v>
      </c>
      <c r="F128" s="193" t="s">
        <v>135</v>
      </c>
      <c r="G128" s="30">
        <v>1465</v>
      </c>
    </row>
    <row r="129" spans="1:7" s="61" customFormat="1" x14ac:dyDescent="0.25">
      <c r="A129" s="190" t="s">
        <v>140</v>
      </c>
      <c r="B129" s="29">
        <v>912</v>
      </c>
      <c r="C129" s="19" t="s">
        <v>53</v>
      </c>
      <c r="D129" s="193" t="s">
        <v>58</v>
      </c>
      <c r="E129" s="54" t="s">
        <v>616</v>
      </c>
      <c r="F129" s="193" t="s">
        <v>141</v>
      </c>
      <c r="G129" s="30">
        <v>146</v>
      </c>
    </row>
    <row r="130" spans="1:7" s="61" customFormat="1" x14ac:dyDescent="0.25">
      <c r="A130" s="190" t="s">
        <v>507</v>
      </c>
      <c r="B130" s="29">
        <v>912</v>
      </c>
      <c r="C130" s="19" t="s">
        <v>53</v>
      </c>
      <c r="D130" s="193" t="s">
        <v>58</v>
      </c>
      <c r="E130" s="54" t="s">
        <v>616</v>
      </c>
      <c r="F130" s="193" t="s">
        <v>506</v>
      </c>
      <c r="G130" s="30">
        <v>1</v>
      </c>
    </row>
    <row r="131" spans="1:7" s="61" customFormat="1" ht="31.5" x14ac:dyDescent="0.25">
      <c r="A131" s="24" t="s">
        <v>212</v>
      </c>
      <c r="B131" s="25">
        <v>912</v>
      </c>
      <c r="C131" s="26" t="s">
        <v>53</v>
      </c>
      <c r="D131" s="26" t="s">
        <v>58</v>
      </c>
      <c r="E131" s="26" t="s">
        <v>617</v>
      </c>
      <c r="F131" s="26"/>
      <c r="G131" s="27">
        <f>G132</f>
        <v>3291</v>
      </c>
    </row>
    <row r="132" spans="1:7" s="61" customFormat="1" ht="47.25" x14ac:dyDescent="0.25">
      <c r="A132" s="62" t="s">
        <v>306</v>
      </c>
      <c r="B132" s="29">
        <v>912</v>
      </c>
      <c r="C132" s="193" t="s">
        <v>64</v>
      </c>
      <c r="D132" s="193" t="s">
        <v>58</v>
      </c>
      <c r="E132" s="193" t="s">
        <v>617</v>
      </c>
      <c r="F132" s="193">
        <v>100</v>
      </c>
      <c r="G132" s="30">
        <f>G133</f>
        <v>3291</v>
      </c>
    </row>
    <row r="133" spans="1:7" s="61" customFormat="1" x14ac:dyDescent="0.25">
      <c r="A133" s="62" t="s">
        <v>8</v>
      </c>
      <c r="B133" s="29">
        <v>912</v>
      </c>
      <c r="C133" s="193" t="s">
        <v>64</v>
      </c>
      <c r="D133" s="193" t="s">
        <v>58</v>
      </c>
      <c r="E133" s="193" t="s">
        <v>617</v>
      </c>
      <c r="F133" s="193">
        <v>120</v>
      </c>
      <c r="G133" s="30">
        <f>G134+G135+G136</f>
        <v>3291</v>
      </c>
    </row>
    <row r="134" spans="1:7" s="61" customFormat="1" x14ac:dyDescent="0.25">
      <c r="A134" s="190" t="s">
        <v>482</v>
      </c>
      <c r="B134" s="29">
        <v>912</v>
      </c>
      <c r="C134" s="193" t="s">
        <v>64</v>
      </c>
      <c r="D134" s="193" t="s">
        <v>58</v>
      </c>
      <c r="E134" s="193" t="s">
        <v>617</v>
      </c>
      <c r="F134" s="193" t="s">
        <v>132</v>
      </c>
      <c r="G134" s="30">
        <v>2228</v>
      </c>
    </row>
    <row r="135" spans="1:7" s="61" customFormat="1" ht="31.5" x14ac:dyDescent="0.25">
      <c r="A135" s="28" t="s">
        <v>129</v>
      </c>
      <c r="B135" s="29">
        <v>912</v>
      </c>
      <c r="C135" s="193" t="s">
        <v>64</v>
      </c>
      <c r="D135" s="193" t="s">
        <v>58</v>
      </c>
      <c r="E135" s="193" t="s">
        <v>617</v>
      </c>
      <c r="F135" s="193" t="s">
        <v>133</v>
      </c>
      <c r="G135" s="30">
        <v>410</v>
      </c>
    </row>
    <row r="136" spans="1:7" s="61" customFormat="1" ht="47.25" x14ac:dyDescent="0.25">
      <c r="A136" s="190" t="s">
        <v>221</v>
      </c>
      <c r="B136" s="29">
        <v>912</v>
      </c>
      <c r="C136" s="193" t="s">
        <v>64</v>
      </c>
      <c r="D136" s="193" t="s">
        <v>58</v>
      </c>
      <c r="E136" s="193" t="s">
        <v>617</v>
      </c>
      <c r="F136" s="193" t="s">
        <v>224</v>
      </c>
      <c r="G136" s="30">
        <v>653</v>
      </c>
    </row>
    <row r="137" spans="1:7" s="61" customFormat="1" ht="31.5" x14ac:dyDescent="0.25">
      <c r="A137" s="24" t="s">
        <v>833</v>
      </c>
      <c r="B137" s="25">
        <v>912</v>
      </c>
      <c r="C137" s="26" t="s">
        <v>64</v>
      </c>
      <c r="D137" s="26" t="s">
        <v>58</v>
      </c>
      <c r="E137" s="26" t="s">
        <v>751</v>
      </c>
      <c r="F137" s="26"/>
      <c r="G137" s="27">
        <f>G138</f>
        <v>5730</v>
      </c>
    </row>
    <row r="138" spans="1:7" s="61" customFormat="1" ht="47.25" x14ac:dyDescent="0.25">
      <c r="A138" s="62" t="s">
        <v>306</v>
      </c>
      <c r="B138" s="29">
        <v>912</v>
      </c>
      <c r="C138" s="193" t="s">
        <v>64</v>
      </c>
      <c r="D138" s="193" t="s">
        <v>58</v>
      </c>
      <c r="E138" s="193" t="s">
        <v>751</v>
      </c>
      <c r="F138" s="193">
        <v>100</v>
      </c>
      <c r="G138" s="30">
        <f>G139</f>
        <v>5730</v>
      </c>
    </row>
    <row r="139" spans="1:7" s="61" customFormat="1" x14ac:dyDescent="0.25">
      <c r="A139" s="62" t="s">
        <v>8</v>
      </c>
      <c r="B139" s="29">
        <v>912</v>
      </c>
      <c r="C139" s="193" t="s">
        <v>64</v>
      </c>
      <c r="D139" s="193" t="s">
        <v>58</v>
      </c>
      <c r="E139" s="193" t="s">
        <v>751</v>
      </c>
      <c r="F139" s="193">
        <v>120</v>
      </c>
      <c r="G139" s="30">
        <f>G140+G141+G142</f>
        <v>5730</v>
      </c>
    </row>
    <row r="140" spans="1:7" s="61" customFormat="1" x14ac:dyDescent="0.25">
      <c r="A140" s="190" t="s">
        <v>482</v>
      </c>
      <c r="B140" s="29">
        <v>912</v>
      </c>
      <c r="C140" s="193" t="s">
        <v>64</v>
      </c>
      <c r="D140" s="193" t="s">
        <v>58</v>
      </c>
      <c r="E140" s="193" t="s">
        <v>751</v>
      </c>
      <c r="F140" s="193" t="s">
        <v>132</v>
      </c>
      <c r="G140" s="30">
        <v>4358</v>
      </c>
    </row>
    <row r="141" spans="1:7" s="61" customFormat="1" ht="31.5" x14ac:dyDescent="0.25">
      <c r="A141" s="28" t="s">
        <v>129</v>
      </c>
      <c r="B141" s="29">
        <v>912</v>
      </c>
      <c r="C141" s="193" t="s">
        <v>64</v>
      </c>
      <c r="D141" s="193" t="s">
        <v>58</v>
      </c>
      <c r="E141" s="193" t="s">
        <v>751</v>
      </c>
      <c r="F141" s="193" t="s">
        <v>133</v>
      </c>
      <c r="G141" s="30">
        <v>110</v>
      </c>
    </row>
    <row r="142" spans="1:7" s="61" customFormat="1" ht="47.25" x14ac:dyDescent="0.25">
      <c r="A142" s="190" t="s">
        <v>221</v>
      </c>
      <c r="B142" s="29">
        <v>912</v>
      </c>
      <c r="C142" s="193" t="s">
        <v>64</v>
      </c>
      <c r="D142" s="193" t="s">
        <v>58</v>
      </c>
      <c r="E142" s="193" t="s">
        <v>751</v>
      </c>
      <c r="F142" s="193" t="s">
        <v>224</v>
      </c>
      <c r="G142" s="30">
        <v>1262</v>
      </c>
    </row>
    <row r="143" spans="1:7" s="61" customFormat="1" x14ac:dyDescent="0.25">
      <c r="A143" s="24" t="s">
        <v>612</v>
      </c>
      <c r="B143" s="25">
        <v>912</v>
      </c>
      <c r="C143" s="193" t="s">
        <v>64</v>
      </c>
      <c r="D143" s="193" t="s">
        <v>58</v>
      </c>
      <c r="E143" s="26" t="s">
        <v>618</v>
      </c>
      <c r="F143" s="26"/>
      <c r="G143" s="27">
        <f>G144</f>
        <v>2025</v>
      </c>
    </row>
    <row r="144" spans="1:7" s="61" customFormat="1" x14ac:dyDescent="0.25">
      <c r="A144" s="28" t="s">
        <v>22</v>
      </c>
      <c r="B144" s="29"/>
      <c r="C144" s="193" t="s">
        <v>64</v>
      </c>
      <c r="D144" s="193" t="s">
        <v>58</v>
      </c>
      <c r="E144" s="193" t="s">
        <v>618</v>
      </c>
      <c r="F144" s="193">
        <v>200</v>
      </c>
      <c r="G144" s="30">
        <f>G145</f>
        <v>2025</v>
      </c>
    </row>
    <row r="145" spans="1:7" s="61" customFormat="1" ht="31.5" x14ac:dyDescent="0.25">
      <c r="A145" s="28" t="s">
        <v>17</v>
      </c>
      <c r="B145" s="29">
        <v>912</v>
      </c>
      <c r="C145" s="193" t="s">
        <v>64</v>
      </c>
      <c r="D145" s="193" t="s">
        <v>58</v>
      </c>
      <c r="E145" s="193" t="s">
        <v>618</v>
      </c>
      <c r="F145" s="193">
        <v>240</v>
      </c>
      <c r="G145" s="30">
        <f>G146</f>
        <v>2025</v>
      </c>
    </row>
    <row r="146" spans="1:7" s="61" customFormat="1" ht="31.5" x14ac:dyDescent="0.25">
      <c r="A146" s="28" t="s">
        <v>130</v>
      </c>
      <c r="B146" s="29">
        <v>912</v>
      </c>
      <c r="C146" s="193" t="s">
        <v>64</v>
      </c>
      <c r="D146" s="193" t="s">
        <v>58</v>
      </c>
      <c r="E146" s="193" t="s">
        <v>618</v>
      </c>
      <c r="F146" s="193" t="s">
        <v>134</v>
      </c>
      <c r="G146" s="30">
        <f>1275+750</f>
        <v>2025</v>
      </c>
    </row>
    <row r="147" spans="1:7" s="61" customFormat="1" ht="31.5" x14ac:dyDescent="0.25">
      <c r="A147" s="41" t="s">
        <v>643</v>
      </c>
      <c r="B147" s="21">
        <v>912</v>
      </c>
      <c r="C147" s="22" t="s">
        <v>64</v>
      </c>
      <c r="D147" s="22" t="s">
        <v>58</v>
      </c>
      <c r="E147" s="22" t="s">
        <v>298</v>
      </c>
      <c r="F147" s="193"/>
      <c r="G147" s="71">
        <f>G148</f>
        <v>874</v>
      </c>
    </row>
    <row r="148" spans="1:7" s="61" customFormat="1" ht="31.5" x14ac:dyDescent="0.25">
      <c r="A148" s="50" t="s">
        <v>304</v>
      </c>
      <c r="B148" s="51">
        <v>912</v>
      </c>
      <c r="C148" s="52" t="s">
        <v>64</v>
      </c>
      <c r="D148" s="52" t="s">
        <v>58</v>
      </c>
      <c r="E148" s="66" t="s">
        <v>305</v>
      </c>
      <c r="F148" s="26"/>
      <c r="G148" s="72">
        <f>G149</f>
        <v>874</v>
      </c>
    </row>
    <row r="149" spans="1:7" s="61" customFormat="1" x14ac:dyDescent="0.25">
      <c r="A149" s="24" t="s">
        <v>828</v>
      </c>
      <c r="B149" s="25">
        <v>912</v>
      </c>
      <c r="C149" s="26" t="s">
        <v>64</v>
      </c>
      <c r="D149" s="26" t="s">
        <v>58</v>
      </c>
      <c r="E149" s="26" t="s">
        <v>911</v>
      </c>
      <c r="F149" s="193"/>
      <c r="G149" s="73">
        <f>G151+G155</f>
        <v>874</v>
      </c>
    </row>
    <row r="150" spans="1:7" s="61" customFormat="1" ht="47.25" x14ac:dyDescent="0.25">
      <c r="A150" s="62" t="s">
        <v>306</v>
      </c>
      <c r="B150" s="29">
        <v>912</v>
      </c>
      <c r="C150" s="193" t="s">
        <v>64</v>
      </c>
      <c r="D150" s="193" t="s">
        <v>58</v>
      </c>
      <c r="E150" s="193" t="s">
        <v>911</v>
      </c>
      <c r="F150" s="193" t="s">
        <v>30</v>
      </c>
      <c r="G150" s="73">
        <f>G151</f>
        <v>564</v>
      </c>
    </row>
    <row r="151" spans="1:7" s="61" customFormat="1" x14ac:dyDescent="0.25">
      <c r="A151" s="62" t="s">
        <v>8</v>
      </c>
      <c r="B151" s="29">
        <v>912</v>
      </c>
      <c r="C151" s="193" t="s">
        <v>64</v>
      </c>
      <c r="D151" s="193" t="s">
        <v>58</v>
      </c>
      <c r="E151" s="193" t="s">
        <v>911</v>
      </c>
      <c r="F151" s="193" t="s">
        <v>124</v>
      </c>
      <c r="G151" s="73">
        <f>G152+G153+G154</f>
        <v>564</v>
      </c>
    </row>
    <row r="152" spans="1:7" s="61" customFormat="1" x14ac:dyDescent="0.25">
      <c r="A152" s="190" t="s">
        <v>482</v>
      </c>
      <c r="B152" s="29">
        <v>912</v>
      </c>
      <c r="C152" s="193" t="s">
        <v>64</v>
      </c>
      <c r="D152" s="193" t="s">
        <v>58</v>
      </c>
      <c r="E152" s="193" t="s">
        <v>911</v>
      </c>
      <c r="F152" s="193" t="s">
        <v>132</v>
      </c>
      <c r="G152" s="73">
        <v>285</v>
      </c>
    </row>
    <row r="153" spans="1:7" s="61" customFormat="1" ht="31.5" x14ac:dyDescent="0.25">
      <c r="A153" s="28" t="s">
        <v>129</v>
      </c>
      <c r="B153" s="29">
        <v>912</v>
      </c>
      <c r="C153" s="193" t="s">
        <v>64</v>
      </c>
      <c r="D153" s="193" t="s">
        <v>58</v>
      </c>
      <c r="E153" s="193" t="s">
        <v>911</v>
      </c>
      <c r="F153" s="193" t="s">
        <v>133</v>
      </c>
      <c r="G153" s="73">
        <v>102</v>
      </c>
    </row>
    <row r="154" spans="1:7" s="61" customFormat="1" ht="47.25" x14ac:dyDescent="0.25">
      <c r="A154" s="190" t="s">
        <v>221</v>
      </c>
      <c r="B154" s="29">
        <v>912</v>
      </c>
      <c r="C154" s="193" t="s">
        <v>64</v>
      </c>
      <c r="D154" s="193" t="s">
        <v>58</v>
      </c>
      <c r="E154" s="193" t="s">
        <v>911</v>
      </c>
      <c r="F154" s="193" t="s">
        <v>224</v>
      </c>
      <c r="G154" s="73">
        <v>177</v>
      </c>
    </row>
    <row r="155" spans="1:7" s="61" customFormat="1" x14ac:dyDescent="0.25">
      <c r="A155" s="189" t="s">
        <v>22</v>
      </c>
      <c r="B155" s="29">
        <v>912</v>
      </c>
      <c r="C155" s="193" t="s">
        <v>64</v>
      </c>
      <c r="D155" s="193" t="s">
        <v>58</v>
      </c>
      <c r="E155" s="193" t="s">
        <v>911</v>
      </c>
      <c r="F155" s="193" t="s">
        <v>15</v>
      </c>
      <c r="G155" s="73">
        <f>G156</f>
        <v>310</v>
      </c>
    </row>
    <row r="156" spans="1:7" s="61" customFormat="1" ht="31.5" x14ac:dyDescent="0.25">
      <c r="A156" s="189" t="s">
        <v>17</v>
      </c>
      <c r="B156" s="29">
        <v>912</v>
      </c>
      <c r="C156" s="193" t="s">
        <v>64</v>
      </c>
      <c r="D156" s="193" t="s">
        <v>58</v>
      </c>
      <c r="E156" s="193" t="s">
        <v>911</v>
      </c>
      <c r="F156" s="193" t="s">
        <v>16</v>
      </c>
      <c r="G156" s="73">
        <f>G157</f>
        <v>310</v>
      </c>
    </row>
    <row r="157" spans="1:7" s="61" customFormat="1" ht="31.5" x14ac:dyDescent="0.25">
      <c r="A157" s="190" t="s">
        <v>130</v>
      </c>
      <c r="B157" s="29">
        <v>912</v>
      </c>
      <c r="C157" s="193" t="s">
        <v>64</v>
      </c>
      <c r="D157" s="193" t="s">
        <v>58</v>
      </c>
      <c r="E157" s="193" t="s">
        <v>911</v>
      </c>
      <c r="F157" s="193" t="s">
        <v>134</v>
      </c>
      <c r="G157" s="73">
        <v>310</v>
      </c>
    </row>
    <row r="158" spans="1:7" s="61" customFormat="1" ht="47.25" x14ac:dyDescent="0.25">
      <c r="A158" s="48" t="s">
        <v>732</v>
      </c>
      <c r="B158" s="21">
        <v>912</v>
      </c>
      <c r="C158" s="22" t="s">
        <v>64</v>
      </c>
      <c r="D158" s="22" t="s">
        <v>58</v>
      </c>
      <c r="E158" s="22" t="s">
        <v>619</v>
      </c>
      <c r="F158" s="22"/>
      <c r="G158" s="23">
        <f t="shared" ref="G158:G163" si="3">G159</f>
        <v>15799</v>
      </c>
    </row>
    <row r="159" spans="1:7" s="61" customFormat="1" ht="31.5" x14ac:dyDescent="0.25">
      <c r="A159" s="74" t="s">
        <v>663</v>
      </c>
      <c r="B159" s="51">
        <v>912</v>
      </c>
      <c r="C159" s="52" t="s">
        <v>64</v>
      </c>
      <c r="D159" s="52" t="s">
        <v>58</v>
      </c>
      <c r="E159" s="52" t="s">
        <v>660</v>
      </c>
      <c r="F159" s="193"/>
      <c r="G159" s="53">
        <f t="shared" si="3"/>
        <v>15799</v>
      </c>
    </row>
    <row r="160" spans="1:7" s="75" customFormat="1" ht="31.5" x14ac:dyDescent="0.25">
      <c r="A160" s="20" t="s">
        <v>231</v>
      </c>
      <c r="B160" s="21">
        <v>912</v>
      </c>
      <c r="C160" s="22" t="s">
        <v>64</v>
      </c>
      <c r="D160" s="22" t="s">
        <v>58</v>
      </c>
      <c r="E160" s="22" t="s">
        <v>661</v>
      </c>
      <c r="F160" s="193"/>
      <c r="G160" s="23">
        <f t="shared" si="3"/>
        <v>15799</v>
      </c>
    </row>
    <row r="161" spans="1:7" s="61" customFormat="1" x14ac:dyDescent="0.25">
      <c r="A161" s="24" t="s">
        <v>215</v>
      </c>
      <c r="B161" s="25">
        <v>912</v>
      </c>
      <c r="C161" s="26" t="s">
        <v>64</v>
      </c>
      <c r="D161" s="25" t="s">
        <v>58</v>
      </c>
      <c r="E161" s="26" t="s">
        <v>662</v>
      </c>
      <c r="F161" s="26"/>
      <c r="G161" s="27">
        <f t="shared" si="3"/>
        <v>15799</v>
      </c>
    </row>
    <row r="162" spans="1:7" s="61" customFormat="1" x14ac:dyDescent="0.25">
      <c r="A162" s="189" t="s">
        <v>22</v>
      </c>
      <c r="B162" s="29">
        <v>912</v>
      </c>
      <c r="C162" s="19" t="s">
        <v>64</v>
      </c>
      <c r="D162" s="29" t="s">
        <v>58</v>
      </c>
      <c r="E162" s="193" t="s">
        <v>662</v>
      </c>
      <c r="F162" s="19" t="s">
        <v>15</v>
      </c>
      <c r="G162" s="34">
        <f t="shared" si="3"/>
        <v>15799</v>
      </c>
    </row>
    <row r="163" spans="1:7" s="61" customFormat="1" ht="31.5" x14ac:dyDescent="0.25">
      <c r="A163" s="189" t="s">
        <v>17</v>
      </c>
      <c r="B163" s="29">
        <v>912</v>
      </c>
      <c r="C163" s="19" t="s">
        <v>64</v>
      </c>
      <c r="D163" s="29" t="s">
        <v>58</v>
      </c>
      <c r="E163" s="193" t="s">
        <v>662</v>
      </c>
      <c r="F163" s="19" t="s">
        <v>16</v>
      </c>
      <c r="G163" s="34">
        <f t="shared" si="3"/>
        <v>15799</v>
      </c>
    </row>
    <row r="164" spans="1:7" s="61" customFormat="1" ht="31.5" x14ac:dyDescent="0.25">
      <c r="A164" s="190" t="s">
        <v>655</v>
      </c>
      <c r="B164" s="29">
        <v>912</v>
      </c>
      <c r="C164" s="19" t="s">
        <v>64</v>
      </c>
      <c r="D164" s="29" t="s">
        <v>58</v>
      </c>
      <c r="E164" s="193" t="s">
        <v>662</v>
      </c>
      <c r="F164" s="19" t="s">
        <v>568</v>
      </c>
      <c r="G164" s="34">
        <v>15799</v>
      </c>
    </row>
    <row r="165" spans="1:7" s="61" customFormat="1" ht="31.5" x14ac:dyDescent="0.25">
      <c r="A165" s="20" t="s">
        <v>88</v>
      </c>
      <c r="B165" s="21">
        <v>912</v>
      </c>
      <c r="C165" s="22" t="s">
        <v>64</v>
      </c>
      <c r="D165" s="22" t="s">
        <v>58</v>
      </c>
      <c r="E165" s="22" t="s">
        <v>222</v>
      </c>
      <c r="F165" s="22"/>
      <c r="G165" s="23">
        <f>G166</f>
        <v>605</v>
      </c>
    </row>
    <row r="166" spans="1:7" s="61" customFormat="1" x14ac:dyDescent="0.25">
      <c r="A166" s="24" t="s">
        <v>1</v>
      </c>
      <c r="B166" s="25">
        <v>912</v>
      </c>
      <c r="C166" s="26" t="s">
        <v>53</v>
      </c>
      <c r="D166" s="26" t="s">
        <v>58</v>
      </c>
      <c r="E166" s="26" t="s">
        <v>223</v>
      </c>
      <c r="F166" s="26"/>
      <c r="G166" s="27">
        <f>G167</f>
        <v>605</v>
      </c>
    </row>
    <row r="167" spans="1:7" s="61" customFormat="1" x14ac:dyDescent="0.25">
      <c r="A167" s="190" t="s">
        <v>22</v>
      </c>
      <c r="B167" s="29">
        <v>912</v>
      </c>
      <c r="C167" s="19" t="s">
        <v>64</v>
      </c>
      <c r="D167" s="19" t="s">
        <v>58</v>
      </c>
      <c r="E167" s="193" t="s">
        <v>223</v>
      </c>
      <c r="F167" s="193">
        <v>200</v>
      </c>
      <c r="G167" s="30">
        <f>G168</f>
        <v>605</v>
      </c>
    </row>
    <row r="168" spans="1:7" s="61" customFormat="1" ht="31.5" x14ac:dyDescent="0.25">
      <c r="A168" s="190" t="s">
        <v>17</v>
      </c>
      <c r="B168" s="29">
        <v>912</v>
      </c>
      <c r="C168" s="193" t="s">
        <v>53</v>
      </c>
      <c r="D168" s="193" t="s">
        <v>58</v>
      </c>
      <c r="E168" s="193" t="s">
        <v>223</v>
      </c>
      <c r="F168" s="193">
        <v>240</v>
      </c>
      <c r="G168" s="30">
        <f>G169</f>
        <v>605</v>
      </c>
    </row>
    <row r="169" spans="1:7" s="61" customFormat="1" ht="31.5" x14ac:dyDescent="0.25">
      <c r="A169" s="36" t="s">
        <v>567</v>
      </c>
      <c r="B169" s="29">
        <v>912</v>
      </c>
      <c r="C169" s="193" t="s">
        <v>64</v>
      </c>
      <c r="D169" s="193" t="s">
        <v>58</v>
      </c>
      <c r="E169" s="193" t="s">
        <v>223</v>
      </c>
      <c r="F169" s="193" t="s">
        <v>568</v>
      </c>
      <c r="G169" s="30">
        <v>605</v>
      </c>
    </row>
    <row r="170" spans="1:7" s="61" customFormat="1" x14ac:dyDescent="0.25">
      <c r="A170" s="20" t="s">
        <v>73</v>
      </c>
      <c r="B170" s="21">
        <v>912</v>
      </c>
      <c r="C170" s="22" t="s">
        <v>64</v>
      </c>
      <c r="D170" s="22" t="s">
        <v>72</v>
      </c>
      <c r="E170" s="22"/>
      <c r="F170" s="22"/>
      <c r="G170" s="23">
        <f>G171+G177</f>
        <v>6920</v>
      </c>
    </row>
    <row r="171" spans="1:7" s="61" customFormat="1" ht="32.25" x14ac:dyDescent="0.3">
      <c r="A171" s="48" t="s">
        <v>515</v>
      </c>
      <c r="B171" s="21">
        <v>912</v>
      </c>
      <c r="C171" s="22" t="s">
        <v>64</v>
      </c>
      <c r="D171" s="22" t="s">
        <v>72</v>
      </c>
      <c r="E171" s="46" t="s">
        <v>332</v>
      </c>
      <c r="F171" s="22"/>
      <c r="G171" s="23">
        <f>G172</f>
        <v>5000</v>
      </c>
    </row>
    <row r="172" spans="1:7" s="61" customFormat="1" ht="31.5" x14ac:dyDescent="0.25">
      <c r="A172" s="48" t="s">
        <v>669</v>
      </c>
      <c r="B172" s="21">
        <v>912</v>
      </c>
      <c r="C172" s="22" t="s">
        <v>64</v>
      </c>
      <c r="D172" s="22" t="s">
        <v>72</v>
      </c>
      <c r="E172" s="49" t="s">
        <v>333</v>
      </c>
      <c r="F172" s="22"/>
      <c r="G172" s="23">
        <f>G173</f>
        <v>5000</v>
      </c>
    </row>
    <row r="173" spans="1:7" s="61" customFormat="1" ht="47.25" x14ac:dyDescent="0.25">
      <c r="A173" s="41" t="s">
        <v>670</v>
      </c>
      <c r="B173" s="21">
        <v>912</v>
      </c>
      <c r="C173" s="22" t="s">
        <v>64</v>
      </c>
      <c r="D173" s="22" t="s">
        <v>72</v>
      </c>
      <c r="E173" s="22" t="s">
        <v>334</v>
      </c>
      <c r="F173" s="22"/>
      <c r="G173" s="23">
        <f>G174</f>
        <v>5000</v>
      </c>
    </row>
    <row r="174" spans="1:7" s="61" customFormat="1" ht="31.5" x14ac:dyDescent="0.25">
      <c r="A174" s="60" t="s">
        <v>890</v>
      </c>
      <c r="B174" s="25">
        <v>912</v>
      </c>
      <c r="C174" s="26" t="s">
        <v>64</v>
      </c>
      <c r="D174" s="26" t="s">
        <v>72</v>
      </c>
      <c r="E174" s="26" t="s">
        <v>336</v>
      </c>
      <c r="F174" s="26"/>
      <c r="G174" s="27">
        <f>G175</f>
        <v>5000</v>
      </c>
    </row>
    <row r="175" spans="1:7" s="61" customFormat="1" x14ac:dyDescent="0.25">
      <c r="A175" s="36" t="s">
        <v>13</v>
      </c>
      <c r="B175" s="33">
        <v>912</v>
      </c>
      <c r="C175" s="193" t="s">
        <v>64</v>
      </c>
      <c r="D175" s="193" t="s">
        <v>72</v>
      </c>
      <c r="E175" s="193" t="s">
        <v>336</v>
      </c>
      <c r="F175" s="193" t="s">
        <v>14</v>
      </c>
      <c r="G175" s="30">
        <f>G176</f>
        <v>5000</v>
      </c>
    </row>
    <row r="176" spans="1:7" s="61" customFormat="1" x14ac:dyDescent="0.25">
      <c r="A176" s="36" t="s">
        <v>2</v>
      </c>
      <c r="B176" s="33">
        <v>912</v>
      </c>
      <c r="C176" s="193" t="s">
        <v>64</v>
      </c>
      <c r="D176" s="193" t="s">
        <v>72</v>
      </c>
      <c r="E176" s="193" t="s">
        <v>336</v>
      </c>
      <c r="F176" s="193" t="s">
        <v>47</v>
      </c>
      <c r="G176" s="30">
        <v>5000</v>
      </c>
    </row>
    <row r="177" spans="1:16340" s="61" customFormat="1" x14ac:dyDescent="0.25">
      <c r="A177" s="20" t="s">
        <v>89</v>
      </c>
      <c r="B177" s="21">
        <v>912</v>
      </c>
      <c r="C177" s="22" t="s">
        <v>64</v>
      </c>
      <c r="D177" s="22" t="s">
        <v>72</v>
      </c>
      <c r="E177" s="22" t="s">
        <v>232</v>
      </c>
      <c r="F177" s="68"/>
      <c r="G177" s="23">
        <f>G178</f>
        <v>1920</v>
      </c>
    </row>
    <row r="178" spans="1:16340" s="61" customFormat="1" x14ac:dyDescent="0.25">
      <c r="A178" s="190" t="s">
        <v>87</v>
      </c>
      <c r="B178" s="33">
        <v>912</v>
      </c>
      <c r="C178" s="19" t="s">
        <v>64</v>
      </c>
      <c r="D178" s="193" t="s">
        <v>72</v>
      </c>
      <c r="E178" s="193" t="s">
        <v>233</v>
      </c>
      <c r="F178" s="56"/>
      <c r="G178" s="30">
        <f>G179</f>
        <v>1920</v>
      </c>
    </row>
    <row r="179" spans="1:16340" s="61" customFormat="1" x14ac:dyDescent="0.25">
      <c r="A179" s="24" t="s">
        <v>891</v>
      </c>
      <c r="B179" s="25">
        <v>912</v>
      </c>
      <c r="C179" s="26" t="s">
        <v>64</v>
      </c>
      <c r="D179" s="26" t="s">
        <v>72</v>
      </c>
      <c r="E179" s="26" t="s">
        <v>234</v>
      </c>
      <c r="F179" s="31"/>
      <c r="G179" s="27">
        <f>G180</f>
        <v>1920</v>
      </c>
    </row>
    <row r="180" spans="1:16340" s="61" customFormat="1" x14ac:dyDescent="0.25">
      <c r="A180" s="62" t="s">
        <v>13</v>
      </c>
      <c r="B180" s="33">
        <v>912</v>
      </c>
      <c r="C180" s="193" t="s">
        <v>64</v>
      </c>
      <c r="D180" s="193" t="s">
        <v>72</v>
      </c>
      <c r="E180" s="193" t="s">
        <v>234</v>
      </c>
      <c r="F180" s="193">
        <v>800</v>
      </c>
      <c r="G180" s="30">
        <f>G181</f>
        <v>1920</v>
      </c>
    </row>
    <row r="181" spans="1:16340" s="61" customFormat="1" x14ac:dyDescent="0.25">
      <c r="A181" s="62" t="s">
        <v>2</v>
      </c>
      <c r="B181" s="33">
        <v>912</v>
      </c>
      <c r="C181" s="193" t="s">
        <v>64</v>
      </c>
      <c r="D181" s="193" t="s">
        <v>72</v>
      </c>
      <c r="E181" s="193" t="s">
        <v>234</v>
      </c>
      <c r="F181" s="193">
        <v>870</v>
      </c>
      <c r="G181" s="30">
        <v>1920</v>
      </c>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c r="AS181" s="57"/>
      <c r="AT181" s="57"/>
      <c r="AU181" s="57"/>
      <c r="AV181" s="57"/>
      <c r="AW181" s="57"/>
      <c r="AX181" s="57"/>
      <c r="AY181" s="57"/>
      <c r="AZ181" s="57"/>
      <c r="BA181" s="57"/>
      <c r="BB181" s="57"/>
      <c r="BC181" s="57"/>
      <c r="BD181" s="57"/>
      <c r="BE181" s="57"/>
      <c r="BF181" s="57"/>
      <c r="BG181" s="57"/>
      <c r="BH181" s="57"/>
      <c r="BI181" s="57"/>
      <c r="BJ181" s="57"/>
      <c r="BK181" s="57"/>
      <c r="BL181" s="57"/>
      <c r="BM181" s="57"/>
      <c r="BN181" s="57"/>
      <c r="BO181" s="57"/>
      <c r="BP181" s="57"/>
      <c r="BQ181" s="57"/>
      <c r="BR181" s="57"/>
      <c r="BS181" s="57"/>
      <c r="BT181" s="57"/>
      <c r="BU181" s="57"/>
      <c r="BV181" s="57"/>
      <c r="BW181" s="57"/>
      <c r="BX181" s="57"/>
      <c r="BY181" s="57"/>
      <c r="BZ181" s="57"/>
      <c r="CA181" s="57"/>
      <c r="CB181" s="57"/>
      <c r="CC181" s="57"/>
      <c r="CD181" s="57"/>
      <c r="CE181" s="57"/>
      <c r="CF181" s="57"/>
      <c r="CG181" s="57"/>
      <c r="CH181" s="57"/>
      <c r="CI181" s="57"/>
      <c r="CJ181" s="57"/>
      <c r="CK181" s="57"/>
      <c r="CL181" s="57"/>
      <c r="CM181" s="57"/>
      <c r="CN181" s="57"/>
      <c r="CO181" s="57"/>
      <c r="CP181" s="57"/>
      <c r="CQ181" s="57"/>
      <c r="CR181" s="57"/>
      <c r="CS181" s="57"/>
      <c r="CT181" s="57"/>
      <c r="CU181" s="57"/>
      <c r="CV181" s="57"/>
      <c r="CW181" s="57"/>
      <c r="CX181" s="57"/>
      <c r="CY181" s="57"/>
      <c r="CZ181" s="57"/>
      <c r="DA181" s="57"/>
      <c r="DB181" s="57"/>
      <c r="DC181" s="57"/>
      <c r="DD181" s="57"/>
      <c r="DE181" s="57"/>
      <c r="DF181" s="57"/>
      <c r="DG181" s="57"/>
      <c r="DH181" s="57"/>
      <c r="DI181" s="57"/>
      <c r="DJ181" s="57"/>
      <c r="DK181" s="57"/>
      <c r="DL181" s="57"/>
      <c r="DM181" s="57"/>
      <c r="DN181" s="57"/>
      <c r="DO181" s="57"/>
      <c r="DP181" s="57"/>
      <c r="DQ181" s="57"/>
      <c r="DR181" s="57"/>
      <c r="DS181" s="57"/>
      <c r="DT181" s="57"/>
      <c r="DU181" s="57"/>
      <c r="DV181" s="57"/>
      <c r="DW181" s="57"/>
      <c r="DX181" s="57"/>
      <c r="DY181" s="57"/>
      <c r="DZ181" s="57"/>
      <c r="EA181" s="57"/>
      <c r="EB181" s="57"/>
      <c r="EC181" s="57"/>
      <c r="ED181" s="57"/>
      <c r="EE181" s="57"/>
      <c r="EF181" s="57"/>
      <c r="EG181" s="57"/>
      <c r="EH181" s="57"/>
      <c r="EI181" s="57"/>
      <c r="EJ181" s="57"/>
      <c r="EK181" s="57"/>
      <c r="EL181" s="57"/>
      <c r="EM181" s="57"/>
      <c r="EN181" s="57"/>
      <c r="EO181" s="57"/>
      <c r="EP181" s="57"/>
      <c r="EQ181" s="57"/>
      <c r="ER181" s="57"/>
      <c r="ES181" s="57"/>
      <c r="ET181" s="57"/>
      <c r="EU181" s="57"/>
      <c r="EV181" s="57"/>
      <c r="EW181" s="57"/>
      <c r="EX181" s="57"/>
      <c r="EY181" s="57"/>
      <c r="EZ181" s="57"/>
      <c r="FA181" s="57"/>
      <c r="FB181" s="57"/>
      <c r="FC181" s="57"/>
      <c r="FD181" s="57"/>
      <c r="FE181" s="57"/>
      <c r="FF181" s="57"/>
      <c r="FG181" s="57"/>
      <c r="FH181" s="57"/>
      <c r="FI181" s="57"/>
      <c r="FJ181" s="57"/>
      <c r="FK181" s="57"/>
      <c r="FL181" s="57"/>
      <c r="FM181" s="57"/>
      <c r="FN181" s="57"/>
      <c r="FO181" s="57"/>
      <c r="FP181" s="57"/>
      <c r="FQ181" s="57"/>
      <c r="FR181" s="57"/>
      <c r="FS181" s="57"/>
      <c r="FT181" s="57"/>
      <c r="FU181" s="57"/>
      <c r="FV181" s="57"/>
      <c r="FW181" s="57"/>
      <c r="FX181" s="57"/>
      <c r="FY181" s="57"/>
      <c r="FZ181" s="57"/>
      <c r="GA181" s="57"/>
      <c r="GB181" s="57"/>
      <c r="GC181" s="57"/>
      <c r="GD181" s="57"/>
      <c r="GE181" s="57"/>
      <c r="GF181" s="57"/>
      <c r="GG181" s="57"/>
      <c r="GH181" s="57"/>
      <c r="GI181" s="57"/>
      <c r="GJ181" s="57"/>
      <c r="GK181" s="57"/>
      <c r="GL181" s="57"/>
      <c r="GM181" s="57"/>
      <c r="GN181" s="57"/>
      <c r="GO181" s="57"/>
      <c r="GP181" s="57"/>
      <c r="GQ181" s="57"/>
      <c r="GR181" s="57"/>
      <c r="GS181" s="57"/>
      <c r="GT181" s="57"/>
      <c r="GU181" s="57"/>
      <c r="GV181" s="57"/>
      <c r="GW181" s="57"/>
      <c r="GX181" s="57"/>
      <c r="GY181" s="57"/>
      <c r="GZ181" s="57"/>
      <c r="HA181" s="57"/>
      <c r="HB181" s="57"/>
      <c r="HC181" s="57"/>
      <c r="HD181" s="57"/>
      <c r="HE181" s="57"/>
      <c r="HF181" s="57"/>
      <c r="HG181" s="57"/>
      <c r="HH181" s="57"/>
      <c r="HI181" s="57"/>
      <c r="HJ181" s="57"/>
      <c r="HK181" s="57"/>
      <c r="HL181" s="57"/>
      <c r="HM181" s="57"/>
      <c r="HN181" s="57"/>
      <c r="HO181" s="57"/>
      <c r="HP181" s="57"/>
      <c r="HQ181" s="57"/>
      <c r="HR181" s="57"/>
      <c r="HS181" s="57"/>
      <c r="HT181" s="57"/>
      <c r="HU181" s="57"/>
      <c r="HV181" s="57"/>
      <c r="HW181" s="57"/>
      <c r="HX181" s="57"/>
      <c r="HY181" s="57"/>
      <c r="HZ181" s="57"/>
      <c r="IA181" s="57"/>
      <c r="IB181" s="57"/>
      <c r="IC181" s="57"/>
      <c r="ID181" s="57"/>
      <c r="IE181" s="57"/>
      <c r="IF181" s="57"/>
      <c r="IG181" s="57"/>
      <c r="IH181" s="57"/>
      <c r="II181" s="57"/>
      <c r="IJ181" s="57"/>
      <c r="IK181" s="57"/>
      <c r="IL181" s="57"/>
      <c r="IM181" s="57"/>
      <c r="IN181" s="57"/>
      <c r="IO181" s="57"/>
      <c r="IP181" s="57"/>
      <c r="IQ181" s="57"/>
      <c r="IR181" s="57"/>
      <c r="IS181" s="57"/>
      <c r="IT181" s="57"/>
      <c r="IU181" s="57"/>
      <c r="IV181" s="57"/>
      <c r="IW181" s="57"/>
      <c r="IX181" s="57"/>
      <c r="IY181" s="57"/>
      <c r="IZ181" s="57"/>
      <c r="JA181" s="57"/>
      <c r="JB181" s="57"/>
      <c r="JC181" s="57"/>
      <c r="JD181" s="57"/>
      <c r="JE181" s="57"/>
      <c r="JF181" s="57"/>
      <c r="JG181" s="57"/>
      <c r="JH181" s="57"/>
      <c r="JI181" s="57"/>
      <c r="JJ181" s="57"/>
      <c r="JK181" s="57"/>
      <c r="JL181" s="57"/>
      <c r="JM181" s="57"/>
      <c r="JN181" s="57"/>
      <c r="JO181" s="57"/>
      <c r="JP181" s="57"/>
      <c r="JQ181" s="57"/>
      <c r="JR181" s="57"/>
      <c r="JS181" s="57"/>
      <c r="JT181" s="57"/>
      <c r="JU181" s="57"/>
      <c r="JV181" s="57"/>
      <c r="JW181" s="57"/>
      <c r="JX181" s="57"/>
      <c r="JY181" s="57"/>
      <c r="JZ181" s="57"/>
      <c r="KA181" s="57"/>
      <c r="KB181" s="57"/>
      <c r="KC181" s="57"/>
      <c r="KD181" s="57"/>
      <c r="KE181" s="57"/>
      <c r="KF181" s="57"/>
      <c r="KG181" s="57"/>
      <c r="KH181" s="57"/>
      <c r="KI181" s="57"/>
      <c r="KJ181" s="57"/>
      <c r="KK181" s="57"/>
      <c r="KL181" s="57"/>
      <c r="KM181" s="57"/>
      <c r="KN181" s="57"/>
      <c r="KO181" s="57"/>
      <c r="KP181" s="57"/>
      <c r="KQ181" s="57"/>
      <c r="KR181" s="57"/>
      <c r="KS181" s="57"/>
      <c r="KT181" s="57"/>
      <c r="KU181" s="57"/>
      <c r="KV181" s="57"/>
      <c r="KW181" s="57"/>
      <c r="KX181" s="57"/>
      <c r="KY181" s="57"/>
      <c r="KZ181" s="57"/>
      <c r="LA181" s="57"/>
      <c r="LB181" s="57"/>
      <c r="LC181" s="57"/>
      <c r="LD181" s="57"/>
      <c r="LE181" s="57"/>
      <c r="LF181" s="57"/>
      <c r="LG181" s="57"/>
      <c r="LH181" s="57"/>
      <c r="LI181" s="57"/>
      <c r="LJ181" s="57"/>
      <c r="LK181" s="57"/>
      <c r="LL181" s="57"/>
      <c r="LM181" s="57"/>
      <c r="LN181" s="57"/>
      <c r="LO181" s="57"/>
      <c r="LP181" s="57"/>
      <c r="LQ181" s="57"/>
      <c r="LR181" s="57"/>
      <c r="LS181" s="57"/>
      <c r="LT181" s="57"/>
      <c r="LU181" s="57"/>
      <c r="LV181" s="57"/>
      <c r="LW181" s="57"/>
      <c r="LX181" s="57"/>
      <c r="LY181" s="57"/>
      <c r="LZ181" s="57"/>
      <c r="MA181" s="57"/>
      <c r="MB181" s="57"/>
      <c r="MC181" s="57"/>
      <c r="MD181" s="57"/>
      <c r="ME181" s="57"/>
      <c r="MF181" s="57"/>
      <c r="MG181" s="57"/>
      <c r="MH181" s="57"/>
      <c r="MI181" s="57"/>
      <c r="MJ181" s="57"/>
      <c r="MK181" s="57"/>
      <c r="ML181" s="57"/>
      <c r="MM181" s="57"/>
      <c r="MN181" s="57"/>
      <c r="MO181" s="57"/>
      <c r="MP181" s="57"/>
      <c r="MQ181" s="57"/>
      <c r="MR181" s="57"/>
      <c r="MS181" s="57"/>
      <c r="MT181" s="57"/>
      <c r="MU181" s="57"/>
      <c r="MV181" s="57"/>
      <c r="MW181" s="57"/>
      <c r="MX181" s="57"/>
      <c r="MY181" s="57"/>
      <c r="MZ181" s="57"/>
      <c r="NA181" s="57"/>
      <c r="NB181" s="57"/>
      <c r="NC181" s="57"/>
      <c r="ND181" s="57"/>
      <c r="NE181" s="57"/>
      <c r="NF181" s="57"/>
      <c r="NG181" s="57"/>
      <c r="NH181" s="57"/>
      <c r="NI181" s="57"/>
      <c r="NJ181" s="57"/>
      <c r="NK181" s="57"/>
      <c r="NL181" s="57"/>
      <c r="NM181" s="57"/>
      <c r="NN181" s="57"/>
      <c r="NO181" s="57"/>
      <c r="NP181" s="57"/>
      <c r="NQ181" s="57"/>
      <c r="NR181" s="57"/>
      <c r="NS181" s="57"/>
      <c r="NT181" s="57"/>
      <c r="NU181" s="57"/>
      <c r="NV181" s="57"/>
      <c r="NW181" s="57"/>
      <c r="NX181" s="57"/>
      <c r="NY181" s="57"/>
      <c r="NZ181" s="57"/>
      <c r="OA181" s="57"/>
      <c r="OB181" s="57"/>
      <c r="OC181" s="57"/>
      <c r="OD181" s="57"/>
      <c r="OE181" s="57"/>
      <c r="OF181" s="57"/>
      <c r="OG181" s="57"/>
      <c r="OH181" s="57"/>
      <c r="OI181" s="57"/>
      <c r="OJ181" s="57"/>
      <c r="OK181" s="57"/>
      <c r="OL181" s="57"/>
      <c r="OM181" s="57"/>
      <c r="ON181" s="57"/>
      <c r="OO181" s="57"/>
      <c r="OP181" s="57"/>
      <c r="OQ181" s="57"/>
      <c r="OR181" s="57"/>
      <c r="OS181" s="57"/>
      <c r="OT181" s="57"/>
      <c r="OU181" s="57"/>
      <c r="OV181" s="57"/>
      <c r="OW181" s="57"/>
      <c r="OX181" s="57"/>
      <c r="OY181" s="57"/>
      <c r="OZ181" s="57"/>
      <c r="PA181" s="57"/>
      <c r="PB181" s="57"/>
      <c r="PC181" s="57"/>
      <c r="PD181" s="57"/>
      <c r="PE181" s="57"/>
      <c r="PF181" s="57"/>
      <c r="PG181" s="57"/>
      <c r="PH181" s="57"/>
      <c r="PI181" s="57"/>
      <c r="PJ181" s="57"/>
      <c r="PK181" s="57"/>
      <c r="PL181" s="57"/>
      <c r="PM181" s="57"/>
      <c r="PN181" s="57"/>
      <c r="PO181" s="57"/>
      <c r="PP181" s="57"/>
      <c r="PQ181" s="57"/>
      <c r="PR181" s="57"/>
      <c r="PS181" s="57"/>
      <c r="PT181" s="57"/>
      <c r="PU181" s="57"/>
      <c r="PV181" s="57"/>
      <c r="PW181" s="57"/>
      <c r="PX181" s="57"/>
      <c r="PY181" s="57"/>
      <c r="PZ181" s="57"/>
      <c r="QA181" s="57"/>
      <c r="QB181" s="57"/>
      <c r="QC181" s="57"/>
      <c r="QD181" s="57"/>
      <c r="QE181" s="57"/>
      <c r="QF181" s="57"/>
      <c r="QG181" s="57"/>
      <c r="QH181" s="57"/>
      <c r="QI181" s="57"/>
      <c r="QJ181" s="57"/>
      <c r="QK181" s="57"/>
      <c r="QL181" s="57"/>
      <c r="QM181" s="57"/>
      <c r="QN181" s="57"/>
      <c r="QO181" s="57"/>
      <c r="QP181" s="57"/>
      <c r="QQ181" s="57"/>
      <c r="QR181" s="57"/>
      <c r="QS181" s="57"/>
      <c r="QT181" s="57"/>
      <c r="QU181" s="57"/>
      <c r="QV181" s="57"/>
      <c r="QW181" s="57"/>
      <c r="QX181" s="57"/>
      <c r="QY181" s="57"/>
      <c r="QZ181" s="57"/>
      <c r="RA181" s="57"/>
      <c r="RB181" s="57"/>
      <c r="RC181" s="57"/>
      <c r="RD181" s="57"/>
      <c r="RE181" s="57"/>
      <c r="RF181" s="57"/>
      <c r="RG181" s="57"/>
      <c r="RH181" s="57"/>
      <c r="RI181" s="57"/>
      <c r="RJ181" s="57"/>
      <c r="RK181" s="57"/>
      <c r="RL181" s="57"/>
      <c r="RM181" s="57"/>
      <c r="RN181" s="57"/>
      <c r="RO181" s="57"/>
      <c r="RP181" s="57"/>
      <c r="RQ181" s="57"/>
      <c r="RR181" s="57"/>
      <c r="RS181" s="57"/>
      <c r="RT181" s="57"/>
      <c r="RU181" s="57"/>
      <c r="RV181" s="57"/>
      <c r="RW181" s="57"/>
      <c r="RX181" s="57"/>
      <c r="RY181" s="57"/>
      <c r="RZ181" s="57"/>
      <c r="SA181" s="57"/>
      <c r="SB181" s="57"/>
      <c r="SC181" s="57"/>
      <c r="SD181" s="57"/>
      <c r="SE181" s="57"/>
      <c r="SF181" s="57"/>
      <c r="SG181" s="57"/>
      <c r="SH181" s="57"/>
      <c r="SI181" s="57"/>
      <c r="SJ181" s="57"/>
      <c r="SK181" s="57"/>
      <c r="SL181" s="57"/>
      <c r="SM181" s="57"/>
      <c r="SN181" s="57"/>
      <c r="SO181" s="57"/>
      <c r="SP181" s="57"/>
      <c r="SQ181" s="57"/>
      <c r="SR181" s="57"/>
      <c r="SS181" s="57"/>
      <c r="ST181" s="57"/>
      <c r="SU181" s="57"/>
      <c r="SV181" s="57"/>
      <c r="SW181" s="57"/>
      <c r="SX181" s="57"/>
      <c r="SY181" s="57"/>
      <c r="SZ181" s="57"/>
      <c r="TA181" s="57"/>
      <c r="TB181" s="57"/>
      <c r="TC181" s="57"/>
      <c r="TD181" s="57"/>
      <c r="TE181" s="57"/>
      <c r="TF181" s="57"/>
      <c r="TG181" s="57"/>
      <c r="TH181" s="57"/>
      <c r="TI181" s="57"/>
      <c r="TJ181" s="57"/>
      <c r="TK181" s="57"/>
      <c r="TL181" s="57"/>
      <c r="TM181" s="57"/>
      <c r="TN181" s="57"/>
      <c r="TO181" s="57"/>
      <c r="TP181" s="57"/>
      <c r="TQ181" s="57"/>
      <c r="TR181" s="57"/>
      <c r="TS181" s="57"/>
      <c r="TT181" s="57"/>
      <c r="TU181" s="57"/>
      <c r="TV181" s="57"/>
      <c r="TW181" s="57"/>
      <c r="TX181" s="57"/>
      <c r="TY181" s="57"/>
      <c r="TZ181" s="57"/>
      <c r="UA181" s="57"/>
      <c r="UB181" s="57"/>
      <c r="UC181" s="57"/>
      <c r="UD181" s="57"/>
      <c r="UE181" s="57"/>
      <c r="UF181" s="57"/>
      <c r="UG181" s="57"/>
      <c r="UH181" s="57"/>
      <c r="UI181" s="57"/>
      <c r="UJ181" s="57"/>
      <c r="UK181" s="57"/>
      <c r="UL181" s="57"/>
      <c r="UM181" s="57"/>
      <c r="UN181" s="57"/>
      <c r="UO181" s="57"/>
      <c r="UP181" s="57"/>
      <c r="UQ181" s="57"/>
      <c r="UR181" s="57"/>
      <c r="US181" s="57"/>
      <c r="UT181" s="57"/>
      <c r="UU181" s="57"/>
      <c r="UV181" s="57"/>
      <c r="UW181" s="57"/>
      <c r="UX181" s="57"/>
      <c r="UY181" s="57"/>
      <c r="UZ181" s="57"/>
      <c r="VA181" s="57"/>
      <c r="VB181" s="57"/>
      <c r="VC181" s="57"/>
      <c r="VD181" s="57"/>
      <c r="VE181" s="57"/>
      <c r="VF181" s="57"/>
      <c r="VG181" s="57"/>
      <c r="VH181" s="57"/>
      <c r="VI181" s="57"/>
      <c r="VJ181" s="57"/>
      <c r="VK181" s="57"/>
      <c r="VL181" s="57"/>
      <c r="VM181" s="57"/>
      <c r="VN181" s="57"/>
      <c r="VO181" s="57"/>
      <c r="VP181" s="57"/>
      <c r="VQ181" s="57"/>
      <c r="VR181" s="57"/>
      <c r="VS181" s="57"/>
      <c r="VT181" s="57"/>
      <c r="VU181" s="57"/>
      <c r="VV181" s="57"/>
      <c r="VW181" s="57"/>
      <c r="VX181" s="57"/>
      <c r="VY181" s="57"/>
      <c r="VZ181" s="57"/>
      <c r="WA181" s="57"/>
      <c r="WB181" s="57"/>
      <c r="WC181" s="57"/>
      <c r="WD181" s="57"/>
      <c r="WE181" s="57"/>
      <c r="WF181" s="57"/>
      <c r="WG181" s="57"/>
      <c r="WH181" s="57"/>
      <c r="WI181" s="57"/>
      <c r="WJ181" s="57"/>
      <c r="WK181" s="57"/>
      <c r="WL181" s="57"/>
      <c r="WM181" s="57"/>
      <c r="WN181" s="57"/>
      <c r="WO181" s="57"/>
      <c r="WP181" s="57"/>
      <c r="WQ181" s="57"/>
      <c r="WR181" s="57"/>
      <c r="WS181" s="57"/>
      <c r="WT181" s="57"/>
      <c r="WU181" s="57"/>
      <c r="WV181" s="57"/>
      <c r="WW181" s="57"/>
      <c r="WX181" s="57"/>
      <c r="WY181" s="57"/>
      <c r="WZ181" s="57"/>
      <c r="XA181" s="57"/>
      <c r="XB181" s="57"/>
      <c r="XC181" s="57"/>
      <c r="XD181" s="57"/>
      <c r="XE181" s="57"/>
      <c r="XF181" s="57"/>
      <c r="XG181" s="57"/>
      <c r="XH181" s="57"/>
      <c r="XI181" s="57"/>
      <c r="XJ181" s="57"/>
      <c r="XK181" s="57"/>
      <c r="XL181" s="57"/>
      <c r="XM181" s="57"/>
      <c r="XN181" s="57"/>
      <c r="XO181" s="57"/>
      <c r="XP181" s="57"/>
      <c r="XQ181" s="57"/>
      <c r="XR181" s="57"/>
      <c r="XS181" s="57"/>
      <c r="XT181" s="57"/>
      <c r="XU181" s="57"/>
      <c r="XV181" s="57"/>
      <c r="XW181" s="57"/>
      <c r="XX181" s="57"/>
      <c r="XY181" s="57"/>
      <c r="XZ181" s="57"/>
      <c r="YA181" s="57"/>
      <c r="YB181" s="57"/>
      <c r="YC181" s="57"/>
      <c r="YD181" s="57"/>
      <c r="YE181" s="57"/>
      <c r="YF181" s="57"/>
      <c r="YG181" s="57"/>
      <c r="YH181" s="57"/>
      <c r="YI181" s="57"/>
      <c r="YJ181" s="57"/>
      <c r="YK181" s="57"/>
      <c r="YL181" s="57"/>
      <c r="YM181" s="57"/>
      <c r="YN181" s="57"/>
      <c r="YO181" s="57"/>
      <c r="YP181" s="57"/>
      <c r="YQ181" s="57"/>
      <c r="YR181" s="57"/>
      <c r="YS181" s="57"/>
      <c r="YT181" s="57"/>
      <c r="YU181" s="57"/>
      <c r="YV181" s="57"/>
      <c r="YW181" s="57"/>
      <c r="YX181" s="57"/>
      <c r="YY181" s="57"/>
      <c r="YZ181" s="57"/>
      <c r="ZA181" s="57"/>
      <c r="ZB181" s="57"/>
      <c r="ZC181" s="57"/>
      <c r="ZD181" s="57"/>
      <c r="ZE181" s="57"/>
      <c r="ZF181" s="57"/>
      <c r="ZG181" s="57"/>
      <c r="ZH181" s="57"/>
      <c r="ZI181" s="57"/>
      <c r="ZJ181" s="57"/>
      <c r="ZK181" s="57"/>
      <c r="ZL181" s="57"/>
      <c r="ZM181" s="57"/>
      <c r="ZN181" s="57"/>
      <c r="ZO181" s="57"/>
      <c r="ZP181" s="57"/>
      <c r="ZQ181" s="57"/>
      <c r="ZR181" s="57"/>
      <c r="ZS181" s="57"/>
      <c r="ZT181" s="57"/>
      <c r="ZU181" s="57"/>
      <c r="ZV181" s="57"/>
      <c r="ZW181" s="57"/>
      <c r="ZX181" s="57"/>
      <c r="ZY181" s="57"/>
      <c r="ZZ181" s="57"/>
      <c r="AAA181" s="57"/>
      <c r="AAB181" s="57"/>
      <c r="AAC181" s="57"/>
      <c r="AAD181" s="57"/>
      <c r="AAE181" s="57"/>
      <c r="AAF181" s="57"/>
      <c r="AAG181" s="57"/>
      <c r="AAH181" s="57"/>
      <c r="AAI181" s="57"/>
      <c r="AAJ181" s="57"/>
      <c r="AAK181" s="57"/>
      <c r="AAL181" s="57"/>
      <c r="AAM181" s="57"/>
      <c r="AAN181" s="57"/>
      <c r="AAO181" s="57"/>
      <c r="AAP181" s="57"/>
      <c r="AAQ181" s="57"/>
      <c r="AAR181" s="57"/>
      <c r="AAS181" s="57"/>
      <c r="AAT181" s="57"/>
      <c r="AAU181" s="57"/>
      <c r="AAV181" s="57"/>
      <c r="AAW181" s="57"/>
      <c r="AAX181" s="57"/>
      <c r="AAY181" s="57"/>
      <c r="AAZ181" s="57"/>
      <c r="ABA181" s="57"/>
      <c r="ABB181" s="57"/>
      <c r="ABC181" s="57"/>
      <c r="ABD181" s="57"/>
      <c r="ABE181" s="57"/>
      <c r="ABF181" s="57"/>
      <c r="ABG181" s="57"/>
      <c r="ABH181" s="57"/>
      <c r="ABI181" s="57"/>
      <c r="ABJ181" s="57"/>
      <c r="ABK181" s="57"/>
      <c r="ABL181" s="57"/>
      <c r="ABM181" s="57"/>
      <c r="ABN181" s="57"/>
      <c r="ABO181" s="57"/>
      <c r="ABP181" s="57"/>
      <c r="ABQ181" s="57"/>
      <c r="ABR181" s="57"/>
      <c r="ABS181" s="57"/>
      <c r="ABT181" s="57"/>
      <c r="ABU181" s="57"/>
      <c r="ABV181" s="57"/>
      <c r="ABW181" s="57"/>
      <c r="ABX181" s="57"/>
      <c r="ABY181" s="57"/>
      <c r="ABZ181" s="57"/>
      <c r="ACA181" s="57"/>
      <c r="ACB181" s="57"/>
      <c r="ACC181" s="57"/>
      <c r="ACD181" s="57"/>
      <c r="ACE181" s="57"/>
      <c r="ACF181" s="57"/>
      <c r="ACG181" s="57"/>
      <c r="ACH181" s="57"/>
      <c r="ACI181" s="57"/>
      <c r="ACJ181" s="57"/>
      <c r="ACK181" s="57"/>
      <c r="ACL181" s="57"/>
      <c r="ACM181" s="57"/>
      <c r="ACN181" s="57"/>
      <c r="ACO181" s="57"/>
      <c r="ACP181" s="57"/>
      <c r="ACQ181" s="57"/>
      <c r="ACR181" s="57"/>
      <c r="ACS181" s="57"/>
      <c r="ACT181" s="57"/>
      <c r="ACU181" s="57"/>
      <c r="ACV181" s="57"/>
      <c r="ACW181" s="57"/>
      <c r="ACX181" s="57"/>
      <c r="ACY181" s="57"/>
      <c r="ACZ181" s="57"/>
      <c r="ADA181" s="57"/>
      <c r="ADB181" s="57"/>
      <c r="ADC181" s="57"/>
      <c r="ADD181" s="57"/>
      <c r="ADE181" s="57"/>
      <c r="ADF181" s="57"/>
      <c r="ADG181" s="57"/>
      <c r="ADH181" s="57"/>
      <c r="ADI181" s="57"/>
      <c r="ADJ181" s="57"/>
      <c r="ADK181" s="57"/>
      <c r="ADL181" s="57"/>
      <c r="ADM181" s="57"/>
      <c r="ADN181" s="57"/>
      <c r="ADO181" s="57"/>
      <c r="ADP181" s="57"/>
      <c r="ADQ181" s="57"/>
      <c r="ADR181" s="57"/>
      <c r="ADS181" s="57"/>
      <c r="ADT181" s="57"/>
      <c r="ADU181" s="57"/>
      <c r="ADV181" s="57"/>
      <c r="ADW181" s="57"/>
      <c r="ADX181" s="57"/>
      <c r="ADY181" s="57"/>
      <c r="ADZ181" s="57"/>
      <c r="AEA181" s="57"/>
      <c r="AEB181" s="57"/>
      <c r="AEC181" s="57"/>
      <c r="AED181" s="57"/>
      <c r="AEE181" s="57"/>
      <c r="AEF181" s="57"/>
      <c r="AEG181" s="57"/>
      <c r="AEH181" s="57"/>
      <c r="AEI181" s="57"/>
      <c r="AEJ181" s="57"/>
      <c r="AEK181" s="57"/>
      <c r="AEL181" s="57"/>
      <c r="AEM181" s="57"/>
      <c r="AEN181" s="57"/>
      <c r="AEO181" s="57"/>
      <c r="AEP181" s="57"/>
      <c r="AEQ181" s="57"/>
      <c r="AER181" s="57"/>
      <c r="AES181" s="57"/>
      <c r="AET181" s="57"/>
      <c r="AEU181" s="57"/>
      <c r="AEV181" s="57"/>
      <c r="AEW181" s="57"/>
      <c r="AEX181" s="57"/>
      <c r="AEY181" s="57"/>
      <c r="AEZ181" s="57"/>
      <c r="AFA181" s="57"/>
      <c r="AFB181" s="57"/>
      <c r="AFC181" s="57"/>
      <c r="AFD181" s="57"/>
      <c r="AFE181" s="57"/>
      <c r="AFF181" s="57"/>
      <c r="AFG181" s="57"/>
      <c r="AFH181" s="57"/>
      <c r="AFI181" s="57"/>
      <c r="AFJ181" s="57"/>
      <c r="AFK181" s="57"/>
      <c r="AFL181" s="57"/>
      <c r="AFM181" s="57"/>
      <c r="AFN181" s="57"/>
      <c r="AFO181" s="57"/>
      <c r="AFP181" s="57"/>
      <c r="AFQ181" s="57"/>
      <c r="AFR181" s="57"/>
      <c r="AFS181" s="57"/>
      <c r="AFT181" s="57"/>
      <c r="AFU181" s="57"/>
      <c r="AFV181" s="57"/>
      <c r="AFW181" s="57"/>
      <c r="AFX181" s="57"/>
      <c r="AFY181" s="57"/>
      <c r="AFZ181" s="57"/>
      <c r="AGA181" s="57"/>
      <c r="AGB181" s="57"/>
      <c r="AGC181" s="57"/>
      <c r="AGD181" s="57"/>
      <c r="AGE181" s="57"/>
      <c r="AGF181" s="57"/>
      <c r="AGG181" s="57"/>
      <c r="AGH181" s="57"/>
      <c r="AGI181" s="57"/>
      <c r="AGJ181" s="57"/>
      <c r="AGK181" s="57"/>
      <c r="AGL181" s="57"/>
      <c r="AGM181" s="57"/>
      <c r="AGN181" s="57"/>
      <c r="AGO181" s="57"/>
      <c r="AGP181" s="57"/>
      <c r="AGQ181" s="57"/>
      <c r="AGR181" s="57"/>
      <c r="AGS181" s="57"/>
      <c r="AGT181" s="57"/>
      <c r="AGU181" s="57"/>
      <c r="AGV181" s="57"/>
      <c r="AGW181" s="57"/>
      <c r="AGX181" s="57"/>
      <c r="AGY181" s="57"/>
      <c r="AGZ181" s="57"/>
      <c r="AHA181" s="57"/>
      <c r="AHB181" s="57"/>
      <c r="AHC181" s="57"/>
      <c r="AHD181" s="57"/>
      <c r="AHE181" s="57"/>
      <c r="AHF181" s="57"/>
      <c r="AHG181" s="57"/>
      <c r="AHH181" s="57"/>
      <c r="AHI181" s="57"/>
      <c r="AHJ181" s="57"/>
      <c r="AHK181" s="57"/>
      <c r="AHL181" s="57"/>
      <c r="AHM181" s="57"/>
      <c r="AHN181" s="57"/>
      <c r="AHO181" s="57"/>
      <c r="AHP181" s="57"/>
      <c r="AHQ181" s="57"/>
      <c r="AHR181" s="57"/>
      <c r="AHS181" s="57"/>
      <c r="AHT181" s="57"/>
      <c r="AHU181" s="57"/>
      <c r="AHV181" s="57"/>
      <c r="AHW181" s="57"/>
      <c r="AHX181" s="57"/>
      <c r="AHY181" s="57"/>
      <c r="AHZ181" s="57"/>
      <c r="AIA181" s="57"/>
      <c r="AIB181" s="57"/>
      <c r="AIC181" s="57"/>
      <c r="AID181" s="57"/>
      <c r="AIE181" s="57"/>
      <c r="AIF181" s="57"/>
      <c r="AIG181" s="57"/>
      <c r="AIH181" s="57"/>
      <c r="AII181" s="57"/>
      <c r="AIJ181" s="57"/>
      <c r="AIK181" s="57"/>
      <c r="AIL181" s="57"/>
      <c r="AIM181" s="57"/>
      <c r="AIN181" s="57"/>
      <c r="AIO181" s="57"/>
      <c r="AIP181" s="57"/>
      <c r="AIQ181" s="57"/>
      <c r="AIR181" s="57"/>
      <c r="AIS181" s="57"/>
      <c r="AIT181" s="57"/>
      <c r="AIU181" s="57"/>
      <c r="AIV181" s="57"/>
      <c r="AIW181" s="57"/>
      <c r="AIX181" s="57"/>
      <c r="AIY181" s="57"/>
      <c r="AIZ181" s="57"/>
      <c r="AJA181" s="57"/>
      <c r="AJB181" s="57"/>
      <c r="AJC181" s="57"/>
      <c r="AJD181" s="57"/>
      <c r="AJE181" s="57"/>
      <c r="AJF181" s="57"/>
      <c r="AJG181" s="57"/>
      <c r="AJH181" s="57"/>
      <c r="AJI181" s="57"/>
      <c r="AJJ181" s="57"/>
      <c r="AJK181" s="57"/>
      <c r="AJL181" s="57"/>
      <c r="AJM181" s="57"/>
      <c r="AJN181" s="57"/>
      <c r="AJO181" s="57"/>
      <c r="AJP181" s="57"/>
      <c r="AJQ181" s="57"/>
      <c r="AJR181" s="57"/>
      <c r="AJS181" s="57"/>
      <c r="AJT181" s="57"/>
      <c r="AJU181" s="57"/>
      <c r="AJV181" s="57"/>
      <c r="AJW181" s="57"/>
      <c r="AJX181" s="57"/>
      <c r="AJY181" s="57"/>
      <c r="AJZ181" s="57"/>
      <c r="AKA181" s="57"/>
      <c r="AKB181" s="57"/>
      <c r="AKC181" s="57"/>
      <c r="AKD181" s="57"/>
      <c r="AKE181" s="57"/>
      <c r="AKF181" s="57"/>
      <c r="AKG181" s="57"/>
      <c r="AKH181" s="57"/>
      <c r="AKI181" s="57"/>
      <c r="AKJ181" s="57"/>
      <c r="AKK181" s="57"/>
      <c r="AKL181" s="57"/>
      <c r="AKM181" s="57"/>
      <c r="AKN181" s="57"/>
      <c r="AKO181" s="57"/>
      <c r="AKP181" s="57"/>
      <c r="AKQ181" s="57"/>
      <c r="AKR181" s="57"/>
      <c r="AKS181" s="57"/>
      <c r="AKT181" s="57"/>
      <c r="AKU181" s="57"/>
      <c r="AKV181" s="57"/>
      <c r="AKW181" s="57"/>
      <c r="AKX181" s="57"/>
      <c r="AKY181" s="57"/>
      <c r="AKZ181" s="57"/>
      <c r="ALA181" s="57"/>
      <c r="ALB181" s="57"/>
      <c r="ALC181" s="57"/>
      <c r="ALD181" s="57"/>
      <c r="ALE181" s="57"/>
      <c r="ALF181" s="57"/>
      <c r="ALG181" s="57"/>
      <c r="ALH181" s="57"/>
      <c r="ALI181" s="57"/>
      <c r="ALJ181" s="57"/>
      <c r="ALK181" s="57"/>
      <c r="ALL181" s="57"/>
      <c r="ALM181" s="57"/>
      <c r="ALN181" s="57"/>
      <c r="ALO181" s="57"/>
      <c r="ALP181" s="57"/>
      <c r="ALQ181" s="57"/>
      <c r="ALR181" s="57"/>
      <c r="ALS181" s="57"/>
      <c r="ALT181" s="57"/>
      <c r="ALU181" s="57"/>
      <c r="ALV181" s="57"/>
      <c r="ALW181" s="57"/>
      <c r="ALX181" s="57"/>
      <c r="ALY181" s="57"/>
      <c r="ALZ181" s="57"/>
      <c r="AMA181" s="57"/>
      <c r="AMB181" s="57"/>
      <c r="AMC181" s="57"/>
      <c r="AMD181" s="57"/>
      <c r="AME181" s="57"/>
      <c r="AMF181" s="57"/>
      <c r="AMG181" s="57"/>
      <c r="AMH181" s="57"/>
      <c r="AMI181" s="57"/>
      <c r="AMJ181" s="57"/>
      <c r="AMK181" s="57"/>
      <c r="AML181" s="57"/>
      <c r="AMM181" s="57"/>
      <c r="AMN181" s="57"/>
      <c r="AMO181" s="57"/>
      <c r="AMP181" s="57"/>
      <c r="AMQ181" s="57"/>
      <c r="AMR181" s="57"/>
      <c r="AMS181" s="57"/>
      <c r="AMT181" s="57"/>
      <c r="AMU181" s="57"/>
      <c r="AMV181" s="57"/>
      <c r="AMW181" s="57"/>
      <c r="AMX181" s="57"/>
      <c r="AMY181" s="57"/>
      <c r="AMZ181" s="57"/>
      <c r="ANA181" s="57"/>
      <c r="ANB181" s="57"/>
      <c r="ANC181" s="57"/>
      <c r="AND181" s="57"/>
      <c r="ANE181" s="57"/>
      <c r="ANF181" s="57"/>
      <c r="ANG181" s="57"/>
      <c r="ANH181" s="57"/>
      <c r="ANI181" s="57"/>
      <c r="ANJ181" s="57"/>
      <c r="ANK181" s="57"/>
      <c r="ANL181" s="57"/>
      <c r="ANM181" s="57"/>
      <c r="ANN181" s="57"/>
      <c r="ANO181" s="57"/>
      <c r="ANP181" s="57"/>
      <c r="ANQ181" s="57"/>
      <c r="ANR181" s="57"/>
      <c r="ANS181" s="57"/>
      <c r="ANT181" s="57"/>
      <c r="ANU181" s="57"/>
      <c r="ANV181" s="57"/>
      <c r="ANW181" s="57"/>
      <c r="ANX181" s="57"/>
      <c r="ANY181" s="57"/>
      <c r="ANZ181" s="57"/>
      <c r="AOA181" s="57"/>
      <c r="AOB181" s="57"/>
      <c r="AOC181" s="57"/>
      <c r="AOD181" s="57"/>
      <c r="AOE181" s="57"/>
      <c r="AOF181" s="57"/>
      <c r="AOG181" s="57"/>
      <c r="AOH181" s="57"/>
      <c r="AOI181" s="57"/>
      <c r="AOJ181" s="57"/>
      <c r="AOK181" s="57"/>
      <c r="AOL181" s="57"/>
      <c r="AOM181" s="57"/>
      <c r="AON181" s="57"/>
      <c r="AOO181" s="57"/>
      <c r="AOP181" s="57"/>
      <c r="AOQ181" s="57"/>
      <c r="AOR181" s="57"/>
      <c r="AOS181" s="57"/>
      <c r="AOT181" s="57"/>
      <c r="AOU181" s="57"/>
      <c r="AOV181" s="57"/>
      <c r="AOW181" s="57"/>
      <c r="AOX181" s="57"/>
      <c r="AOY181" s="57"/>
      <c r="AOZ181" s="57"/>
      <c r="APA181" s="57"/>
      <c r="APB181" s="57"/>
      <c r="APC181" s="57"/>
      <c r="APD181" s="57"/>
      <c r="APE181" s="57"/>
      <c r="APF181" s="57"/>
      <c r="APG181" s="57"/>
      <c r="APH181" s="57"/>
      <c r="API181" s="57"/>
      <c r="APJ181" s="57"/>
      <c r="APK181" s="57"/>
      <c r="APL181" s="57"/>
      <c r="APM181" s="57"/>
      <c r="APN181" s="57"/>
      <c r="APO181" s="57"/>
      <c r="APP181" s="57"/>
      <c r="APQ181" s="57"/>
      <c r="APR181" s="57"/>
      <c r="APS181" s="57"/>
      <c r="APT181" s="57"/>
      <c r="APU181" s="57"/>
      <c r="APV181" s="57"/>
      <c r="APW181" s="57"/>
      <c r="APX181" s="57"/>
      <c r="APY181" s="57"/>
      <c r="APZ181" s="57"/>
      <c r="AQA181" s="57"/>
      <c r="AQB181" s="57"/>
      <c r="AQC181" s="57"/>
      <c r="AQD181" s="57"/>
      <c r="AQE181" s="57"/>
      <c r="AQF181" s="57"/>
      <c r="AQG181" s="57"/>
      <c r="AQH181" s="57"/>
      <c r="AQI181" s="57"/>
      <c r="AQJ181" s="57"/>
      <c r="AQK181" s="57"/>
      <c r="AQL181" s="57"/>
      <c r="AQM181" s="57"/>
      <c r="AQN181" s="57"/>
      <c r="AQO181" s="57"/>
      <c r="AQP181" s="57"/>
      <c r="AQQ181" s="57"/>
      <c r="AQR181" s="57"/>
      <c r="AQS181" s="57"/>
      <c r="AQT181" s="57"/>
      <c r="AQU181" s="57"/>
      <c r="AQV181" s="57"/>
      <c r="AQW181" s="57"/>
      <c r="AQX181" s="57"/>
      <c r="AQY181" s="57"/>
      <c r="AQZ181" s="57"/>
      <c r="ARA181" s="57"/>
      <c r="ARB181" s="57"/>
      <c r="ARC181" s="57"/>
      <c r="ARD181" s="57"/>
      <c r="ARE181" s="57"/>
      <c r="ARF181" s="57"/>
      <c r="ARG181" s="57"/>
      <c r="ARH181" s="57"/>
      <c r="ARI181" s="57"/>
      <c r="ARJ181" s="57"/>
      <c r="ARK181" s="57"/>
      <c r="ARL181" s="57"/>
      <c r="ARM181" s="57"/>
      <c r="ARN181" s="57"/>
      <c r="ARO181" s="57"/>
      <c r="ARP181" s="57"/>
      <c r="ARQ181" s="57"/>
      <c r="ARR181" s="57"/>
      <c r="ARS181" s="57"/>
      <c r="ART181" s="57"/>
      <c r="ARU181" s="57"/>
      <c r="ARV181" s="57"/>
      <c r="ARW181" s="57"/>
      <c r="ARX181" s="57"/>
      <c r="ARY181" s="57"/>
      <c r="ARZ181" s="57"/>
      <c r="ASA181" s="57"/>
      <c r="ASB181" s="57"/>
      <c r="ASC181" s="57"/>
      <c r="ASD181" s="57"/>
      <c r="ASE181" s="57"/>
      <c r="ASF181" s="57"/>
      <c r="ASG181" s="57"/>
      <c r="ASH181" s="57"/>
      <c r="ASI181" s="57"/>
      <c r="ASJ181" s="57"/>
      <c r="ASK181" s="57"/>
      <c r="ASL181" s="57"/>
      <c r="ASM181" s="57"/>
      <c r="ASN181" s="57"/>
      <c r="ASO181" s="57"/>
      <c r="ASP181" s="57"/>
      <c r="ASQ181" s="57"/>
      <c r="ASR181" s="57"/>
      <c r="ASS181" s="57"/>
      <c r="AST181" s="57"/>
      <c r="ASU181" s="57"/>
      <c r="ASV181" s="57"/>
      <c r="ASW181" s="57"/>
      <c r="ASX181" s="57"/>
      <c r="ASY181" s="57"/>
      <c r="ASZ181" s="57"/>
      <c r="ATA181" s="57"/>
      <c r="ATB181" s="57"/>
      <c r="ATC181" s="57"/>
      <c r="ATD181" s="57"/>
      <c r="ATE181" s="57"/>
      <c r="ATF181" s="57"/>
      <c r="ATG181" s="57"/>
      <c r="ATH181" s="57"/>
      <c r="ATI181" s="57"/>
      <c r="ATJ181" s="57"/>
      <c r="ATK181" s="57"/>
      <c r="ATL181" s="57"/>
      <c r="ATM181" s="57"/>
      <c r="ATN181" s="57"/>
      <c r="ATO181" s="57"/>
      <c r="ATP181" s="57"/>
      <c r="ATQ181" s="57"/>
      <c r="ATR181" s="57"/>
      <c r="ATS181" s="57"/>
      <c r="ATT181" s="57"/>
      <c r="ATU181" s="57"/>
      <c r="ATV181" s="57"/>
      <c r="ATW181" s="57"/>
      <c r="ATX181" s="57"/>
      <c r="ATY181" s="57"/>
      <c r="ATZ181" s="57"/>
      <c r="AUA181" s="57"/>
      <c r="AUB181" s="57"/>
      <c r="AUC181" s="57"/>
      <c r="AUD181" s="57"/>
      <c r="AUE181" s="57"/>
      <c r="AUF181" s="57"/>
      <c r="AUG181" s="57"/>
      <c r="AUH181" s="57"/>
      <c r="AUI181" s="57"/>
      <c r="AUJ181" s="57"/>
      <c r="AUK181" s="57"/>
      <c r="AUL181" s="57"/>
      <c r="AUM181" s="57"/>
      <c r="AUN181" s="57"/>
      <c r="AUO181" s="57"/>
      <c r="AUP181" s="57"/>
      <c r="AUQ181" s="57"/>
      <c r="AUR181" s="57"/>
      <c r="AUS181" s="57"/>
      <c r="AUT181" s="57"/>
      <c r="AUU181" s="57"/>
      <c r="AUV181" s="57"/>
      <c r="AUW181" s="57"/>
      <c r="AUX181" s="57"/>
      <c r="AUY181" s="57"/>
      <c r="AUZ181" s="57"/>
      <c r="AVA181" s="57"/>
      <c r="AVB181" s="57"/>
      <c r="AVC181" s="57"/>
      <c r="AVD181" s="57"/>
      <c r="AVE181" s="57"/>
      <c r="AVF181" s="57"/>
      <c r="AVG181" s="57"/>
      <c r="AVH181" s="57"/>
      <c r="AVI181" s="57"/>
      <c r="AVJ181" s="57"/>
      <c r="AVK181" s="57"/>
      <c r="AVL181" s="57"/>
      <c r="AVM181" s="57"/>
      <c r="AVN181" s="57"/>
      <c r="AVO181" s="57"/>
      <c r="AVP181" s="57"/>
      <c r="AVQ181" s="57"/>
      <c r="AVR181" s="57"/>
      <c r="AVS181" s="57"/>
      <c r="AVT181" s="57"/>
      <c r="AVU181" s="57"/>
      <c r="AVV181" s="57"/>
      <c r="AVW181" s="57"/>
      <c r="AVX181" s="57"/>
      <c r="AVY181" s="57"/>
      <c r="AVZ181" s="57"/>
      <c r="AWA181" s="57"/>
      <c r="AWB181" s="57"/>
      <c r="AWC181" s="57"/>
      <c r="AWD181" s="57"/>
      <c r="AWE181" s="57"/>
      <c r="AWF181" s="57"/>
      <c r="AWG181" s="57"/>
      <c r="AWH181" s="57"/>
      <c r="AWI181" s="57"/>
      <c r="AWJ181" s="57"/>
      <c r="AWK181" s="57"/>
      <c r="AWL181" s="57"/>
      <c r="AWM181" s="57"/>
      <c r="AWN181" s="57"/>
      <c r="AWO181" s="57"/>
      <c r="AWP181" s="57"/>
      <c r="AWQ181" s="57"/>
      <c r="AWR181" s="57"/>
      <c r="AWS181" s="57"/>
      <c r="AWT181" s="57"/>
      <c r="AWU181" s="57"/>
      <c r="AWV181" s="57"/>
      <c r="AWW181" s="57"/>
      <c r="AWX181" s="57"/>
      <c r="AWY181" s="57"/>
      <c r="AWZ181" s="57"/>
      <c r="AXA181" s="57"/>
      <c r="AXB181" s="57"/>
      <c r="AXC181" s="57"/>
      <c r="AXD181" s="57"/>
      <c r="AXE181" s="57"/>
      <c r="AXF181" s="57"/>
      <c r="AXG181" s="57"/>
      <c r="AXH181" s="57"/>
      <c r="AXI181" s="57"/>
      <c r="AXJ181" s="57"/>
      <c r="AXK181" s="57"/>
      <c r="AXL181" s="57"/>
      <c r="AXM181" s="57"/>
      <c r="AXN181" s="57"/>
      <c r="AXO181" s="57"/>
      <c r="AXP181" s="57"/>
      <c r="AXQ181" s="57"/>
      <c r="AXR181" s="57"/>
      <c r="AXS181" s="57"/>
      <c r="AXT181" s="57"/>
      <c r="AXU181" s="57"/>
      <c r="AXV181" s="57"/>
      <c r="AXW181" s="57"/>
      <c r="AXX181" s="57"/>
      <c r="AXY181" s="57"/>
      <c r="AXZ181" s="57"/>
      <c r="AYA181" s="57"/>
      <c r="AYB181" s="57"/>
      <c r="AYC181" s="57"/>
      <c r="AYD181" s="57"/>
      <c r="AYE181" s="57"/>
      <c r="AYF181" s="57"/>
      <c r="AYG181" s="57"/>
      <c r="AYH181" s="57"/>
      <c r="AYI181" s="57"/>
      <c r="AYJ181" s="57"/>
      <c r="AYK181" s="57"/>
      <c r="AYL181" s="57"/>
      <c r="AYM181" s="57"/>
      <c r="AYN181" s="57"/>
      <c r="AYO181" s="57"/>
      <c r="AYP181" s="57"/>
      <c r="AYQ181" s="57"/>
      <c r="AYR181" s="57"/>
      <c r="AYS181" s="57"/>
      <c r="AYT181" s="57"/>
      <c r="AYU181" s="57"/>
      <c r="AYV181" s="57"/>
      <c r="AYW181" s="57"/>
      <c r="AYX181" s="57"/>
      <c r="AYY181" s="57"/>
      <c r="AYZ181" s="57"/>
      <c r="AZA181" s="57"/>
      <c r="AZB181" s="57"/>
      <c r="AZC181" s="57"/>
      <c r="AZD181" s="57"/>
      <c r="AZE181" s="57"/>
      <c r="AZF181" s="57"/>
      <c r="AZG181" s="57"/>
      <c r="AZH181" s="57"/>
      <c r="AZI181" s="57"/>
      <c r="AZJ181" s="57"/>
      <c r="AZK181" s="57"/>
      <c r="AZL181" s="57"/>
      <c r="AZM181" s="57"/>
      <c r="AZN181" s="57"/>
      <c r="AZO181" s="57"/>
      <c r="AZP181" s="57"/>
      <c r="AZQ181" s="57"/>
      <c r="AZR181" s="57"/>
      <c r="AZS181" s="57"/>
      <c r="AZT181" s="57"/>
      <c r="AZU181" s="57"/>
      <c r="AZV181" s="57"/>
      <c r="AZW181" s="57"/>
      <c r="AZX181" s="57"/>
      <c r="AZY181" s="57"/>
      <c r="AZZ181" s="57"/>
      <c r="BAA181" s="57"/>
      <c r="BAB181" s="57"/>
      <c r="BAC181" s="57"/>
      <c r="BAD181" s="57"/>
      <c r="BAE181" s="57"/>
      <c r="BAF181" s="57"/>
      <c r="BAG181" s="57"/>
      <c r="BAH181" s="57"/>
      <c r="BAI181" s="57"/>
      <c r="BAJ181" s="57"/>
      <c r="BAK181" s="57"/>
      <c r="BAL181" s="57"/>
      <c r="BAM181" s="57"/>
      <c r="BAN181" s="57"/>
      <c r="BAO181" s="57"/>
      <c r="BAP181" s="57"/>
      <c r="BAQ181" s="57"/>
      <c r="BAR181" s="57"/>
      <c r="BAS181" s="57"/>
      <c r="BAT181" s="57"/>
      <c r="BAU181" s="57"/>
      <c r="BAV181" s="57"/>
      <c r="BAW181" s="57"/>
      <c r="BAX181" s="57"/>
      <c r="BAY181" s="57"/>
      <c r="BAZ181" s="57"/>
      <c r="BBA181" s="57"/>
      <c r="BBB181" s="57"/>
      <c r="BBC181" s="57"/>
      <c r="BBD181" s="57"/>
      <c r="BBE181" s="57"/>
      <c r="BBF181" s="57"/>
      <c r="BBG181" s="57"/>
      <c r="BBH181" s="57"/>
      <c r="BBI181" s="57"/>
      <c r="BBJ181" s="57"/>
      <c r="BBK181" s="57"/>
      <c r="BBL181" s="57"/>
      <c r="BBM181" s="57"/>
      <c r="BBN181" s="57"/>
      <c r="BBO181" s="57"/>
      <c r="BBP181" s="57"/>
      <c r="BBQ181" s="57"/>
      <c r="BBR181" s="57"/>
      <c r="BBS181" s="57"/>
      <c r="BBT181" s="57"/>
      <c r="BBU181" s="57"/>
      <c r="BBV181" s="57"/>
      <c r="BBW181" s="57"/>
      <c r="BBX181" s="57"/>
      <c r="BBY181" s="57"/>
      <c r="BBZ181" s="57"/>
      <c r="BCA181" s="57"/>
      <c r="BCB181" s="57"/>
      <c r="BCC181" s="57"/>
      <c r="BCD181" s="57"/>
      <c r="BCE181" s="57"/>
      <c r="BCF181" s="57"/>
      <c r="BCG181" s="57"/>
      <c r="BCH181" s="57"/>
      <c r="BCI181" s="57"/>
      <c r="BCJ181" s="57"/>
      <c r="BCK181" s="57"/>
      <c r="BCL181" s="57"/>
      <c r="BCM181" s="57"/>
      <c r="BCN181" s="57"/>
      <c r="BCO181" s="57"/>
      <c r="BCP181" s="57"/>
      <c r="BCQ181" s="57"/>
      <c r="BCR181" s="57"/>
      <c r="BCS181" s="57"/>
      <c r="BCT181" s="57"/>
      <c r="BCU181" s="57"/>
      <c r="BCV181" s="57"/>
      <c r="BCW181" s="57"/>
      <c r="BCX181" s="57"/>
      <c r="BCY181" s="57"/>
      <c r="BCZ181" s="57"/>
      <c r="BDA181" s="57"/>
      <c r="BDB181" s="57"/>
      <c r="BDC181" s="57"/>
      <c r="BDD181" s="57"/>
      <c r="BDE181" s="57"/>
      <c r="BDF181" s="57"/>
      <c r="BDG181" s="57"/>
      <c r="BDH181" s="57"/>
      <c r="BDI181" s="57"/>
      <c r="BDJ181" s="57"/>
      <c r="BDK181" s="57"/>
      <c r="BDL181" s="57"/>
      <c r="BDM181" s="57"/>
      <c r="BDN181" s="57"/>
      <c r="BDO181" s="57"/>
      <c r="BDP181" s="57"/>
      <c r="BDQ181" s="57"/>
      <c r="BDR181" s="57"/>
      <c r="BDS181" s="57"/>
      <c r="BDT181" s="57"/>
      <c r="BDU181" s="57"/>
      <c r="BDV181" s="57"/>
      <c r="BDW181" s="57"/>
      <c r="BDX181" s="57"/>
      <c r="BDY181" s="57"/>
      <c r="BDZ181" s="57"/>
      <c r="BEA181" s="57"/>
      <c r="BEB181" s="57"/>
      <c r="BEC181" s="57"/>
      <c r="BED181" s="57"/>
      <c r="BEE181" s="57"/>
      <c r="BEF181" s="57"/>
      <c r="BEG181" s="57"/>
      <c r="BEH181" s="57"/>
      <c r="BEI181" s="57"/>
      <c r="BEJ181" s="57"/>
      <c r="BEK181" s="57"/>
      <c r="BEL181" s="57"/>
      <c r="BEM181" s="57"/>
      <c r="BEN181" s="57"/>
      <c r="BEO181" s="57"/>
      <c r="BEP181" s="57"/>
      <c r="BEQ181" s="57"/>
      <c r="BER181" s="57"/>
      <c r="BES181" s="57"/>
      <c r="BET181" s="57"/>
      <c r="BEU181" s="57"/>
      <c r="BEV181" s="57"/>
      <c r="BEW181" s="57"/>
      <c r="BEX181" s="57"/>
      <c r="BEY181" s="57"/>
      <c r="BEZ181" s="57"/>
      <c r="BFA181" s="57"/>
      <c r="BFB181" s="57"/>
      <c r="BFC181" s="57"/>
      <c r="BFD181" s="57"/>
      <c r="BFE181" s="57"/>
      <c r="BFF181" s="57"/>
      <c r="BFG181" s="57"/>
      <c r="BFH181" s="57"/>
      <c r="BFI181" s="57"/>
      <c r="BFJ181" s="57"/>
      <c r="BFK181" s="57"/>
      <c r="BFL181" s="57"/>
      <c r="BFM181" s="57"/>
      <c r="BFN181" s="57"/>
      <c r="BFO181" s="57"/>
      <c r="BFP181" s="57"/>
      <c r="BFQ181" s="57"/>
      <c r="BFR181" s="57"/>
      <c r="BFS181" s="57"/>
      <c r="BFT181" s="57"/>
      <c r="BFU181" s="57"/>
      <c r="BFV181" s="57"/>
      <c r="BFW181" s="57"/>
      <c r="BFX181" s="57"/>
      <c r="BFY181" s="57"/>
      <c r="BFZ181" s="57"/>
      <c r="BGA181" s="57"/>
      <c r="BGB181" s="57"/>
      <c r="BGC181" s="57"/>
      <c r="BGD181" s="57"/>
      <c r="BGE181" s="57"/>
      <c r="BGF181" s="57"/>
      <c r="BGG181" s="57"/>
      <c r="BGH181" s="57"/>
      <c r="BGI181" s="57"/>
      <c r="BGJ181" s="57"/>
      <c r="BGK181" s="57"/>
      <c r="BGL181" s="57"/>
      <c r="BGM181" s="57"/>
      <c r="BGN181" s="57"/>
      <c r="BGO181" s="57"/>
      <c r="BGP181" s="57"/>
      <c r="BGQ181" s="57"/>
      <c r="BGR181" s="57"/>
      <c r="BGS181" s="57"/>
      <c r="BGT181" s="57"/>
      <c r="BGU181" s="57"/>
      <c r="BGV181" s="57"/>
      <c r="BGW181" s="57"/>
      <c r="BGX181" s="57"/>
      <c r="BGY181" s="57"/>
      <c r="BGZ181" s="57"/>
      <c r="BHA181" s="57"/>
      <c r="BHB181" s="57"/>
      <c r="BHC181" s="57"/>
      <c r="BHD181" s="57"/>
      <c r="BHE181" s="57"/>
      <c r="BHF181" s="57"/>
      <c r="BHG181" s="57"/>
      <c r="BHH181" s="57"/>
      <c r="BHI181" s="57"/>
      <c r="BHJ181" s="57"/>
      <c r="BHK181" s="57"/>
      <c r="BHL181" s="57"/>
      <c r="BHM181" s="57"/>
      <c r="BHN181" s="57"/>
      <c r="BHO181" s="57"/>
      <c r="BHP181" s="57"/>
      <c r="BHQ181" s="57"/>
      <c r="BHR181" s="57"/>
      <c r="BHS181" s="57"/>
      <c r="BHT181" s="57"/>
      <c r="BHU181" s="57"/>
      <c r="BHV181" s="57"/>
      <c r="BHW181" s="57"/>
      <c r="BHX181" s="57"/>
      <c r="BHY181" s="57"/>
      <c r="BHZ181" s="57"/>
      <c r="BIA181" s="57"/>
      <c r="BIB181" s="57"/>
      <c r="BIC181" s="57"/>
      <c r="BID181" s="57"/>
      <c r="BIE181" s="57"/>
      <c r="BIF181" s="57"/>
      <c r="BIG181" s="57"/>
      <c r="BIH181" s="57"/>
      <c r="BII181" s="57"/>
      <c r="BIJ181" s="57"/>
      <c r="BIK181" s="57"/>
      <c r="BIL181" s="57"/>
      <c r="BIM181" s="57"/>
      <c r="BIN181" s="57"/>
      <c r="BIO181" s="57"/>
      <c r="BIP181" s="57"/>
      <c r="BIQ181" s="57"/>
      <c r="BIR181" s="57"/>
      <c r="BIS181" s="57"/>
      <c r="BIT181" s="57"/>
      <c r="BIU181" s="57"/>
      <c r="BIV181" s="57"/>
      <c r="BIW181" s="57"/>
      <c r="BIX181" s="57"/>
      <c r="BIY181" s="57"/>
      <c r="BIZ181" s="57"/>
      <c r="BJA181" s="57"/>
      <c r="BJB181" s="57"/>
      <c r="BJC181" s="57"/>
      <c r="BJD181" s="57"/>
      <c r="BJE181" s="57"/>
      <c r="BJF181" s="57"/>
      <c r="BJG181" s="57"/>
      <c r="BJH181" s="57"/>
      <c r="BJI181" s="57"/>
      <c r="BJJ181" s="57"/>
      <c r="BJK181" s="57"/>
      <c r="BJL181" s="57"/>
      <c r="BJM181" s="57"/>
      <c r="BJN181" s="57"/>
      <c r="BJO181" s="57"/>
      <c r="BJP181" s="57"/>
      <c r="BJQ181" s="57"/>
      <c r="BJR181" s="57"/>
      <c r="BJS181" s="57"/>
      <c r="BJT181" s="57"/>
      <c r="BJU181" s="57"/>
      <c r="BJV181" s="57"/>
      <c r="BJW181" s="57"/>
      <c r="BJX181" s="57"/>
      <c r="BJY181" s="57"/>
      <c r="BJZ181" s="57"/>
      <c r="BKA181" s="57"/>
      <c r="BKB181" s="57"/>
      <c r="BKC181" s="57"/>
      <c r="BKD181" s="57"/>
      <c r="BKE181" s="57"/>
      <c r="BKF181" s="57"/>
      <c r="BKG181" s="57"/>
      <c r="BKH181" s="57"/>
      <c r="BKI181" s="57"/>
      <c r="BKJ181" s="57"/>
      <c r="BKK181" s="57"/>
      <c r="BKL181" s="57"/>
      <c r="BKM181" s="57"/>
      <c r="BKN181" s="57"/>
      <c r="BKO181" s="57"/>
      <c r="BKP181" s="57"/>
      <c r="BKQ181" s="57"/>
      <c r="BKR181" s="57"/>
      <c r="BKS181" s="57"/>
      <c r="BKT181" s="57"/>
      <c r="BKU181" s="57"/>
      <c r="BKV181" s="57"/>
      <c r="BKW181" s="57"/>
      <c r="BKX181" s="57"/>
      <c r="BKY181" s="57"/>
      <c r="BKZ181" s="57"/>
      <c r="BLA181" s="57"/>
      <c r="BLB181" s="57"/>
      <c r="BLC181" s="57"/>
      <c r="BLD181" s="57"/>
      <c r="BLE181" s="57"/>
      <c r="BLF181" s="57"/>
      <c r="BLG181" s="57"/>
      <c r="BLH181" s="57"/>
      <c r="BLI181" s="57"/>
      <c r="BLJ181" s="57"/>
      <c r="BLK181" s="57"/>
      <c r="BLL181" s="57"/>
      <c r="BLM181" s="57"/>
      <c r="BLN181" s="57"/>
      <c r="BLO181" s="57"/>
      <c r="BLP181" s="57"/>
      <c r="BLQ181" s="57"/>
      <c r="BLR181" s="57"/>
      <c r="BLS181" s="57"/>
      <c r="BLT181" s="57"/>
      <c r="BLU181" s="57"/>
      <c r="BLV181" s="57"/>
      <c r="BLW181" s="57"/>
      <c r="BLX181" s="57"/>
      <c r="BLY181" s="57"/>
      <c r="BLZ181" s="57"/>
      <c r="BMA181" s="57"/>
      <c r="BMB181" s="57"/>
      <c r="BMC181" s="57"/>
      <c r="BMD181" s="57"/>
      <c r="BME181" s="57"/>
      <c r="BMF181" s="57"/>
      <c r="BMG181" s="57"/>
      <c r="BMH181" s="57"/>
      <c r="BMI181" s="57"/>
      <c r="BMJ181" s="57"/>
      <c r="BMK181" s="57"/>
      <c r="BML181" s="57"/>
      <c r="BMM181" s="57"/>
      <c r="BMN181" s="57"/>
      <c r="BMO181" s="57"/>
      <c r="BMP181" s="57"/>
      <c r="BMQ181" s="57"/>
      <c r="BMR181" s="57"/>
      <c r="BMS181" s="57"/>
      <c r="BMT181" s="57"/>
      <c r="BMU181" s="57"/>
      <c r="BMV181" s="57"/>
      <c r="BMW181" s="57"/>
      <c r="BMX181" s="57"/>
      <c r="BMY181" s="57"/>
      <c r="BMZ181" s="57"/>
      <c r="BNA181" s="57"/>
      <c r="BNB181" s="57"/>
      <c r="BNC181" s="57"/>
      <c r="BND181" s="57"/>
      <c r="BNE181" s="57"/>
      <c r="BNF181" s="57"/>
      <c r="BNG181" s="57"/>
      <c r="BNH181" s="57"/>
      <c r="BNI181" s="57"/>
      <c r="BNJ181" s="57"/>
      <c r="BNK181" s="57"/>
      <c r="BNL181" s="57"/>
      <c r="BNM181" s="57"/>
      <c r="BNN181" s="57"/>
      <c r="BNO181" s="57"/>
      <c r="BNP181" s="57"/>
      <c r="BNQ181" s="57"/>
      <c r="BNR181" s="57"/>
      <c r="BNS181" s="57"/>
      <c r="BNT181" s="57"/>
      <c r="BNU181" s="57"/>
      <c r="BNV181" s="57"/>
      <c r="BNW181" s="57"/>
      <c r="BNX181" s="57"/>
      <c r="BNY181" s="57"/>
      <c r="BNZ181" s="57"/>
      <c r="BOA181" s="57"/>
      <c r="BOB181" s="57"/>
      <c r="BOC181" s="57"/>
      <c r="BOD181" s="57"/>
      <c r="BOE181" s="57"/>
      <c r="BOF181" s="57"/>
      <c r="BOG181" s="57"/>
      <c r="BOH181" s="57"/>
      <c r="BOI181" s="57"/>
      <c r="BOJ181" s="57"/>
      <c r="BOK181" s="57"/>
      <c r="BOL181" s="57"/>
      <c r="BOM181" s="57"/>
      <c r="BON181" s="57"/>
      <c r="BOO181" s="57"/>
      <c r="BOP181" s="57"/>
      <c r="BOQ181" s="57"/>
      <c r="BOR181" s="57"/>
      <c r="BOS181" s="57"/>
      <c r="BOT181" s="57"/>
      <c r="BOU181" s="57"/>
      <c r="BOV181" s="57"/>
      <c r="BOW181" s="57"/>
      <c r="BOX181" s="57"/>
      <c r="BOY181" s="57"/>
      <c r="BOZ181" s="57"/>
      <c r="BPA181" s="57"/>
      <c r="BPB181" s="57"/>
      <c r="BPC181" s="57"/>
      <c r="BPD181" s="57"/>
      <c r="BPE181" s="57"/>
      <c r="BPF181" s="57"/>
      <c r="BPG181" s="57"/>
      <c r="BPH181" s="57"/>
      <c r="BPI181" s="57"/>
      <c r="BPJ181" s="57"/>
      <c r="BPK181" s="57"/>
      <c r="BPL181" s="57"/>
      <c r="BPM181" s="57"/>
      <c r="BPN181" s="57"/>
      <c r="BPO181" s="57"/>
      <c r="BPP181" s="57"/>
      <c r="BPQ181" s="57"/>
      <c r="BPR181" s="57"/>
      <c r="BPS181" s="57"/>
      <c r="BPT181" s="57"/>
      <c r="BPU181" s="57"/>
      <c r="BPV181" s="57"/>
      <c r="BPW181" s="57"/>
      <c r="BPX181" s="57"/>
      <c r="BPY181" s="57"/>
      <c r="BPZ181" s="57"/>
      <c r="BQA181" s="57"/>
      <c r="BQB181" s="57"/>
      <c r="BQC181" s="57"/>
      <c r="BQD181" s="57"/>
      <c r="BQE181" s="57"/>
      <c r="BQF181" s="57"/>
      <c r="BQG181" s="57"/>
      <c r="BQH181" s="57"/>
      <c r="BQI181" s="57"/>
      <c r="BQJ181" s="57"/>
      <c r="BQK181" s="57"/>
      <c r="BQL181" s="57"/>
      <c r="BQM181" s="57"/>
      <c r="BQN181" s="57"/>
      <c r="BQO181" s="57"/>
      <c r="BQP181" s="57"/>
      <c r="BQQ181" s="57"/>
      <c r="BQR181" s="57"/>
      <c r="BQS181" s="57"/>
      <c r="BQT181" s="57"/>
      <c r="BQU181" s="57"/>
      <c r="BQV181" s="57"/>
      <c r="BQW181" s="57"/>
      <c r="BQX181" s="57"/>
      <c r="BQY181" s="57"/>
      <c r="BQZ181" s="57"/>
      <c r="BRA181" s="57"/>
      <c r="BRB181" s="57"/>
      <c r="BRC181" s="57"/>
      <c r="BRD181" s="57"/>
      <c r="BRE181" s="57"/>
      <c r="BRF181" s="57"/>
      <c r="BRG181" s="57"/>
      <c r="BRH181" s="57"/>
      <c r="BRI181" s="57"/>
      <c r="BRJ181" s="57"/>
      <c r="BRK181" s="57"/>
      <c r="BRL181" s="57"/>
      <c r="BRM181" s="57"/>
      <c r="BRN181" s="57"/>
      <c r="BRO181" s="57"/>
      <c r="BRP181" s="57"/>
      <c r="BRQ181" s="57"/>
      <c r="BRR181" s="57"/>
      <c r="BRS181" s="57"/>
      <c r="BRT181" s="57"/>
      <c r="BRU181" s="57"/>
      <c r="BRV181" s="57"/>
      <c r="BRW181" s="57"/>
      <c r="BRX181" s="57"/>
      <c r="BRY181" s="57"/>
      <c r="BRZ181" s="57"/>
      <c r="BSA181" s="57"/>
      <c r="BSB181" s="57"/>
      <c r="BSC181" s="57"/>
      <c r="BSD181" s="57"/>
      <c r="BSE181" s="57"/>
      <c r="BSF181" s="57"/>
      <c r="BSG181" s="57"/>
      <c r="BSH181" s="57"/>
      <c r="BSI181" s="57"/>
      <c r="BSJ181" s="57"/>
      <c r="BSK181" s="57"/>
      <c r="BSL181" s="57"/>
      <c r="BSM181" s="57"/>
      <c r="BSN181" s="57"/>
      <c r="BSO181" s="57"/>
      <c r="BSP181" s="57"/>
      <c r="BSQ181" s="57"/>
      <c r="BSR181" s="57"/>
      <c r="BSS181" s="57"/>
      <c r="BST181" s="57"/>
      <c r="BSU181" s="57"/>
      <c r="BSV181" s="57"/>
      <c r="BSW181" s="57"/>
      <c r="BSX181" s="57"/>
      <c r="BSY181" s="57"/>
      <c r="BSZ181" s="57"/>
      <c r="BTA181" s="57"/>
      <c r="BTB181" s="57"/>
      <c r="BTC181" s="57"/>
      <c r="BTD181" s="57"/>
      <c r="BTE181" s="57"/>
      <c r="BTF181" s="57"/>
      <c r="BTG181" s="57"/>
      <c r="BTH181" s="57"/>
      <c r="BTI181" s="57"/>
      <c r="BTJ181" s="57"/>
      <c r="BTK181" s="57"/>
      <c r="BTL181" s="57"/>
      <c r="BTM181" s="57"/>
      <c r="BTN181" s="57"/>
      <c r="BTO181" s="57"/>
      <c r="BTP181" s="57"/>
      <c r="BTQ181" s="57"/>
      <c r="BTR181" s="57"/>
      <c r="BTS181" s="57"/>
      <c r="BTT181" s="57"/>
      <c r="BTU181" s="57"/>
      <c r="BTV181" s="57"/>
      <c r="BTW181" s="57"/>
      <c r="BTX181" s="57"/>
      <c r="BTY181" s="57"/>
      <c r="BTZ181" s="57"/>
      <c r="BUA181" s="57"/>
      <c r="BUB181" s="57"/>
      <c r="BUC181" s="57"/>
      <c r="BUD181" s="57"/>
      <c r="BUE181" s="57"/>
      <c r="BUF181" s="57"/>
      <c r="BUG181" s="57"/>
      <c r="BUH181" s="57"/>
      <c r="BUI181" s="57"/>
      <c r="BUJ181" s="57"/>
      <c r="BUK181" s="57"/>
      <c r="BUL181" s="57"/>
      <c r="BUM181" s="57"/>
      <c r="BUN181" s="57"/>
      <c r="BUO181" s="57"/>
      <c r="BUP181" s="57"/>
      <c r="BUQ181" s="57"/>
      <c r="BUR181" s="57"/>
      <c r="BUS181" s="57"/>
      <c r="BUT181" s="57"/>
      <c r="BUU181" s="57"/>
      <c r="BUV181" s="57"/>
      <c r="BUW181" s="57"/>
      <c r="BUX181" s="57"/>
      <c r="BUY181" s="57"/>
      <c r="BUZ181" s="57"/>
      <c r="BVA181" s="57"/>
      <c r="BVB181" s="57"/>
      <c r="BVC181" s="57"/>
      <c r="BVD181" s="57"/>
      <c r="BVE181" s="57"/>
      <c r="BVF181" s="57"/>
      <c r="BVG181" s="57"/>
      <c r="BVH181" s="57"/>
      <c r="BVI181" s="57"/>
      <c r="BVJ181" s="57"/>
      <c r="BVK181" s="57"/>
      <c r="BVL181" s="57"/>
      <c r="BVM181" s="57"/>
      <c r="BVN181" s="57"/>
      <c r="BVO181" s="57"/>
      <c r="BVP181" s="57"/>
      <c r="BVQ181" s="57"/>
      <c r="BVR181" s="57"/>
      <c r="BVS181" s="57"/>
      <c r="BVT181" s="57"/>
      <c r="BVU181" s="57"/>
      <c r="BVV181" s="57"/>
      <c r="BVW181" s="57"/>
      <c r="BVX181" s="57"/>
      <c r="BVY181" s="57"/>
      <c r="BVZ181" s="57"/>
      <c r="BWA181" s="57"/>
      <c r="BWB181" s="57"/>
      <c r="BWC181" s="57"/>
      <c r="BWD181" s="57"/>
      <c r="BWE181" s="57"/>
      <c r="BWF181" s="57"/>
      <c r="BWG181" s="57"/>
      <c r="BWH181" s="57"/>
      <c r="BWI181" s="57"/>
      <c r="BWJ181" s="57"/>
      <c r="BWK181" s="57"/>
      <c r="BWL181" s="57"/>
      <c r="BWM181" s="57"/>
      <c r="BWN181" s="57"/>
      <c r="BWO181" s="57"/>
      <c r="BWP181" s="57"/>
      <c r="BWQ181" s="57"/>
      <c r="BWR181" s="57"/>
      <c r="BWS181" s="57"/>
      <c r="BWT181" s="57"/>
      <c r="BWU181" s="57"/>
      <c r="BWV181" s="57"/>
      <c r="BWW181" s="57"/>
      <c r="BWX181" s="57"/>
      <c r="BWY181" s="57"/>
      <c r="BWZ181" s="57"/>
      <c r="BXA181" s="57"/>
      <c r="BXB181" s="57"/>
      <c r="BXC181" s="57"/>
      <c r="BXD181" s="57"/>
      <c r="BXE181" s="57"/>
      <c r="BXF181" s="57"/>
      <c r="BXG181" s="57"/>
      <c r="BXH181" s="57"/>
      <c r="BXI181" s="57"/>
      <c r="BXJ181" s="57"/>
      <c r="BXK181" s="57"/>
      <c r="BXL181" s="57"/>
      <c r="BXM181" s="57"/>
      <c r="BXN181" s="57"/>
      <c r="BXO181" s="57"/>
      <c r="BXP181" s="57"/>
      <c r="BXQ181" s="57"/>
      <c r="BXR181" s="57"/>
      <c r="BXS181" s="57"/>
      <c r="BXT181" s="57"/>
      <c r="BXU181" s="57"/>
      <c r="BXV181" s="57"/>
      <c r="BXW181" s="57"/>
      <c r="BXX181" s="57"/>
      <c r="BXY181" s="57"/>
      <c r="BXZ181" s="57"/>
      <c r="BYA181" s="57"/>
      <c r="BYB181" s="57"/>
      <c r="BYC181" s="57"/>
      <c r="BYD181" s="57"/>
      <c r="BYE181" s="57"/>
      <c r="BYF181" s="57"/>
      <c r="BYG181" s="57"/>
      <c r="BYH181" s="57"/>
      <c r="BYI181" s="57"/>
      <c r="BYJ181" s="57"/>
      <c r="BYK181" s="57"/>
      <c r="BYL181" s="57"/>
      <c r="BYM181" s="57"/>
      <c r="BYN181" s="57"/>
      <c r="BYO181" s="57"/>
      <c r="BYP181" s="57"/>
      <c r="BYQ181" s="57"/>
      <c r="BYR181" s="57"/>
      <c r="BYS181" s="57"/>
      <c r="BYT181" s="57"/>
      <c r="BYU181" s="57"/>
      <c r="BYV181" s="57"/>
      <c r="BYW181" s="57"/>
      <c r="BYX181" s="57"/>
      <c r="BYY181" s="57"/>
      <c r="BYZ181" s="57"/>
      <c r="BZA181" s="57"/>
      <c r="BZB181" s="57"/>
      <c r="BZC181" s="57"/>
      <c r="BZD181" s="57"/>
      <c r="BZE181" s="57"/>
      <c r="BZF181" s="57"/>
      <c r="BZG181" s="57"/>
      <c r="BZH181" s="57"/>
      <c r="BZI181" s="57"/>
      <c r="BZJ181" s="57"/>
      <c r="BZK181" s="57"/>
      <c r="BZL181" s="57"/>
      <c r="BZM181" s="57"/>
      <c r="BZN181" s="57"/>
      <c r="BZO181" s="57"/>
      <c r="BZP181" s="57"/>
      <c r="BZQ181" s="57"/>
      <c r="BZR181" s="57"/>
      <c r="BZS181" s="57"/>
      <c r="BZT181" s="57"/>
      <c r="BZU181" s="57"/>
      <c r="BZV181" s="57"/>
      <c r="BZW181" s="57"/>
      <c r="BZX181" s="57"/>
      <c r="BZY181" s="57"/>
      <c r="BZZ181" s="57"/>
      <c r="CAA181" s="57"/>
      <c r="CAB181" s="57"/>
      <c r="CAC181" s="57"/>
      <c r="CAD181" s="57"/>
      <c r="CAE181" s="57"/>
      <c r="CAF181" s="57"/>
      <c r="CAG181" s="57"/>
      <c r="CAH181" s="57"/>
      <c r="CAI181" s="57"/>
      <c r="CAJ181" s="57"/>
      <c r="CAK181" s="57"/>
      <c r="CAL181" s="57"/>
      <c r="CAM181" s="57"/>
      <c r="CAN181" s="57"/>
      <c r="CAO181" s="57"/>
      <c r="CAP181" s="57"/>
      <c r="CAQ181" s="57"/>
      <c r="CAR181" s="57"/>
      <c r="CAS181" s="57"/>
      <c r="CAT181" s="57"/>
      <c r="CAU181" s="57"/>
      <c r="CAV181" s="57"/>
      <c r="CAW181" s="57"/>
      <c r="CAX181" s="57"/>
      <c r="CAY181" s="57"/>
      <c r="CAZ181" s="57"/>
      <c r="CBA181" s="57"/>
      <c r="CBB181" s="57"/>
      <c r="CBC181" s="57"/>
      <c r="CBD181" s="57"/>
      <c r="CBE181" s="57"/>
      <c r="CBF181" s="57"/>
      <c r="CBG181" s="57"/>
      <c r="CBH181" s="57"/>
      <c r="CBI181" s="57"/>
      <c r="CBJ181" s="57"/>
      <c r="CBK181" s="57"/>
      <c r="CBL181" s="57"/>
      <c r="CBM181" s="57"/>
      <c r="CBN181" s="57"/>
      <c r="CBO181" s="57"/>
      <c r="CBP181" s="57"/>
      <c r="CBQ181" s="57"/>
      <c r="CBR181" s="57"/>
      <c r="CBS181" s="57"/>
      <c r="CBT181" s="57"/>
      <c r="CBU181" s="57"/>
      <c r="CBV181" s="57"/>
      <c r="CBW181" s="57"/>
      <c r="CBX181" s="57"/>
      <c r="CBY181" s="57"/>
      <c r="CBZ181" s="57"/>
      <c r="CCA181" s="57"/>
      <c r="CCB181" s="57"/>
      <c r="CCC181" s="57"/>
      <c r="CCD181" s="57"/>
      <c r="CCE181" s="57"/>
      <c r="CCF181" s="57"/>
      <c r="CCG181" s="57"/>
      <c r="CCH181" s="57"/>
      <c r="CCI181" s="57"/>
      <c r="CCJ181" s="57"/>
      <c r="CCK181" s="57"/>
      <c r="CCL181" s="57"/>
      <c r="CCM181" s="57"/>
      <c r="CCN181" s="57"/>
      <c r="CCO181" s="57"/>
      <c r="CCP181" s="57"/>
      <c r="CCQ181" s="57"/>
      <c r="CCR181" s="57"/>
      <c r="CCS181" s="57"/>
      <c r="CCT181" s="57"/>
      <c r="CCU181" s="57"/>
      <c r="CCV181" s="57"/>
      <c r="CCW181" s="57"/>
      <c r="CCX181" s="57"/>
      <c r="CCY181" s="57"/>
      <c r="CCZ181" s="57"/>
      <c r="CDA181" s="57"/>
      <c r="CDB181" s="57"/>
      <c r="CDC181" s="57"/>
      <c r="CDD181" s="57"/>
      <c r="CDE181" s="57"/>
      <c r="CDF181" s="57"/>
      <c r="CDG181" s="57"/>
      <c r="CDH181" s="57"/>
      <c r="CDI181" s="57"/>
      <c r="CDJ181" s="57"/>
      <c r="CDK181" s="57"/>
      <c r="CDL181" s="57"/>
      <c r="CDM181" s="57"/>
      <c r="CDN181" s="57"/>
      <c r="CDO181" s="57"/>
      <c r="CDP181" s="57"/>
      <c r="CDQ181" s="57"/>
      <c r="CDR181" s="57"/>
      <c r="CDS181" s="57"/>
      <c r="CDT181" s="57"/>
      <c r="CDU181" s="57"/>
      <c r="CDV181" s="57"/>
      <c r="CDW181" s="57"/>
      <c r="CDX181" s="57"/>
      <c r="CDY181" s="57"/>
      <c r="CDZ181" s="57"/>
      <c r="CEA181" s="57"/>
      <c r="CEB181" s="57"/>
      <c r="CEC181" s="57"/>
      <c r="CED181" s="57"/>
      <c r="CEE181" s="57"/>
      <c r="CEF181" s="57"/>
      <c r="CEG181" s="57"/>
      <c r="CEH181" s="57"/>
      <c r="CEI181" s="57"/>
      <c r="CEJ181" s="57"/>
      <c r="CEK181" s="57"/>
      <c r="CEL181" s="57"/>
      <c r="CEM181" s="57"/>
      <c r="CEN181" s="57"/>
      <c r="CEO181" s="57"/>
      <c r="CEP181" s="57"/>
      <c r="CEQ181" s="57"/>
      <c r="CER181" s="57"/>
      <c r="CES181" s="57"/>
      <c r="CET181" s="57"/>
      <c r="CEU181" s="57"/>
      <c r="CEV181" s="57"/>
      <c r="CEW181" s="57"/>
      <c r="CEX181" s="57"/>
      <c r="CEY181" s="57"/>
      <c r="CEZ181" s="57"/>
      <c r="CFA181" s="57"/>
      <c r="CFB181" s="57"/>
      <c r="CFC181" s="57"/>
      <c r="CFD181" s="57"/>
      <c r="CFE181" s="57"/>
      <c r="CFF181" s="57"/>
      <c r="CFG181" s="57"/>
      <c r="CFH181" s="57"/>
      <c r="CFI181" s="57"/>
      <c r="CFJ181" s="57"/>
      <c r="CFK181" s="57"/>
      <c r="CFL181" s="57"/>
      <c r="CFM181" s="57"/>
      <c r="CFN181" s="57"/>
      <c r="CFO181" s="57"/>
      <c r="CFP181" s="57"/>
      <c r="CFQ181" s="57"/>
      <c r="CFR181" s="57"/>
      <c r="CFS181" s="57"/>
      <c r="CFT181" s="57"/>
      <c r="CFU181" s="57"/>
      <c r="CFV181" s="57"/>
      <c r="CFW181" s="57"/>
      <c r="CFX181" s="57"/>
      <c r="CFY181" s="57"/>
      <c r="CFZ181" s="57"/>
      <c r="CGA181" s="57"/>
      <c r="CGB181" s="57"/>
      <c r="CGC181" s="57"/>
      <c r="CGD181" s="57"/>
      <c r="CGE181" s="57"/>
      <c r="CGF181" s="57"/>
      <c r="CGG181" s="57"/>
      <c r="CGH181" s="57"/>
      <c r="CGI181" s="57"/>
      <c r="CGJ181" s="57"/>
      <c r="CGK181" s="57"/>
      <c r="CGL181" s="57"/>
      <c r="CGM181" s="57"/>
      <c r="CGN181" s="57"/>
      <c r="CGO181" s="57"/>
      <c r="CGP181" s="57"/>
      <c r="CGQ181" s="57"/>
      <c r="CGR181" s="57"/>
      <c r="CGS181" s="57"/>
      <c r="CGT181" s="57"/>
      <c r="CGU181" s="57"/>
      <c r="CGV181" s="57"/>
      <c r="CGW181" s="57"/>
      <c r="CGX181" s="57"/>
      <c r="CGY181" s="57"/>
      <c r="CGZ181" s="57"/>
      <c r="CHA181" s="57"/>
      <c r="CHB181" s="57"/>
      <c r="CHC181" s="57"/>
      <c r="CHD181" s="57"/>
      <c r="CHE181" s="57"/>
      <c r="CHF181" s="57"/>
      <c r="CHG181" s="57"/>
      <c r="CHH181" s="57"/>
      <c r="CHI181" s="57"/>
      <c r="CHJ181" s="57"/>
      <c r="CHK181" s="57"/>
      <c r="CHL181" s="57"/>
      <c r="CHM181" s="57"/>
      <c r="CHN181" s="57"/>
      <c r="CHO181" s="57"/>
      <c r="CHP181" s="57"/>
      <c r="CHQ181" s="57"/>
      <c r="CHR181" s="57"/>
      <c r="CHS181" s="57"/>
      <c r="CHT181" s="57"/>
      <c r="CHU181" s="57"/>
      <c r="CHV181" s="57"/>
      <c r="CHW181" s="57"/>
      <c r="CHX181" s="57"/>
      <c r="CHY181" s="57"/>
      <c r="CHZ181" s="57"/>
      <c r="CIA181" s="57"/>
      <c r="CIB181" s="57"/>
      <c r="CIC181" s="57"/>
      <c r="CID181" s="57"/>
      <c r="CIE181" s="57"/>
      <c r="CIF181" s="57"/>
      <c r="CIG181" s="57"/>
      <c r="CIH181" s="57"/>
      <c r="CII181" s="57"/>
      <c r="CIJ181" s="57"/>
      <c r="CIK181" s="57"/>
      <c r="CIL181" s="57"/>
      <c r="CIM181" s="57"/>
      <c r="CIN181" s="57"/>
      <c r="CIO181" s="57"/>
      <c r="CIP181" s="57"/>
      <c r="CIQ181" s="57"/>
      <c r="CIR181" s="57"/>
      <c r="CIS181" s="57"/>
      <c r="CIT181" s="57"/>
      <c r="CIU181" s="57"/>
      <c r="CIV181" s="57"/>
      <c r="CIW181" s="57"/>
      <c r="CIX181" s="57"/>
      <c r="CIY181" s="57"/>
      <c r="CIZ181" s="57"/>
      <c r="CJA181" s="57"/>
      <c r="CJB181" s="57"/>
      <c r="CJC181" s="57"/>
      <c r="CJD181" s="57"/>
      <c r="CJE181" s="57"/>
      <c r="CJF181" s="57"/>
      <c r="CJG181" s="57"/>
      <c r="CJH181" s="57"/>
      <c r="CJI181" s="57"/>
      <c r="CJJ181" s="57"/>
      <c r="CJK181" s="57"/>
      <c r="CJL181" s="57"/>
      <c r="CJM181" s="57"/>
      <c r="CJN181" s="57"/>
      <c r="CJO181" s="57"/>
      <c r="CJP181" s="57"/>
      <c r="CJQ181" s="57"/>
      <c r="CJR181" s="57"/>
      <c r="CJS181" s="57"/>
      <c r="CJT181" s="57"/>
      <c r="CJU181" s="57"/>
      <c r="CJV181" s="57"/>
      <c r="CJW181" s="57"/>
      <c r="CJX181" s="57"/>
      <c r="CJY181" s="57"/>
      <c r="CJZ181" s="57"/>
      <c r="CKA181" s="57"/>
      <c r="CKB181" s="57"/>
      <c r="CKC181" s="57"/>
      <c r="CKD181" s="57"/>
      <c r="CKE181" s="57"/>
      <c r="CKF181" s="57"/>
      <c r="CKG181" s="57"/>
      <c r="CKH181" s="57"/>
      <c r="CKI181" s="57"/>
      <c r="CKJ181" s="57"/>
      <c r="CKK181" s="57"/>
      <c r="CKL181" s="57"/>
      <c r="CKM181" s="57"/>
      <c r="CKN181" s="57"/>
      <c r="CKO181" s="57"/>
      <c r="CKP181" s="57"/>
      <c r="CKQ181" s="57"/>
      <c r="CKR181" s="57"/>
      <c r="CKS181" s="57"/>
      <c r="CKT181" s="57"/>
      <c r="CKU181" s="57"/>
      <c r="CKV181" s="57"/>
      <c r="CKW181" s="57"/>
      <c r="CKX181" s="57"/>
      <c r="CKY181" s="57"/>
      <c r="CKZ181" s="57"/>
      <c r="CLA181" s="57"/>
      <c r="CLB181" s="57"/>
      <c r="CLC181" s="57"/>
      <c r="CLD181" s="57"/>
      <c r="CLE181" s="57"/>
      <c r="CLF181" s="57"/>
      <c r="CLG181" s="57"/>
      <c r="CLH181" s="57"/>
      <c r="CLI181" s="57"/>
      <c r="CLJ181" s="57"/>
      <c r="CLK181" s="57"/>
      <c r="CLL181" s="57"/>
      <c r="CLM181" s="57"/>
      <c r="CLN181" s="57"/>
      <c r="CLO181" s="57"/>
      <c r="CLP181" s="57"/>
      <c r="CLQ181" s="57"/>
      <c r="CLR181" s="57"/>
      <c r="CLS181" s="57"/>
      <c r="CLT181" s="57"/>
      <c r="CLU181" s="57"/>
      <c r="CLV181" s="57"/>
      <c r="CLW181" s="57"/>
      <c r="CLX181" s="57"/>
      <c r="CLY181" s="57"/>
      <c r="CLZ181" s="57"/>
      <c r="CMA181" s="57"/>
      <c r="CMB181" s="57"/>
      <c r="CMC181" s="57"/>
      <c r="CMD181" s="57"/>
      <c r="CME181" s="57"/>
      <c r="CMF181" s="57"/>
      <c r="CMG181" s="57"/>
      <c r="CMH181" s="57"/>
      <c r="CMI181" s="57"/>
      <c r="CMJ181" s="57"/>
      <c r="CMK181" s="57"/>
      <c r="CML181" s="57"/>
      <c r="CMM181" s="57"/>
      <c r="CMN181" s="57"/>
      <c r="CMO181" s="57"/>
      <c r="CMP181" s="57"/>
      <c r="CMQ181" s="57"/>
      <c r="CMR181" s="57"/>
      <c r="CMS181" s="57"/>
      <c r="CMT181" s="57"/>
      <c r="CMU181" s="57"/>
      <c r="CMV181" s="57"/>
      <c r="CMW181" s="57"/>
      <c r="CMX181" s="57"/>
      <c r="CMY181" s="57"/>
      <c r="CMZ181" s="57"/>
      <c r="CNA181" s="57"/>
      <c r="CNB181" s="57"/>
      <c r="CNC181" s="57"/>
      <c r="CND181" s="57"/>
      <c r="CNE181" s="57"/>
      <c r="CNF181" s="57"/>
      <c r="CNG181" s="57"/>
      <c r="CNH181" s="57"/>
      <c r="CNI181" s="57"/>
      <c r="CNJ181" s="57"/>
      <c r="CNK181" s="57"/>
      <c r="CNL181" s="57"/>
      <c r="CNM181" s="57"/>
      <c r="CNN181" s="57"/>
      <c r="CNO181" s="57"/>
      <c r="CNP181" s="57"/>
      <c r="CNQ181" s="57"/>
      <c r="CNR181" s="57"/>
      <c r="CNS181" s="57"/>
      <c r="CNT181" s="57"/>
      <c r="CNU181" s="57"/>
      <c r="CNV181" s="57"/>
      <c r="CNW181" s="57"/>
      <c r="CNX181" s="57"/>
      <c r="CNY181" s="57"/>
      <c r="CNZ181" s="57"/>
      <c r="COA181" s="57"/>
      <c r="COB181" s="57"/>
      <c r="COC181" s="57"/>
      <c r="COD181" s="57"/>
      <c r="COE181" s="57"/>
      <c r="COF181" s="57"/>
      <c r="COG181" s="57"/>
      <c r="COH181" s="57"/>
      <c r="COI181" s="57"/>
      <c r="COJ181" s="57"/>
      <c r="COK181" s="57"/>
      <c r="COL181" s="57"/>
      <c r="COM181" s="57"/>
      <c r="CON181" s="57"/>
      <c r="COO181" s="57"/>
      <c r="COP181" s="57"/>
      <c r="COQ181" s="57"/>
      <c r="COR181" s="57"/>
      <c r="COS181" s="57"/>
      <c r="COT181" s="57"/>
      <c r="COU181" s="57"/>
      <c r="COV181" s="57"/>
      <c r="COW181" s="57"/>
      <c r="COX181" s="57"/>
      <c r="COY181" s="57"/>
      <c r="COZ181" s="57"/>
      <c r="CPA181" s="57"/>
      <c r="CPB181" s="57"/>
      <c r="CPC181" s="57"/>
      <c r="CPD181" s="57"/>
      <c r="CPE181" s="57"/>
      <c r="CPF181" s="57"/>
      <c r="CPG181" s="57"/>
      <c r="CPH181" s="57"/>
      <c r="CPI181" s="57"/>
      <c r="CPJ181" s="57"/>
      <c r="CPK181" s="57"/>
      <c r="CPL181" s="57"/>
      <c r="CPM181" s="57"/>
      <c r="CPN181" s="57"/>
      <c r="CPO181" s="57"/>
      <c r="CPP181" s="57"/>
      <c r="CPQ181" s="57"/>
      <c r="CPR181" s="57"/>
      <c r="CPS181" s="57"/>
      <c r="CPT181" s="57"/>
      <c r="CPU181" s="57"/>
      <c r="CPV181" s="57"/>
      <c r="CPW181" s="57"/>
      <c r="CPX181" s="57"/>
      <c r="CPY181" s="57"/>
      <c r="CPZ181" s="57"/>
      <c r="CQA181" s="57"/>
      <c r="CQB181" s="57"/>
      <c r="CQC181" s="57"/>
      <c r="CQD181" s="57"/>
      <c r="CQE181" s="57"/>
      <c r="CQF181" s="57"/>
      <c r="CQG181" s="57"/>
      <c r="CQH181" s="57"/>
      <c r="CQI181" s="57"/>
      <c r="CQJ181" s="57"/>
      <c r="CQK181" s="57"/>
      <c r="CQL181" s="57"/>
      <c r="CQM181" s="57"/>
      <c r="CQN181" s="57"/>
      <c r="CQO181" s="57"/>
      <c r="CQP181" s="57"/>
      <c r="CQQ181" s="57"/>
      <c r="CQR181" s="57"/>
      <c r="CQS181" s="57"/>
      <c r="CQT181" s="57"/>
      <c r="CQU181" s="57"/>
      <c r="CQV181" s="57"/>
      <c r="CQW181" s="57"/>
      <c r="CQX181" s="57"/>
      <c r="CQY181" s="57"/>
      <c r="CQZ181" s="57"/>
      <c r="CRA181" s="57"/>
      <c r="CRB181" s="57"/>
      <c r="CRC181" s="57"/>
      <c r="CRD181" s="57"/>
      <c r="CRE181" s="57"/>
      <c r="CRF181" s="57"/>
      <c r="CRG181" s="57"/>
      <c r="CRH181" s="57"/>
      <c r="CRI181" s="57"/>
      <c r="CRJ181" s="57"/>
      <c r="CRK181" s="57"/>
      <c r="CRL181" s="57"/>
      <c r="CRM181" s="57"/>
      <c r="CRN181" s="57"/>
      <c r="CRO181" s="57"/>
      <c r="CRP181" s="57"/>
      <c r="CRQ181" s="57"/>
      <c r="CRR181" s="57"/>
      <c r="CRS181" s="57"/>
      <c r="CRT181" s="57"/>
      <c r="CRU181" s="57"/>
      <c r="CRV181" s="57"/>
      <c r="CRW181" s="57"/>
      <c r="CRX181" s="57"/>
      <c r="CRY181" s="57"/>
      <c r="CRZ181" s="57"/>
      <c r="CSA181" s="57"/>
      <c r="CSB181" s="57"/>
      <c r="CSC181" s="57"/>
      <c r="CSD181" s="57"/>
      <c r="CSE181" s="57"/>
      <c r="CSF181" s="57"/>
      <c r="CSG181" s="57"/>
      <c r="CSH181" s="57"/>
      <c r="CSI181" s="57"/>
      <c r="CSJ181" s="57"/>
      <c r="CSK181" s="57"/>
      <c r="CSL181" s="57"/>
      <c r="CSM181" s="57"/>
      <c r="CSN181" s="57"/>
      <c r="CSO181" s="57"/>
      <c r="CSP181" s="57"/>
      <c r="CSQ181" s="57"/>
      <c r="CSR181" s="57"/>
      <c r="CSS181" s="57"/>
      <c r="CST181" s="57"/>
      <c r="CSU181" s="57"/>
      <c r="CSV181" s="57"/>
      <c r="CSW181" s="57"/>
      <c r="CSX181" s="57"/>
      <c r="CSY181" s="57"/>
      <c r="CSZ181" s="57"/>
      <c r="CTA181" s="57"/>
      <c r="CTB181" s="57"/>
      <c r="CTC181" s="57"/>
      <c r="CTD181" s="57"/>
      <c r="CTE181" s="57"/>
      <c r="CTF181" s="57"/>
      <c r="CTG181" s="57"/>
      <c r="CTH181" s="57"/>
      <c r="CTI181" s="57"/>
      <c r="CTJ181" s="57"/>
      <c r="CTK181" s="57"/>
      <c r="CTL181" s="57"/>
      <c r="CTM181" s="57"/>
      <c r="CTN181" s="57"/>
      <c r="CTO181" s="57"/>
      <c r="CTP181" s="57"/>
      <c r="CTQ181" s="57"/>
      <c r="CTR181" s="57"/>
      <c r="CTS181" s="57"/>
      <c r="CTT181" s="57"/>
      <c r="CTU181" s="57"/>
      <c r="CTV181" s="57"/>
      <c r="CTW181" s="57"/>
      <c r="CTX181" s="57"/>
      <c r="CTY181" s="57"/>
      <c r="CTZ181" s="57"/>
      <c r="CUA181" s="57"/>
      <c r="CUB181" s="57"/>
      <c r="CUC181" s="57"/>
      <c r="CUD181" s="57"/>
      <c r="CUE181" s="57"/>
      <c r="CUF181" s="57"/>
      <c r="CUG181" s="57"/>
      <c r="CUH181" s="57"/>
      <c r="CUI181" s="57"/>
      <c r="CUJ181" s="57"/>
      <c r="CUK181" s="57"/>
      <c r="CUL181" s="57"/>
      <c r="CUM181" s="57"/>
      <c r="CUN181" s="57"/>
      <c r="CUO181" s="57"/>
      <c r="CUP181" s="57"/>
      <c r="CUQ181" s="57"/>
      <c r="CUR181" s="57"/>
      <c r="CUS181" s="57"/>
      <c r="CUT181" s="57"/>
      <c r="CUU181" s="57"/>
      <c r="CUV181" s="57"/>
      <c r="CUW181" s="57"/>
      <c r="CUX181" s="57"/>
      <c r="CUY181" s="57"/>
      <c r="CUZ181" s="57"/>
      <c r="CVA181" s="57"/>
      <c r="CVB181" s="57"/>
      <c r="CVC181" s="57"/>
      <c r="CVD181" s="57"/>
      <c r="CVE181" s="57"/>
      <c r="CVF181" s="57"/>
      <c r="CVG181" s="57"/>
      <c r="CVH181" s="57"/>
      <c r="CVI181" s="57"/>
      <c r="CVJ181" s="57"/>
      <c r="CVK181" s="57"/>
      <c r="CVL181" s="57"/>
      <c r="CVM181" s="57"/>
      <c r="CVN181" s="57"/>
      <c r="CVO181" s="57"/>
      <c r="CVP181" s="57"/>
      <c r="CVQ181" s="57"/>
      <c r="CVR181" s="57"/>
      <c r="CVS181" s="57"/>
      <c r="CVT181" s="57"/>
      <c r="CVU181" s="57"/>
      <c r="CVV181" s="57"/>
      <c r="CVW181" s="57"/>
      <c r="CVX181" s="57"/>
      <c r="CVY181" s="57"/>
      <c r="CVZ181" s="57"/>
      <c r="CWA181" s="57"/>
      <c r="CWB181" s="57"/>
      <c r="CWC181" s="57"/>
      <c r="CWD181" s="57"/>
      <c r="CWE181" s="57"/>
      <c r="CWF181" s="57"/>
      <c r="CWG181" s="57"/>
      <c r="CWH181" s="57"/>
      <c r="CWI181" s="57"/>
      <c r="CWJ181" s="57"/>
      <c r="CWK181" s="57"/>
      <c r="CWL181" s="57"/>
      <c r="CWM181" s="57"/>
      <c r="CWN181" s="57"/>
      <c r="CWO181" s="57"/>
      <c r="CWP181" s="57"/>
      <c r="CWQ181" s="57"/>
      <c r="CWR181" s="57"/>
      <c r="CWS181" s="57"/>
      <c r="CWT181" s="57"/>
      <c r="CWU181" s="57"/>
      <c r="CWV181" s="57"/>
      <c r="CWW181" s="57"/>
      <c r="CWX181" s="57"/>
      <c r="CWY181" s="57"/>
      <c r="CWZ181" s="57"/>
      <c r="CXA181" s="57"/>
      <c r="CXB181" s="57"/>
      <c r="CXC181" s="57"/>
      <c r="CXD181" s="57"/>
      <c r="CXE181" s="57"/>
      <c r="CXF181" s="57"/>
      <c r="CXG181" s="57"/>
      <c r="CXH181" s="57"/>
      <c r="CXI181" s="57"/>
      <c r="CXJ181" s="57"/>
      <c r="CXK181" s="57"/>
      <c r="CXL181" s="57"/>
      <c r="CXM181" s="57"/>
      <c r="CXN181" s="57"/>
      <c r="CXO181" s="57"/>
      <c r="CXP181" s="57"/>
      <c r="CXQ181" s="57"/>
      <c r="CXR181" s="57"/>
      <c r="CXS181" s="57"/>
      <c r="CXT181" s="57"/>
      <c r="CXU181" s="57"/>
      <c r="CXV181" s="57"/>
      <c r="CXW181" s="57"/>
      <c r="CXX181" s="57"/>
      <c r="CXY181" s="57"/>
      <c r="CXZ181" s="57"/>
      <c r="CYA181" s="57"/>
      <c r="CYB181" s="57"/>
      <c r="CYC181" s="57"/>
      <c r="CYD181" s="57"/>
      <c r="CYE181" s="57"/>
      <c r="CYF181" s="57"/>
      <c r="CYG181" s="57"/>
      <c r="CYH181" s="57"/>
      <c r="CYI181" s="57"/>
      <c r="CYJ181" s="57"/>
      <c r="CYK181" s="57"/>
      <c r="CYL181" s="57"/>
      <c r="CYM181" s="57"/>
      <c r="CYN181" s="57"/>
      <c r="CYO181" s="57"/>
      <c r="CYP181" s="57"/>
      <c r="CYQ181" s="57"/>
      <c r="CYR181" s="57"/>
      <c r="CYS181" s="57"/>
      <c r="CYT181" s="57"/>
      <c r="CYU181" s="57"/>
      <c r="CYV181" s="57"/>
      <c r="CYW181" s="57"/>
      <c r="CYX181" s="57"/>
      <c r="CYY181" s="57"/>
      <c r="CYZ181" s="57"/>
      <c r="CZA181" s="57"/>
      <c r="CZB181" s="57"/>
      <c r="CZC181" s="57"/>
      <c r="CZD181" s="57"/>
      <c r="CZE181" s="57"/>
      <c r="CZF181" s="57"/>
      <c r="CZG181" s="57"/>
      <c r="CZH181" s="57"/>
      <c r="CZI181" s="57"/>
      <c r="CZJ181" s="57"/>
      <c r="CZK181" s="57"/>
      <c r="CZL181" s="57"/>
      <c r="CZM181" s="57"/>
      <c r="CZN181" s="57"/>
      <c r="CZO181" s="57"/>
      <c r="CZP181" s="57"/>
      <c r="CZQ181" s="57"/>
      <c r="CZR181" s="57"/>
      <c r="CZS181" s="57"/>
      <c r="CZT181" s="57"/>
      <c r="CZU181" s="57"/>
      <c r="CZV181" s="57"/>
      <c r="CZW181" s="57"/>
      <c r="CZX181" s="57"/>
      <c r="CZY181" s="57"/>
      <c r="CZZ181" s="57"/>
      <c r="DAA181" s="57"/>
      <c r="DAB181" s="57"/>
      <c r="DAC181" s="57"/>
      <c r="DAD181" s="57"/>
      <c r="DAE181" s="57"/>
      <c r="DAF181" s="57"/>
      <c r="DAG181" s="57"/>
      <c r="DAH181" s="57"/>
      <c r="DAI181" s="57"/>
      <c r="DAJ181" s="57"/>
      <c r="DAK181" s="57"/>
      <c r="DAL181" s="57"/>
      <c r="DAM181" s="57"/>
      <c r="DAN181" s="57"/>
      <c r="DAO181" s="57"/>
      <c r="DAP181" s="57"/>
      <c r="DAQ181" s="57"/>
      <c r="DAR181" s="57"/>
      <c r="DAS181" s="57"/>
      <c r="DAT181" s="57"/>
      <c r="DAU181" s="57"/>
      <c r="DAV181" s="57"/>
      <c r="DAW181" s="57"/>
      <c r="DAX181" s="57"/>
      <c r="DAY181" s="57"/>
      <c r="DAZ181" s="57"/>
      <c r="DBA181" s="57"/>
      <c r="DBB181" s="57"/>
      <c r="DBC181" s="57"/>
      <c r="DBD181" s="57"/>
      <c r="DBE181" s="57"/>
      <c r="DBF181" s="57"/>
      <c r="DBG181" s="57"/>
      <c r="DBH181" s="57"/>
      <c r="DBI181" s="57"/>
      <c r="DBJ181" s="57"/>
      <c r="DBK181" s="57"/>
      <c r="DBL181" s="57"/>
      <c r="DBM181" s="57"/>
      <c r="DBN181" s="57"/>
      <c r="DBO181" s="57"/>
      <c r="DBP181" s="57"/>
      <c r="DBQ181" s="57"/>
      <c r="DBR181" s="57"/>
      <c r="DBS181" s="57"/>
      <c r="DBT181" s="57"/>
      <c r="DBU181" s="57"/>
      <c r="DBV181" s="57"/>
      <c r="DBW181" s="57"/>
      <c r="DBX181" s="57"/>
      <c r="DBY181" s="57"/>
      <c r="DBZ181" s="57"/>
      <c r="DCA181" s="57"/>
      <c r="DCB181" s="57"/>
      <c r="DCC181" s="57"/>
      <c r="DCD181" s="57"/>
      <c r="DCE181" s="57"/>
      <c r="DCF181" s="57"/>
      <c r="DCG181" s="57"/>
      <c r="DCH181" s="57"/>
      <c r="DCI181" s="57"/>
      <c r="DCJ181" s="57"/>
      <c r="DCK181" s="57"/>
      <c r="DCL181" s="57"/>
      <c r="DCM181" s="57"/>
      <c r="DCN181" s="57"/>
      <c r="DCO181" s="57"/>
      <c r="DCP181" s="57"/>
      <c r="DCQ181" s="57"/>
      <c r="DCR181" s="57"/>
      <c r="DCS181" s="57"/>
      <c r="DCT181" s="57"/>
      <c r="DCU181" s="57"/>
      <c r="DCV181" s="57"/>
      <c r="DCW181" s="57"/>
      <c r="DCX181" s="57"/>
      <c r="DCY181" s="57"/>
      <c r="DCZ181" s="57"/>
      <c r="DDA181" s="57"/>
      <c r="DDB181" s="57"/>
      <c r="DDC181" s="57"/>
      <c r="DDD181" s="57"/>
      <c r="DDE181" s="57"/>
      <c r="DDF181" s="57"/>
      <c r="DDG181" s="57"/>
      <c r="DDH181" s="57"/>
      <c r="DDI181" s="57"/>
      <c r="DDJ181" s="57"/>
      <c r="DDK181" s="57"/>
      <c r="DDL181" s="57"/>
      <c r="DDM181" s="57"/>
      <c r="DDN181" s="57"/>
      <c r="DDO181" s="57"/>
      <c r="DDP181" s="57"/>
      <c r="DDQ181" s="57"/>
      <c r="DDR181" s="57"/>
      <c r="DDS181" s="57"/>
      <c r="DDT181" s="57"/>
      <c r="DDU181" s="57"/>
      <c r="DDV181" s="57"/>
      <c r="DDW181" s="57"/>
      <c r="DDX181" s="57"/>
      <c r="DDY181" s="57"/>
      <c r="DDZ181" s="57"/>
      <c r="DEA181" s="57"/>
      <c r="DEB181" s="57"/>
      <c r="DEC181" s="57"/>
      <c r="DED181" s="57"/>
      <c r="DEE181" s="57"/>
      <c r="DEF181" s="57"/>
      <c r="DEG181" s="57"/>
      <c r="DEH181" s="57"/>
      <c r="DEI181" s="57"/>
      <c r="DEJ181" s="57"/>
      <c r="DEK181" s="57"/>
      <c r="DEL181" s="57"/>
      <c r="DEM181" s="57"/>
      <c r="DEN181" s="57"/>
      <c r="DEO181" s="57"/>
      <c r="DEP181" s="57"/>
      <c r="DEQ181" s="57"/>
      <c r="DER181" s="57"/>
      <c r="DES181" s="57"/>
      <c r="DET181" s="57"/>
      <c r="DEU181" s="57"/>
      <c r="DEV181" s="57"/>
      <c r="DEW181" s="57"/>
      <c r="DEX181" s="57"/>
      <c r="DEY181" s="57"/>
      <c r="DEZ181" s="57"/>
      <c r="DFA181" s="57"/>
      <c r="DFB181" s="57"/>
      <c r="DFC181" s="57"/>
      <c r="DFD181" s="57"/>
      <c r="DFE181" s="57"/>
      <c r="DFF181" s="57"/>
      <c r="DFG181" s="57"/>
      <c r="DFH181" s="57"/>
      <c r="DFI181" s="57"/>
      <c r="DFJ181" s="57"/>
      <c r="DFK181" s="57"/>
      <c r="DFL181" s="57"/>
      <c r="DFM181" s="57"/>
      <c r="DFN181" s="57"/>
      <c r="DFO181" s="57"/>
      <c r="DFP181" s="57"/>
      <c r="DFQ181" s="57"/>
      <c r="DFR181" s="57"/>
      <c r="DFS181" s="57"/>
      <c r="DFT181" s="57"/>
      <c r="DFU181" s="57"/>
      <c r="DFV181" s="57"/>
      <c r="DFW181" s="57"/>
      <c r="DFX181" s="57"/>
      <c r="DFY181" s="57"/>
      <c r="DFZ181" s="57"/>
      <c r="DGA181" s="57"/>
      <c r="DGB181" s="57"/>
      <c r="DGC181" s="57"/>
      <c r="DGD181" s="57"/>
      <c r="DGE181" s="57"/>
      <c r="DGF181" s="57"/>
      <c r="DGG181" s="57"/>
      <c r="DGH181" s="57"/>
      <c r="DGI181" s="57"/>
      <c r="DGJ181" s="57"/>
      <c r="DGK181" s="57"/>
      <c r="DGL181" s="57"/>
      <c r="DGM181" s="57"/>
      <c r="DGN181" s="57"/>
      <c r="DGO181" s="57"/>
      <c r="DGP181" s="57"/>
      <c r="DGQ181" s="57"/>
      <c r="DGR181" s="57"/>
      <c r="DGS181" s="57"/>
      <c r="DGT181" s="57"/>
      <c r="DGU181" s="57"/>
      <c r="DGV181" s="57"/>
      <c r="DGW181" s="57"/>
      <c r="DGX181" s="57"/>
      <c r="DGY181" s="57"/>
      <c r="DGZ181" s="57"/>
      <c r="DHA181" s="57"/>
      <c r="DHB181" s="57"/>
      <c r="DHC181" s="57"/>
      <c r="DHD181" s="57"/>
      <c r="DHE181" s="57"/>
      <c r="DHF181" s="57"/>
      <c r="DHG181" s="57"/>
      <c r="DHH181" s="57"/>
      <c r="DHI181" s="57"/>
      <c r="DHJ181" s="57"/>
      <c r="DHK181" s="57"/>
      <c r="DHL181" s="57"/>
      <c r="DHM181" s="57"/>
      <c r="DHN181" s="57"/>
      <c r="DHO181" s="57"/>
      <c r="DHP181" s="57"/>
      <c r="DHQ181" s="57"/>
      <c r="DHR181" s="57"/>
      <c r="DHS181" s="57"/>
      <c r="DHT181" s="57"/>
      <c r="DHU181" s="57"/>
      <c r="DHV181" s="57"/>
      <c r="DHW181" s="57"/>
      <c r="DHX181" s="57"/>
      <c r="DHY181" s="57"/>
      <c r="DHZ181" s="57"/>
      <c r="DIA181" s="57"/>
      <c r="DIB181" s="57"/>
      <c r="DIC181" s="57"/>
      <c r="DID181" s="57"/>
      <c r="DIE181" s="57"/>
      <c r="DIF181" s="57"/>
      <c r="DIG181" s="57"/>
      <c r="DIH181" s="57"/>
      <c r="DII181" s="57"/>
      <c r="DIJ181" s="57"/>
      <c r="DIK181" s="57"/>
      <c r="DIL181" s="57"/>
      <c r="DIM181" s="57"/>
      <c r="DIN181" s="57"/>
      <c r="DIO181" s="57"/>
      <c r="DIP181" s="57"/>
      <c r="DIQ181" s="57"/>
      <c r="DIR181" s="57"/>
      <c r="DIS181" s="57"/>
      <c r="DIT181" s="57"/>
      <c r="DIU181" s="57"/>
      <c r="DIV181" s="57"/>
      <c r="DIW181" s="57"/>
      <c r="DIX181" s="57"/>
      <c r="DIY181" s="57"/>
      <c r="DIZ181" s="57"/>
      <c r="DJA181" s="57"/>
      <c r="DJB181" s="57"/>
      <c r="DJC181" s="57"/>
      <c r="DJD181" s="57"/>
      <c r="DJE181" s="57"/>
      <c r="DJF181" s="57"/>
      <c r="DJG181" s="57"/>
      <c r="DJH181" s="57"/>
      <c r="DJI181" s="57"/>
      <c r="DJJ181" s="57"/>
      <c r="DJK181" s="57"/>
      <c r="DJL181" s="57"/>
      <c r="DJM181" s="57"/>
      <c r="DJN181" s="57"/>
      <c r="DJO181" s="57"/>
      <c r="DJP181" s="57"/>
      <c r="DJQ181" s="57"/>
      <c r="DJR181" s="57"/>
      <c r="DJS181" s="57"/>
      <c r="DJT181" s="57"/>
      <c r="DJU181" s="57"/>
      <c r="DJV181" s="57"/>
      <c r="DJW181" s="57"/>
      <c r="DJX181" s="57"/>
      <c r="DJY181" s="57"/>
      <c r="DJZ181" s="57"/>
      <c r="DKA181" s="57"/>
      <c r="DKB181" s="57"/>
      <c r="DKC181" s="57"/>
      <c r="DKD181" s="57"/>
      <c r="DKE181" s="57"/>
      <c r="DKF181" s="57"/>
      <c r="DKG181" s="57"/>
      <c r="DKH181" s="57"/>
      <c r="DKI181" s="57"/>
      <c r="DKJ181" s="57"/>
      <c r="DKK181" s="57"/>
      <c r="DKL181" s="57"/>
      <c r="DKM181" s="57"/>
      <c r="DKN181" s="57"/>
      <c r="DKO181" s="57"/>
      <c r="DKP181" s="57"/>
      <c r="DKQ181" s="57"/>
      <c r="DKR181" s="57"/>
      <c r="DKS181" s="57"/>
      <c r="DKT181" s="57"/>
      <c r="DKU181" s="57"/>
      <c r="DKV181" s="57"/>
      <c r="DKW181" s="57"/>
      <c r="DKX181" s="57"/>
      <c r="DKY181" s="57"/>
      <c r="DKZ181" s="57"/>
      <c r="DLA181" s="57"/>
      <c r="DLB181" s="57"/>
      <c r="DLC181" s="57"/>
      <c r="DLD181" s="57"/>
      <c r="DLE181" s="57"/>
      <c r="DLF181" s="57"/>
      <c r="DLG181" s="57"/>
      <c r="DLH181" s="57"/>
      <c r="DLI181" s="57"/>
      <c r="DLJ181" s="57"/>
      <c r="DLK181" s="57"/>
      <c r="DLL181" s="57"/>
      <c r="DLM181" s="57"/>
      <c r="DLN181" s="57"/>
      <c r="DLO181" s="57"/>
      <c r="DLP181" s="57"/>
      <c r="DLQ181" s="57"/>
      <c r="DLR181" s="57"/>
      <c r="DLS181" s="57"/>
      <c r="DLT181" s="57"/>
      <c r="DLU181" s="57"/>
      <c r="DLV181" s="57"/>
      <c r="DLW181" s="57"/>
      <c r="DLX181" s="57"/>
      <c r="DLY181" s="57"/>
      <c r="DLZ181" s="57"/>
      <c r="DMA181" s="57"/>
      <c r="DMB181" s="57"/>
      <c r="DMC181" s="57"/>
      <c r="DMD181" s="57"/>
      <c r="DME181" s="57"/>
      <c r="DMF181" s="57"/>
      <c r="DMG181" s="57"/>
      <c r="DMH181" s="57"/>
      <c r="DMI181" s="57"/>
      <c r="DMJ181" s="57"/>
      <c r="DMK181" s="57"/>
      <c r="DML181" s="57"/>
      <c r="DMM181" s="57"/>
      <c r="DMN181" s="57"/>
      <c r="DMO181" s="57"/>
      <c r="DMP181" s="57"/>
      <c r="DMQ181" s="57"/>
      <c r="DMR181" s="57"/>
      <c r="DMS181" s="57"/>
      <c r="DMT181" s="57"/>
      <c r="DMU181" s="57"/>
      <c r="DMV181" s="57"/>
      <c r="DMW181" s="57"/>
      <c r="DMX181" s="57"/>
      <c r="DMY181" s="57"/>
      <c r="DMZ181" s="57"/>
      <c r="DNA181" s="57"/>
      <c r="DNB181" s="57"/>
      <c r="DNC181" s="57"/>
      <c r="DND181" s="57"/>
      <c r="DNE181" s="57"/>
      <c r="DNF181" s="57"/>
      <c r="DNG181" s="57"/>
      <c r="DNH181" s="57"/>
      <c r="DNI181" s="57"/>
      <c r="DNJ181" s="57"/>
      <c r="DNK181" s="57"/>
      <c r="DNL181" s="57"/>
      <c r="DNM181" s="57"/>
      <c r="DNN181" s="57"/>
      <c r="DNO181" s="57"/>
      <c r="DNP181" s="57"/>
      <c r="DNQ181" s="57"/>
      <c r="DNR181" s="57"/>
      <c r="DNS181" s="57"/>
      <c r="DNT181" s="57"/>
      <c r="DNU181" s="57"/>
      <c r="DNV181" s="57"/>
      <c r="DNW181" s="57"/>
      <c r="DNX181" s="57"/>
      <c r="DNY181" s="57"/>
      <c r="DNZ181" s="57"/>
      <c r="DOA181" s="57"/>
      <c r="DOB181" s="57"/>
      <c r="DOC181" s="57"/>
      <c r="DOD181" s="57"/>
      <c r="DOE181" s="57"/>
      <c r="DOF181" s="57"/>
      <c r="DOG181" s="57"/>
      <c r="DOH181" s="57"/>
      <c r="DOI181" s="57"/>
      <c r="DOJ181" s="57"/>
      <c r="DOK181" s="57"/>
      <c r="DOL181" s="57"/>
      <c r="DOM181" s="57"/>
      <c r="DON181" s="57"/>
      <c r="DOO181" s="57"/>
      <c r="DOP181" s="57"/>
      <c r="DOQ181" s="57"/>
      <c r="DOR181" s="57"/>
      <c r="DOS181" s="57"/>
      <c r="DOT181" s="57"/>
      <c r="DOU181" s="57"/>
      <c r="DOV181" s="57"/>
      <c r="DOW181" s="57"/>
      <c r="DOX181" s="57"/>
      <c r="DOY181" s="57"/>
      <c r="DOZ181" s="57"/>
      <c r="DPA181" s="57"/>
      <c r="DPB181" s="57"/>
      <c r="DPC181" s="57"/>
      <c r="DPD181" s="57"/>
      <c r="DPE181" s="57"/>
      <c r="DPF181" s="57"/>
      <c r="DPG181" s="57"/>
      <c r="DPH181" s="57"/>
      <c r="DPI181" s="57"/>
      <c r="DPJ181" s="57"/>
      <c r="DPK181" s="57"/>
      <c r="DPL181" s="57"/>
      <c r="DPM181" s="57"/>
      <c r="DPN181" s="57"/>
      <c r="DPO181" s="57"/>
      <c r="DPP181" s="57"/>
      <c r="DPQ181" s="57"/>
      <c r="DPR181" s="57"/>
      <c r="DPS181" s="57"/>
      <c r="DPT181" s="57"/>
      <c r="DPU181" s="57"/>
      <c r="DPV181" s="57"/>
      <c r="DPW181" s="57"/>
      <c r="DPX181" s="57"/>
      <c r="DPY181" s="57"/>
      <c r="DPZ181" s="57"/>
      <c r="DQA181" s="57"/>
      <c r="DQB181" s="57"/>
      <c r="DQC181" s="57"/>
      <c r="DQD181" s="57"/>
      <c r="DQE181" s="57"/>
      <c r="DQF181" s="57"/>
      <c r="DQG181" s="57"/>
      <c r="DQH181" s="57"/>
      <c r="DQI181" s="57"/>
      <c r="DQJ181" s="57"/>
      <c r="DQK181" s="57"/>
      <c r="DQL181" s="57"/>
      <c r="DQM181" s="57"/>
      <c r="DQN181" s="57"/>
      <c r="DQO181" s="57"/>
      <c r="DQP181" s="57"/>
      <c r="DQQ181" s="57"/>
      <c r="DQR181" s="57"/>
      <c r="DQS181" s="57"/>
      <c r="DQT181" s="57"/>
      <c r="DQU181" s="57"/>
      <c r="DQV181" s="57"/>
      <c r="DQW181" s="57"/>
      <c r="DQX181" s="57"/>
      <c r="DQY181" s="57"/>
      <c r="DQZ181" s="57"/>
      <c r="DRA181" s="57"/>
      <c r="DRB181" s="57"/>
      <c r="DRC181" s="57"/>
      <c r="DRD181" s="57"/>
      <c r="DRE181" s="57"/>
      <c r="DRF181" s="57"/>
      <c r="DRG181" s="57"/>
      <c r="DRH181" s="57"/>
      <c r="DRI181" s="57"/>
      <c r="DRJ181" s="57"/>
      <c r="DRK181" s="57"/>
      <c r="DRL181" s="57"/>
      <c r="DRM181" s="57"/>
      <c r="DRN181" s="57"/>
      <c r="DRO181" s="57"/>
      <c r="DRP181" s="57"/>
      <c r="DRQ181" s="57"/>
      <c r="DRR181" s="57"/>
      <c r="DRS181" s="57"/>
      <c r="DRT181" s="57"/>
      <c r="DRU181" s="57"/>
      <c r="DRV181" s="57"/>
      <c r="DRW181" s="57"/>
      <c r="DRX181" s="57"/>
      <c r="DRY181" s="57"/>
      <c r="DRZ181" s="57"/>
      <c r="DSA181" s="57"/>
      <c r="DSB181" s="57"/>
      <c r="DSC181" s="57"/>
      <c r="DSD181" s="57"/>
      <c r="DSE181" s="57"/>
      <c r="DSF181" s="57"/>
      <c r="DSG181" s="57"/>
      <c r="DSH181" s="57"/>
      <c r="DSI181" s="57"/>
      <c r="DSJ181" s="57"/>
      <c r="DSK181" s="57"/>
      <c r="DSL181" s="57"/>
      <c r="DSM181" s="57"/>
      <c r="DSN181" s="57"/>
      <c r="DSO181" s="57"/>
      <c r="DSP181" s="57"/>
      <c r="DSQ181" s="57"/>
      <c r="DSR181" s="57"/>
      <c r="DSS181" s="57"/>
      <c r="DST181" s="57"/>
      <c r="DSU181" s="57"/>
      <c r="DSV181" s="57"/>
      <c r="DSW181" s="57"/>
      <c r="DSX181" s="57"/>
      <c r="DSY181" s="57"/>
      <c r="DSZ181" s="57"/>
      <c r="DTA181" s="57"/>
      <c r="DTB181" s="57"/>
      <c r="DTC181" s="57"/>
      <c r="DTD181" s="57"/>
      <c r="DTE181" s="57"/>
      <c r="DTF181" s="57"/>
      <c r="DTG181" s="57"/>
      <c r="DTH181" s="57"/>
      <c r="DTI181" s="57"/>
      <c r="DTJ181" s="57"/>
      <c r="DTK181" s="57"/>
      <c r="DTL181" s="57"/>
      <c r="DTM181" s="57"/>
      <c r="DTN181" s="57"/>
      <c r="DTO181" s="57"/>
      <c r="DTP181" s="57"/>
      <c r="DTQ181" s="57"/>
      <c r="DTR181" s="57"/>
      <c r="DTS181" s="57"/>
      <c r="DTT181" s="57"/>
      <c r="DTU181" s="57"/>
      <c r="DTV181" s="57"/>
      <c r="DTW181" s="57"/>
      <c r="DTX181" s="57"/>
      <c r="DTY181" s="57"/>
      <c r="DTZ181" s="57"/>
      <c r="DUA181" s="57"/>
      <c r="DUB181" s="57"/>
      <c r="DUC181" s="57"/>
      <c r="DUD181" s="57"/>
      <c r="DUE181" s="57"/>
      <c r="DUF181" s="57"/>
      <c r="DUG181" s="57"/>
      <c r="DUH181" s="57"/>
      <c r="DUI181" s="57"/>
      <c r="DUJ181" s="57"/>
      <c r="DUK181" s="57"/>
      <c r="DUL181" s="57"/>
      <c r="DUM181" s="57"/>
      <c r="DUN181" s="57"/>
      <c r="DUO181" s="57"/>
      <c r="DUP181" s="57"/>
      <c r="DUQ181" s="57"/>
      <c r="DUR181" s="57"/>
      <c r="DUS181" s="57"/>
      <c r="DUT181" s="57"/>
      <c r="DUU181" s="57"/>
      <c r="DUV181" s="57"/>
      <c r="DUW181" s="57"/>
      <c r="DUX181" s="57"/>
      <c r="DUY181" s="57"/>
      <c r="DUZ181" s="57"/>
      <c r="DVA181" s="57"/>
      <c r="DVB181" s="57"/>
      <c r="DVC181" s="57"/>
      <c r="DVD181" s="57"/>
      <c r="DVE181" s="57"/>
      <c r="DVF181" s="57"/>
      <c r="DVG181" s="57"/>
      <c r="DVH181" s="57"/>
      <c r="DVI181" s="57"/>
      <c r="DVJ181" s="57"/>
      <c r="DVK181" s="57"/>
      <c r="DVL181" s="57"/>
      <c r="DVM181" s="57"/>
      <c r="DVN181" s="57"/>
      <c r="DVO181" s="57"/>
      <c r="DVP181" s="57"/>
      <c r="DVQ181" s="57"/>
      <c r="DVR181" s="57"/>
      <c r="DVS181" s="57"/>
      <c r="DVT181" s="57"/>
      <c r="DVU181" s="57"/>
      <c r="DVV181" s="57"/>
      <c r="DVW181" s="57"/>
      <c r="DVX181" s="57"/>
      <c r="DVY181" s="57"/>
      <c r="DVZ181" s="57"/>
      <c r="DWA181" s="57"/>
      <c r="DWB181" s="57"/>
      <c r="DWC181" s="57"/>
      <c r="DWD181" s="57"/>
      <c r="DWE181" s="57"/>
      <c r="DWF181" s="57"/>
      <c r="DWG181" s="57"/>
      <c r="DWH181" s="57"/>
      <c r="DWI181" s="57"/>
      <c r="DWJ181" s="57"/>
      <c r="DWK181" s="57"/>
      <c r="DWL181" s="57"/>
      <c r="DWM181" s="57"/>
      <c r="DWN181" s="57"/>
      <c r="DWO181" s="57"/>
      <c r="DWP181" s="57"/>
      <c r="DWQ181" s="57"/>
      <c r="DWR181" s="57"/>
      <c r="DWS181" s="57"/>
      <c r="DWT181" s="57"/>
      <c r="DWU181" s="57"/>
      <c r="DWV181" s="57"/>
      <c r="DWW181" s="57"/>
      <c r="DWX181" s="57"/>
      <c r="DWY181" s="57"/>
      <c r="DWZ181" s="57"/>
      <c r="DXA181" s="57"/>
      <c r="DXB181" s="57"/>
      <c r="DXC181" s="57"/>
      <c r="DXD181" s="57"/>
      <c r="DXE181" s="57"/>
      <c r="DXF181" s="57"/>
      <c r="DXG181" s="57"/>
      <c r="DXH181" s="57"/>
      <c r="DXI181" s="57"/>
      <c r="DXJ181" s="57"/>
      <c r="DXK181" s="57"/>
      <c r="DXL181" s="57"/>
      <c r="DXM181" s="57"/>
      <c r="DXN181" s="57"/>
      <c r="DXO181" s="57"/>
      <c r="DXP181" s="57"/>
      <c r="DXQ181" s="57"/>
      <c r="DXR181" s="57"/>
      <c r="DXS181" s="57"/>
      <c r="DXT181" s="57"/>
      <c r="DXU181" s="57"/>
      <c r="DXV181" s="57"/>
      <c r="DXW181" s="57"/>
      <c r="DXX181" s="57"/>
      <c r="DXY181" s="57"/>
      <c r="DXZ181" s="57"/>
      <c r="DYA181" s="57"/>
      <c r="DYB181" s="57"/>
      <c r="DYC181" s="57"/>
      <c r="DYD181" s="57"/>
      <c r="DYE181" s="57"/>
      <c r="DYF181" s="57"/>
      <c r="DYG181" s="57"/>
      <c r="DYH181" s="57"/>
      <c r="DYI181" s="57"/>
      <c r="DYJ181" s="57"/>
      <c r="DYK181" s="57"/>
      <c r="DYL181" s="57"/>
      <c r="DYM181" s="57"/>
      <c r="DYN181" s="57"/>
      <c r="DYO181" s="57"/>
      <c r="DYP181" s="57"/>
      <c r="DYQ181" s="57"/>
      <c r="DYR181" s="57"/>
      <c r="DYS181" s="57"/>
      <c r="DYT181" s="57"/>
      <c r="DYU181" s="57"/>
      <c r="DYV181" s="57"/>
      <c r="DYW181" s="57"/>
      <c r="DYX181" s="57"/>
      <c r="DYY181" s="57"/>
      <c r="DYZ181" s="57"/>
      <c r="DZA181" s="57"/>
      <c r="DZB181" s="57"/>
      <c r="DZC181" s="57"/>
      <c r="DZD181" s="57"/>
      <c r="DZE181" s="57"/>
      <c r="DZF181" s="57"/>
      <c r="DZG181" s="57"/>
      <c r="DZH181" s="57"/>
      <c r="DZI181" s="57"/>
      <c r="DZJ181" s="57"/>
      <c r="DZK181" s="57"/>
      <c r="DZL181" s="57"/>
      <c r="DZM181" s="57"/>
      <c r="DZN181" s="57"/>
      <c r="DZO181" s="57"/>
      <c r="DZP181" s="57"/>
      <c r="DZQ181" s="57"/>
      <c r="DZR181" s="57"/>
      <c r="DZS181" s="57"/>
      <c r="DZT181" s="57"/>
      <c r="DZU181" s="57"/>
      <c r="DZV181" s="57"/>
      <c r="DZW181" s="57"/>
      <c r="DZX181" s="57"/>
      <c r="DZY181" s="57"/>
      <c r="DZZ181" s="57"/>
      <c r="EAA181" s="57"/>
      <c r="EAB181" s="57"/>
      <c r="EAC181" s="57"/>
      <c r="EAD181" s="57"/>
      <c r="EAE181" s="57"/>
      <c r="EAF181" s="57"/>
      <c r="EAG181" s="57"/>
      <c r="EAH181" s="57"/>
      <c r="EAI181" s="57"/>
      <c r="EAJ181" s="57"/>
      <c r="EAK181" s="57"/>
      <c r="EAL181" s="57"/>
      <c r="EAM181" s="57"/>
      <c r="EAN181" s="57"/>
      <c r="EAO181" s="57"/>
      <c r="EAP181" s="57"/>
      <c r="EAQ181" s="57"/>
      <c r="EAR181" s="57"/>
      <c r="EAS181" s="57"/>
      <c r="EAT181" s="57"/>
      <c r="EAU181" s="57"/>
      <c r="EAV181" s="57"/>
      <c r="EAW181" s="57"/>
      <c r="EAX181" s="57"/>
      <c r="EAY181" s="57"/>
      <c r="EAZ181" s="57"/>
      <c r="EBA181" s="57"/>
      <c r="EBB181" s="57"/>
      <c r="EBC181" s="57"/>
      <c r="EBD181" s="57"/>
      <c r="EBE181" s="57"/>
      <c r="EBF181" s="57"/>
      <c r="EBG181" s="57"/>
      <c r="EBH181" s="57"/>
      <c r="EBI181" s="57"/>
      <c r="EBJ181" s="57"/>
      <c r="EBK181" s="57"/>
      <c r="EBL181" s="57"/>
      <c r="EBM181" s="57"/>
      <c r="EBN181" s="57"/>
      <c r="EBO181" s="57"/>
      <c r="EBP181" s="57"/>
      <c r="EBQ181" s="57"/>
      <c r="EBR181" s="57"/>
      <c r="EBS181" s="57"/>
      <c r="EBT181" s="57"/>
      <c r="EBU181" s="57"/>
      <c r="EBV181" s="57"/>
      <c r="EBW181" s="57"/>
      <c r="EBX181" s="57"/>
      <c r="EBY181" s="57"/>
      <c r="EBZ181" s="57"/>
      <c r="ECA181" s="57"/>
      <c r="ECB181" s="57"/>
      <c r="ECC181" s="57"/>
      <c r="ECD181" s="57"/>
      <c r="ECE181" s="57"/>
      <c r="ECF181" s="57"/>
      <c r="ECG181" s="57"/>
      <c r="ECH181" s="57"/>
      <c r="ECI181" s="57"/>
      <c r="ECJ181" s="57"/>
      <c r="ECK181" s="57"/>
      <c r="ECL181" s="57"/>
      <c r="ECM181" s="57"/>
      <c r="ECN181" s="57"/>
      <c r="ECO181" s="57"/>
      <c r="ECP181" s="57"/>
      <c r="ECQ181" s="57"/>
      <c r="ECR181" s="57"/>
      <c r="ECS181" s="57"/>
      <c r="ECT181" s="57"/>
      <c r="ECU181" s="57"/>
      <c r="ECV181" s="57"/>
      <c r="ECW181" s="57"/>
      <c r="ECX181" s="57"/>
      <c r="ECY181" s="57"/>
      <c r="ECZ181" s="57"/>
      <c r="EDA181" s="57"/>
      <c r="EDB181" s="57"/>
      <c r="EDC181" s="57"/>
      <c r="EDD181" s="57"/>
      <c r="EDE181" s="57"/>
      <c r="EDF181" s="57"/>
      <c r="EDG181" s="57"/>
      <c r="EDH181" s="57"/>
      <c r="EDI181" s="57"/>
      <c r="EDJ181" s="57"/>
      <c r="EDK181" s="57"/>
      <c r="EDL181" s="57"/>
      <c r="EDM181" s="57"/>
      <c r="EDN181" s="57"/>
      <c r="EDO181" s="57"/>
      <c r="EDP181" s="57"/>
      <c r="EDQ181" s="57"/>
      <c r="EDR181" s="57"/>
      <c r="EDS181" s="57"/>
      <c r="EDT181" s="57"/>
      <c r="EDU181" s="57"/>
      <c r="EDV181" s="57"/>
      <c r="EDW181" s="57"/>
      <c r="EDX181" s="57"/>
      <c r="EDY181" s="57"/>
      <c r="EDZ181" s="57"/>
      <c r="EEA181" s="57"/>
      <c r="EEB181" s="57"/>
      <c r="EEC181" s="57"/>
      <c r="EED181" s="57"/>
      <c r="EEE181" s="57"/>
      <c r="EEF181" s="57"/>
      <c r="EEG181" s="57"/>
      <c r="EEH181" s="57"/>
      <c r="EEI181" s="57"/>
      <c r="EEJ181" s="57"/>
      <c r="EEK181" s="57"/>
      <c r="EEL181" s="57"/>
      <c r="EEM181" s="57"/>
      <c r="EEN181" s="57"/>
      <c r="EEO181" s="57"/>
      <c r="EEP181" s="57"/>
      <c r="EEQ181" s="57"/>
      <c r="EER181" s="57"/>
      <c r="EES181" s="57"/>
      <c r="EET181" s="57"/>
      <c r="EEU181" s="57"/>
      <c r="EEV181" s="57"/>
      <c r="EEW181" s="57"/>
      <c r="EEX181" s="57"/>
      <c r="EEY181" s="57"/>
      <c r="EEZ181" s="57"/>
      <c r="EFA181" s="57"/>
      <c r="EFB181" s="57"/>
      <c r="EFC181" s="57"/>
      <c r="EFD181" s="57"/>
      <c r="EFE181" s="57"/>
      <c r="EFF181" s="57"/>
      <c r="EFG181" s="57"/>
      <c r="EFH181" s="57"/>
      <c r="EFI181" s="57"/>
      <c r="EFJ181" s="57"/>
      <c r="EFK181" s="57"/>
      <c r="EFL181" s="57"/>
      <c r="EFM181" s="57"/>
      <c r="EFN181" s="57"/>
      <c r="EFO181" s="57"/>
      <c r="EFP181" s="57"/>
      <c r="EFQ181" s="57"/>
      <c r="EFR181" s="57"/>
      <c r="EFS181" s="57"/>
      <c r="EFT181" s="57"/>
      <c r="EFU181" s="57"/>
      <c r="EFV181" s="57"/>
      <c r="EFW181" s="57"/>
      <c r="EFX181" s="57"/>
      <c r="EFY181" s="57"/>
      <c r="EFZ181" s="57"/>
      <c r="EGA181" s="57"/>
      <c r="EGB181" s="57"/>
      <c r="EGC181" s="57"/>
      <c r="EGD181" s="57"/>
      <c r="EGE181" s="57"/>
      <c r="EGF181" s="57"/>
      <c r="EGG181" s="57"/>
      <c r="EGH181" s="57"/>
      <c r="EGI181" s="57"/>
      <c r="EGJ181" s="57"/>
      <c r="EGK181" s="57"/>
      <c r="EGL181" s="57"/>
      <c r="EGM181" s="57"/>
      <c r="EGN181" s="57"/>
      <c r="EGO181" s="57"/>
      <c r="EGP181" s="57"/>
      <c r="EGQ181" s="57"/>
      <c r="EGR181" s="57"/>
      <c r="EGS181" s="57"/>
      <c r="EGT181" s="57"/>
      <c r="EGU181" s="57"/>
      <c r="EGV181" s="57"/>
      <c r="EGW181" s="57"/>
      <c r="EGX181" s="57"/>
      <c r="EGY181" s="57"/>
      <c r="EGZ181" s="57"/>
      <c r="EHA181" s="57"/>
      <c r="EHB181" s="57"/>
      <c r="EHC181" s="57"/>
      <c r="EHD181" s="57"/>
      <c r="EHE181" s="57"/>
      <c r="EHF181" s="57"/>
      <c r="EHG181" s="57"/>
      <c r="EHH181" s="57"/>
      <c r="EHI181" s="57"/>
      <c r="EHJ181" s="57"/>
      <c r="EHK181" s="57"/>
      <c r="EHL181" s="57"/>
      <c r="EHM181" s="57"/>
      <c r="EHN181" s="57"/>
      <c r="EHO181" s="57"/>
      <c r="EHP181" s="57"/>
      <c r="EHQ181" s="57"/>
      <c r="EHR181" s="57"/>
      <c r="EHS181" s="57"/>
      <c r="EHT181" s="57"/>
      <c r="EHU181" s="57"/>
      <c r="EHV181" s="57"/>
      <c r="EHW181" s="57"/>
      <c r="EHX181" s="57"/>
      <c r="EHY181" s="57"/>
      <c r="EHZ181" s="57"/>
      <c r="EIA181" s="57"/>
      <c r="EIB181" s="57"/>
      <c r="EIC181" s="57"/>
      <c r="EID181" s="57"/>
      <c r="EIE181" s="57"/>
      <c r="EIF181" s="57"/>
      <c r="EIG181" s="57"/>
      <c r="EIH181" s="57"/>
      <c r="EII181" s="57"/>
      <c r="EIJ181" s="57"/>
      <c r="EIK181" s="57"/>
      <c r="EIL181" s="57"/>
      <c r="EIM181" s="57"/>
      <c r="EIN181" s="57"/>
      <c r="EIO181" s="57"/>
      <c r="EIP181" s="57"/>
      <c r="EIQ181" s="57"/>
      <c r="EIR181" s="57"/>
      <c r="EIS181" s="57"/>
      <c r="EIT181" s="57"/>
      <c r="EIU181" s="57"/>
      <c r="EIV181" s="57"/>
      <c r="EIW181" s="57"/>
      <c r="EIX181" s="57"/>
      <c r="EIY181" s="57"/>
      <c r="EIZ181" s="57"/>
      <c r="EJA181" s="57"/>
      <c r="EJB181" s="57"/>
      <c r="EJC181" s="57"/>
      <c r="EJD181" s="57"/>
      <c r="EJE181" s="57"/>
      <c r="EJF181" s="57"/>
      <c r="EJG181" s="57"/>
      <c r="EJH181" s="57"/>
      <c r="EJI181" s="57"/>
      <c r="EJJ181" s="57"/>
      <c r="EJK181" s="57"/>
      <c r="EJL181" s="57"/>
      <c r="EJM181" s="57"/>
      <c r="EJN181" s="57"/>
      <c r="EJO181" s="57"/>
      <c r="EJP181" s="57"/>
      <c r="EJQ181" s="57"/>
      <c r="EJR181" s="57"/>
      <c r="EJS181" s="57"/>
      <c r="EJT181" s="57"/>
      <c r="EJU181" s="57"/>
      <c r="EJV181" s="57"/>
      <c r="EJW181" s="57"/>
      <c r="EJX181" s="57"/>
      <c r="EJY181" s="57"/>
      <c r="EJZ181" s="57"/>
      <c r="EKA181" s="57"/>
      <c r="EKB181" s="57"/>
      <c r="EKC181" s="57"/>
      <c r="EKD181" s="57"/>
      <c r="EKE181" s="57"/>
      <c r="EKF181" s="57"/>
      <c r="EKG181" s="57"/>
      <c r="EKH181" s="57"/>
      <c r="EKI181" s="57"/>
      <c r="EKJ181" s="57"/>
      <c r="EKK181" s="57"/>
      <c r="EKL181" s="57"/>
      <c r="EKM181" s="57"/>
      <c r="EKN181" s="57"/>
      <c r="EKO181" s="57"/>
      <c r="EKP181" s="57"/>
      <c r="EKQ181" s="57"/>
      <c r="EKR181" s="57"/>
      <c r="EKS181" s="57"/>
      <c r="EKT181" s="57"/>
      <c r="EKU181" s="57"/>
      <c r="EKV181" s="57"/>
      <c r="EKW181" s="57"/>
      <c r="EKX181" s="57"/>
      <c r="EKY181" s="57"/>
      <c r="EKZ181" s="57"/>
      <c r="ELA181" s="57"/>
      <c r="ELB181" s="57"/>
      <c r="ELC181" s="57"/>
      <c r="ELD181" s="57"/>
      <c r="ELE181" s="57"/>
      <c r="ELF181" s="57"/>
      <c r="ELG181" s="57"/>
      <c r="ELH181" s="57"/>
      <c r="ELI181" s="57"/>
      <c r="ELJ181" s="57"/>
      <c r="ELK181" s="57"/>
      <c r="ELL181" s="57"/>
      <c r="ELM181" s="57"/>
      <c r="ELN181" s="57"/>
      <c r="ELO181" s="57"/>
      <c r="ELP181" s="57"/>
      <c r="ELQ181" s="57"/>
      <c r="ELR181" s="57"/>
      <c r="ELS181" s="57"/>
      <c r="ELT181" s="57"/>
      <c r="ELU181" s="57"/>
      <c r="ELV181" s="57"/>
      <c r="ELW181" s="57"/>
      <c r="ELX181" s="57"/>
      <c r="ELY181" s="57"/>
      <c r="ELZ181" s="57"/>
      <c r="EMA181" s="57"/>
      <c r="EMB181" s="57"/>
      <c r="EMC181" s="57"/>
      <c r="EMD181" s="57"/>
      <c r="EME181" s="57"/>
      <c r="EMF181" s="57"/>
      <c r="EMG181" s="57"/>
      <c r="EMH181" s="57"/>
      <c r="EMI181" s="57"/>
      <c r="EMJ181" s="57"/>
      <c r="EMK181" s="57"/>
      <c r="EML181" s="57"/>
      <c r="EMM181" s="57"/>
      <c r="EMN181" s="57"/>
      <c r="EMO181" s="57"/>
      <c r="EMP181" s="57"/>
      <c r="EMQ181" s="57"/>
      <c r="EMR181" s="57"/>
      <c r="EMS181" s="57"/>
      <c r="EMT181" s="57"/>
      <c r="EMU181" s="57"/>
      <c r="EMV181" s="57"/>
      <c r="EMW181" s="57"/>
      <c r="EMX181" s="57"/>
      <c r="EMY181" s="57"/>
      <c r="EMZ181" s="57"/>
      <c r="ENA181" s="57"/>
      <c r="ENB181" s="57"/>
      <c r="ENC181" s="57"/>
      <c r="END181" s="57"/>
      <c r="ENE181" s="57"/>
      <c r="ENF181" s="57"/>
      <c r="ENG181" s="57"/>
      <c r="ENH181" s="57"/>
      <c r="ENI181" s="57"/>
      <c r="ENJ181" s="57"/>
      <c r="ENK181" s="57"/>
      <c r="ENL181" s="57"/>
      <c r="ENM181" s="57"/>
      <c r="ENN181" s="57"/>
      <c r="ENO181" s="57"/>
      <c r="ENP181" s="57"/>
      <c r="ENQ181" s="57"/>
      <c r="ENR181" s="57"/>
      <c r="ENS181" s="57"/>
      <c r="ENT181" s="57"/>
      <c r="ENU181" s="57"/>
      <c r="ENV181" s="57"/>
      <c r="ENW181" s="57"/>
      <c r="ENX181" s="57"/>
      <c r="ENY181" s="57"/>
      <c r="ENZ181" s="57"/>
      <c r="EOA181" s="57"/>
      <c r="EOB181" s="57"/>
      <c r="EOC181" s="57"/>
      <c r="EOD181" s="57"/>
      <c r="EOE181" s="57"/>
      <c r="EOF181" s="57"/>
      <c r="EOG181" s="57"/>
      <c r="EOH181" s="57"/>
      <c r="EOI181" s="57"/>
      <c r="EOJ181" s="57"/>
      <c r="EOK181" s="57"/>
      <c r="EOL181" s="57"/>
      <c r="EOM181" s="57"/>
      <c r="EON181" s="57"/>
      <c r="EOO181" s="57"/>
      <c r="EOP181" s="57"/>
      <c r="EOQ181" s="57"/>
      <c r="EOR181" s="57"/>
      <c r="EOS181" s="57"/>
      <c r="EOT181" s="57"/>
      <c r="EOU181" s="57"/>
      <c r="EOV181" s="57"/>
      <c r="EOW181" s="57"/>
      <c r="EOX181" s="57"/>
      <c r="EOY181" s="57"/>
      <c r="EOZ181" s="57"/>
      <c r="EPA181" s="57"/>
      <c r="EPB181" s="57"/>
      <c r="EPC181" s="57"/>
      <c r="EPD181" s="57"/>
      <c r="EPE181" s="57"/>
      <c r="EPF181" s="57"/>
      <c r="EPG181" s="57"/>
      <c r="EPH181" s="57"/>
      <c r="EPI181" s="57"/>
      <c r="EPJ181" s="57"/>
      <c r="EPK181" s="57"/>
      <c r="EPL181" s="57"/>
      <c r="EPM181" s="57"/>
      <c r="EPN181" s="57"/>
      <c r="EPO181" s="57"/>
      <c r="EPP181" s="57"/>
      <c r="EPQ181" s="57"/>
      <c r="EPR181" s="57"/>
      <c r="EPS181" s="57"/>
      <c r="EPT181" s="57"/>
      <c r="EPU181" s="57"/>
      <c r="EPV181" s="57"/>
      <c r="EPW181" s="57"/>
      <c r="EPX181" s="57"/>
      <c r="EPY181" s="57"/>
      <c r="EPZ181" s="57"/>
      <c r="EQA181" s="57"/>
      <c r="EQB181" s="57"/>
      <c r="EQC181" s="57"/>
      <c r="EQD181" s="57"/>
      <c r="EQE181" s="57"/>
      <c r="EQF181" s="57"/>
      <c r="EQG181" s="57"/>
      <c r="EQH181" s="57"/>
      <c r="EQI181" s="57"/>
      <c r="EQJ181" s="57"/>
      <c r="EQK181" s="57"/>
      <c r="EQL181" s="57"/>
      <c r="EQM181" s="57"/>
      <c r="EQN181" s="57"/>
      <c r="EQO181" s="57"/>
      <c r="EQP181" s="57"/>
      <c r="EQQ181" s="57"/>
      <c r="EQR181" s="57"/>
      <c r="EQS181" s="57"/>
      <c r="EQT181" s="57"/>
      <c r="EQU181" s="57"/>
      <c r="EQV181" s="57"/>
      <c r="EQW181" s="57"/>
      <c r="EQX181" s="57"/>
      <c r="EQY181" s="57"/>
      <c r="EQZ181" s="57"/>
      <c r="ERA181" s="57"/>
      <c r="ERB181" s="57"/>
      <c r="ERC181" s="57"/>
      <c r="ERD181" s="57"/>
      <c r="ERE181" s="57"/>
      <c r="ERF181" s="57"/>
      <c r="ERG181" s="57"/>
      <c r="ERH181" s="57"/>
      <c r="ERI181" s="57"/>
      <c r="ERJ181" s="57"/>
      <c r="ERK181" s="57"/>
      <c r="ERL181" s="57"/>
      <c r="ERM181" s="57"/>
      <c r="ERN181" s="57"/>
      <c r="ERO181" s="57"/>
      <c r="ERP181" s="57"/>
      <c r="ERQ181" s="57"/>
      <c r="ERR181" s="57"/>
      <c r="ERS181" s="57"/>
      <c r="ERT181" s="57"/>
      <c r="ERU181" s="57"/>
      <c r="ERV181" s="57"/>
      <c r="ERW181" s="57"/>
      <c r="ERX181" s="57"/>
      <c r="ERY181" s="57"/>
      <c r="ERZ181" s="57"/>
      <c r="ESA181" s="57"/>
      <c r="ESB181" s="57"/>
      <c r="ESC181" s="57"/>
      <c r="ESD181" s="57"/>
      <c r="ESE181" s="57"/>
      <c r="ESF181" s="57"/>
      <c r="ESG181" s="57"/>
      <c r="ESH181" s="57"/>
      <c r="ESI181" s="57"/>
      <c r="ESJ181" s="57"/>
      <c r="ESK181" s="57"/>
      <c r="ESL181" s="57"/>
      <c r="ESM181" s="57"/>
      <c r="ESN181" s="57"/>
      <c r="ESO181" s="57"/>
      <c r="ESP181" s="57"/>
      <c r="ESQ181" s="57"/>
      <c r="ESR181" s="57"/>
      <c r="ESS181" s="57"/>
      <c r="EST181" s="57"/>
      <c r="ESU181" s="57"/>
      <c r="ESV181" s="57"/>
      <c r="ESW181" s="57"/>
      <c r="ESX181" s="57"/>
      <c r="ESY181" s="57"/>
      <c r="ESZ181" s="57"/>
      <c r="ETA181" s="57"/>
      <c r="ETB181" s="57"/>
      <c r="ETC181" s="57"/>
      <c r="ETD181" s="57"/>
      <c r="ETE181" s="57"/>
      <c r="ETF181" s="57"/>
      <c r="ETG181" s="57"/>
      <c r="ETH181" s="57"/>
      <c r="ETI181" s="57"/>
      <c r="ETJ181" s="57"/>
      <c r="ETK181" s="57"/>
      <c r="ETL181" s="57"/>
      <c r="ETM181" s="57"/>
      <c r="ETN181" s="57"/>
      <c r="ETO181" s="57"/>
      <c r="ETP181" s="57"/>
      <c r="ETQ181" s="57"/>
      <c r="ETR181" s="57"/>
      <c r="ETS181" s="57"/>
      <c r="ETT181" s="57"/>
      <c r="ETU181" s="57"/>
      <c r="ETV181" s="57"/>
      <c r="ETW181" s="57"/>
      <c r="ETX181" s="57"/>
      <c r="ETY181" s="57"/>
      <c r="ETZ181" s="57"/>
      <c r="EUA181" s="57"/>
      <c r="EUB181" s="57"/>
      <c r="EUC181" s="57"/>
      <c r="EUD181" s="57"/>
      <c r="EUE181" s="57"/>
      <c r="EUF181" s="57"/>
      <c r="EUG181" s="57"/>
      <c r="EUH181" s="57"/>
      <c r="EUI181" s="57"/>
      <c r="EUJ181" s="57"/>
      <c r="EUK181" s="57"/>
      <c r="EUL181" s="57"/>
      <c r="EUM181" s="57"/>
      <c r="EUN181" s="57"/>
      <c r="EUO181" s="57"/>
      <c r="EUP181" s="57"/>
      <c r="EUQ181" s="57"/>
      <c r="EUR181" s="57"/>
      <c r="EUS181" s="57"/>
      <c r="EUT181" s="57"/>
      <c r="EUU181" s="57"/>
      <c r="EUV181" s="57"/>
      <c r="EUW181" s="57"/>
      <c r="EUX181" s="57"/>
      <c r="EUY181" s="57"/>
      <c r="EUZ181" s="57"/>
      <c r="EVA181" s="57"/>
      <c r="EVB181" s="57"/>
      <c r="EVC181" s="57"/>
      <c r="EVD181" s="57"/>
      <c r="EVE181" s="57"/>
      <c r="EVF181" s="57"/>
      <c r="EVG181" s="57"/>
      <c r="EVH181" s="57"/>
      <c r="EVI181" s="57"/>
      <c r="EVJ181" s="57"/>
      <c r="EVK181" s="57"/>
      <c r="EVL181" s="57"/>
      <c r="EVM181" s="57"/>
      <c r="EVN181" s="57"/>
      <c r="EVO181" s="57"/>
      <c r="EVP181" s="57"/>
      <c r="EVQ181" s="57"/>
      <c r="EVR181" s="57"/>
      <c r="EVS181" s="57"/>
      <c r="EVT181" s="57"/>
      <c r="EVU181" s="57"/>
      <c r="EVV181" s="57"/>
      <c r="EVW181" s="57"/>
      <c r="EVX181" s="57"/>
      <c r="EVY181" s="57"/>
      <c r="EVZ181" s="57"/>
      <c r="EWA181" s="57"/>
      <c r="EWB181" s="57"/>
      <c r="EWC181" s="57"/>
      <c r="EWD181" s="57"/>
      <c r="EWE181" s="57"/>
      <c r="EWF181" s="57"/>
      <c r="EWG181" s="57"/>
      <c r="EWH181" s="57"/>
      <c r="EWI181" s="57"/>
      <c r="EWJ181" s="57"/>
      <c r="EWK181" s="57"/>
      <c r="EWL181" s="57"/>
      <c r="EWM181" s="57"/>
      <c r="EWN181" s="57"/>
      <c r="EWO181" s="57"/>
      <c r="EWP181" s="57"/>
      <c r="EWQ181" s="57"/>
      <c r="EWR181" s="57"/>
      <c r="EWS181" s="57"/>
      <c r="EWT181" s="57"/>
      <c r="EWU181" s="57"/>
      <c r="EWV181" s="57"/>
      <c r="EWW181" s="57"/>
      <c r="EWX181" s="57"/>
      <c r="EWY181" s="57"/>
      <c r="EWZ181" s="57"/>
      <c r="EXA181" s="57"/>
      <c r="EXB181" s="57"/>
      <c r="EXC181" s="57"/>
      <c r="EXD181" s="57"/>
      <c r="EXE181" s="57"/>
      <c r="EXF181" s="57"/>
      <c r="EXG181" s="57"/>
      <c r="EXH181" s="57"/>
      <c r="EXI181" s="57"/>
      <c r="EXJ181" s="57"/>
      <c r="EXK181" s="57"/>
      <c r="EXL181" s="57"/>
      <c r="EXM181" s="57"/>
      <c r="EXN181" s="57"/>
      <c r="EXO181" s="57"/>
      <c r="EXP181" s="57"/>
      <c r="EXQ181" s="57"/>
      <c r="EXR181" s="57"/>
      <c r="EXS181" s="57"/>
      <c r="EXT181" s="57"/>
      <c r="EXU181" s="57"/>
      <c r="EXV181" s="57"/>
      <c r="EXW181" s="57"/>
      <c r="EXX181" s="57"/>
      <c r="EXY181" s="57"/>
      <c r="EXZ181" s="57"/>
      <c r="EYA181" s="57"/>
      <c r="EYB181" s="57"/>
      <c r="EYC181" s="57"/>
      <c r="EYD181" s="57"/>
      <c r="EYE181" s="57"/>
      <c r="EYF181" s="57"/>
      <c r="EYG181" s="57"/>
      <c r="EYH181" s="57"/>
      <c r="EYI181" s="57"/>
      <c r="EYJ181" s="57"/>
      <c r="EYK181" s="57"/>
      <c r="EYL181" s="57"/>
      <c r="EYM181" s="57"/>
      <c r="EYN181" s="57"/>
      <c r="EYO181" s="57"/>
      <c r="EYP181" s="57"/>
      <c r="EYQ181" s="57"/>
      <c r="EYR181" s="57"/>
      <c r="EYS181" s="57"/>
      <c r="EYT181" s="57"/>
      <c r="EYU181" s="57"/>
      <c r="EYV181" s="57"/>
      <c r="EYW181" s="57"/>
      <c r="EYX181" s="57"/>
      <c r="EYY181" s="57"/>
      <c r="EYZ181" s="57"/>
      <c r="EZA181" s="57"/>
      <c r="EZB181" s="57"/>
      <c r="EZC181" s="57"/>
      <c r="EZD181" s="57"/>
      <c r="EZE181" s="57"/>
      <c r="EZF181" s="57"/>
      <c r="EZG181" s="57"/>
      <c r="EZH181" s="57"/>
      <c r="EZI181" s="57"/>
      <c r="EZJ181" s="57"/>
      <c r="EZK181" s="57"/>
      <c r="EZL181" s="57"/>
      <c r="EZM181" s="57"/>
      <c r="EZN181" s="57"/>
      <c r="EZO181" s="57"/>
      <c r="EZP181" s="57"/>
      <c r="EZQ181" s="57"/>
      <c r="EZR181" s="57"/>
      <c r="EZS181" s="57"/>
      <c r="EZT181" s="57"/>
      <c r="EZU181" s="57"/>
      <c r="EZV181" s="57"/>
      <c r="EZW181" s="57"/>
      <c r="EZX181" s="57"/>
      <c r="EZY181" s="57"/>
      <c r="EZZ181" s="57"/>
      <c r="FAA181" s="57"/>
      <c r="FAB181" s="57"/>
      <c r="FAC181" s="57"/>
      <c r="FAD181" s="57"/>
      <c r="FAE181" s="57"/>
      <c r="FAF181" s="57"/>
      <c r="FAG181" s="57"/>
      <c r="FAH181" s="57"/>
      <c r="FAI181" s="57"/>
      <c r="FAJ181" s="57"/>
      <c r="FAK181" s="57"/>
      <c r="FAL181" s="57"/>
      <c r="FAM181" s="57"/>
      <c r="FAN181" s="57"/>
      <c r="FAO181" s="57"/>
      <c r="FAP181" s="57"/>
      <c r="FAQ181" s="57"/>
      <c r="FAR181" s="57"/>
      <c r="FAS181" s="57"/>
      <c r="FAT181" s="57"/>
      <c r="FAU181" s="57"/>
      <c r="FAV181" s="57"/>
      <c r="FAW181" s="57"/>
      <c r="FAX181" s="57"/>
      <c r="FAY181" s="57"/>
      <c r="FAZ181" s="57"/>
      <c r="FBA181" s="57"/>
      <c r="FBB181" s="57"/>
      <c r="FBC181" s="57"/>
      <c r="FBD181" s="57"/>
      <c r="FBE181" s="57"/>
      <c r="FBF181" s="57"/>
      <c r="FBG181" s="57"/>
      <c r="FBH181" s="57"/>
      <c r="FBI181" s="57"/>
      <c r="FBJ181" s="57"/>
      <c r="FBK181" s="57"/>
      <c r="FBL181" s="57"/>
      <c r="FBM181" s="57"/>
      <c r="FBN181" s="57"/>
      <c r="FBO181" s="57"/>
      <c r="FBP181" s="57"/>
      <c r="FBQ181" s="57"/>
      <c r="FBR181" s="57"/>
      <c r="FBS181" s="57"/>
      <c r="FBT181" s="57"/>
      <c r="FBU181" s="57"/>
      <c r="FBV181" s="57"/>
      <c r="FBW181" s="57"/>
      <c r="FBX181" s="57"/>
      <c r="FBY181" s="57"/>
      <c r="FBZ181" s="57"/>
      <c r="FCA181" s="57"/>
      <c r="FCB181" s="57"/>
      <c r="FCC181" s="57"/>
      <c r="FCD181" s="57"/>
      <c r="FCE181" s="57"/>
      <c r="FCF181" s="57"/>
      <c r="FCG181" s="57"/>
      <c r="FCH181" s="57"/>
      <c r="FCI181" s="57"/>
      <c r="FCJ181" s="57"/>
      <c r="FCK181" s="57"/>
      <c r="FCL181" s="57"/>
      <c r="FCM181" s="57"/>
      <c r="FCN181" s="57"/>
      <c r="FCO181" s="57"/>
      <c r="FCP181" s="57"/>
      <c r="FCQ181" s="57"/>
      <c r="FCR181" s="57"/>
      <c r="FCS181" s="57"/>
      <c r="FCT181" s="57"/>
      <c r="FCU181" s="57"/>
      <c r="FCV181" s="57"/>
      <c r="FCW181" s="57"/>
      <c r="FCX181" s="57"/>
      <c r="FCY181" s="57"/>
      <c r="FCZ181" s="57"/>
      <c r="FDA181" s="57"/>
      <c r="FDB181" s="57"/>
      <c r="FDC181" s="57"/>
      <c r="FDD181" s="57"/>
      <c r="FDE181" s="57"/>
      <c r="FDF181" s="57"/>
      <c r="FDG181" s="57"/>
      <c r="FDH181" s="57"/>
      <c r="FDI181" s="57"/>
      <c r="FDJ181" s="57"/>
      <c r="FDK181" s="57"/>
      <c r="FDL181" s="57"/>
      <c r="FDM181" s="57"/>
      <c r="FDN181" s="57"/>
      <c r="FDO181" s="57"/>
      <c r="FDP181" s="57"/>
      <c r="FDQ181" s="57"/>
      <c r="FDR181" s="57"/>
      <c r="FDS181" s="57"/>
      <c r="FDT181" s="57"/>
      <c r="FDU181" s="57"/>
      <c r="FDV181" s="57"/>
      <c r="FDW181" s="57"/>
      <c r="FDX181" s="57"/>
      <c r="FDY181" s="57"/>
      <c r="FDZ181" s="57"/>
      <c r="FEA181" s="57"/>
      <c r="FEB181" s="57"/>
      <c r="FEC181" s="57"/>
      <c r="FED181" s="57"/>
      <c r="FEE181" s="57"/>
      <c r="FEF181" s="57"/>
      <c r="FEG181" s="57"/>
      <c r="FEH181" s="57"/>
      <c r="FEI181" s="57"/>
      <c r="FEJ181" s="57"/>
      <c r="FEK181" s="57"/>
      <c r="FEL181" s="57"/>
      <c r="FEM181" s="57"/>
      <c r="FEN181" s="57"/>
      <c r="FEO181" s="57"/>
      <c r="FEP181" s="57"/>
      <c r="FEQ181" s="57"/>
      <c r="FER181" s="57"/>
      <c r="FES181" s="57"/>
      <c r="FET181" s="57"/>
      <c r="FEU181" s="57"/>
      <c r="FEV181" s="57"/>
      <c r="FEW181" s="57"/>
      <c r="FEX181" s="57"/>
      <c r="FEY181" s="57"/>
      <c r="FEZ181" s="57"/>
      <c r="FFA181" s="57"/>
      <c r="FFB181" s="57"/>
      <c r="FFC181" s="57"/>
      <c r="FFD181" s="57"/>
      <c r="FFE181" s="57"/>
      <c r="FFF181" s="57"/>
      <c r="FFG181" s="57"/>
      <c r="FFH181" s="57"/>
      <c r="FFI181" s="57"/>
      <c r="FFJ181" s="57"/>
      <c r="FFK181" s="57"/>
      <c r="FFL181" s="57"/>
      <c r="FFM181" s="57"/>
      <c r="FFN181" s="57"/>
      <c r="FFO181" s="57"/>
      <c r="FFP181" s="57"/>
      <c r="FFQ181" s="57"/>
      <c r="FFR181" s="57"/>
      <c r="FFS181" s="57"/>
      <c r="FFT181" s="57"/>
      <c r="FFU181" s="57"/>
      <c r="FFV181" s="57"/>
      <c r="FFW181" s="57"/>
      <c r="FFX181" s="57"/>
      <c r="FFY181" s="57"/>
      <c r="FFZ181" s="57"/>
      <c r="FGA181" s="57"/>
      <c r="FGB181" s="57"/>
      <c r="FGC181" s="57"/>
      <c r="FGD181" s="57"/>
      <c r="FGE181" s="57"/>
      <c r="FGF181" s="57"/>
      <c r="FGG181" s="57"/>
      <c r="FGH181" s="57"/>
      <c r="FGI181" s="57"/>
      <c r="FGJ181" s="57"/>
      <c r="FGK181" s="57"/>
      <c r="FGL181" s="57"/>
      <c r="FGM181" s="57"/>
      <c r="FGN181" s="57"/>
      <c r="FGO181" s="57"/>
      <c r="FGP181" s="57"/>
      <c r="FGQ181" s="57"/>
      <c r="FGR181" s="57"/>
      <c r="FGS181" s="57"/>
      <c r="FGT181" s="57"/>
      <c r="FGU181" s="57"/>
      <c r="FGV181" s="57"/>
      <c r="FGW181" s="57"/>
      <c r="FGX181" s="57"/>
      <c r="FGY181" s="57"/>
      <c r="FGZ181" s="57"/>
      <c r="FHA181" s="57"/>
      <c r="FHB181" s="57"/>
      <c r="FHC181" s="57"/>
      <c r="FHD181" s="57"/>
      <c r="FHE181" s="57"/>
      <c r="FHF181" s="57"/>
      <c r="FHG181" s="57"/>
      <c r="FHH181" s="57"/>
      <c r="FHI181" s="57"/>
      <c r="FHJ181" s="57"/>
      <c r="FHK181" s="57"/>
      <c r="FHL181" s="57"/>
      <c r="FHM181" s="57"/>
      <c r="FHN181" s="57"/>
      <c r="FHO181" s="57"/>
      <c r="FHP181" s="57"/>
      <c r="FHQ181" s="57"/>
      <c r="FHR181" s="57"/>
      <c r="FHS181" s="57"/>
      <c r="FHT181" s="57"/>
      <c r="FHU181" s="57"/>
      <c r="FHV181" s="57"/>
      <c r="FHW181" s="57"/>
      <c r="FHX181" s="57"/>
      <c r="FHY181" s="57"/>
      <c r="FHZ181" s="57"/>
      <c r="FIA181" s="57"/>
      <c r="FIB181" s="57"/>
      <c r="FIC181" s="57"/>
      <c r="FID181" s="57"/>
      <c r="FIE181" s="57"/>
      <c r="FIF181" s="57"/>
      <c r="FIG181" s="57"/>
      <c r="FIH181" s="57"/>
      <c r="FII181" s="57"/>
      <c r="FIJ181" s="57"/>
      <c r="FIK181" s="57"/>
      <c r="FIL181" s="57"/>
      <c r="FIM181" s="57"/>
      <c r="FIN181" s="57"/>
      <c r="FIO181" s="57"/>
      <c r="FIP181" s="57"/>
      <c r="FIQ181" s="57"/>
      <c r="FIR181" s="57"/>
      <c r="FIS181" s="57"/>
      <c r="FIT181" s="57"/>
      <c r="FIU181" s="57"/>
      <c r="FIV181" s="57"/>
      <c r="FIW181" s="57"/>
      <c r="FIX181" s="57"/>
      <c r="FIY181" s="57"/>
      <c r="FIZ181" s="57"/>
      <c r="FJA181" s="57"/>
      <c r="FJB181" s="57"/>
      <c r="FJC181" s="57"/>
      <c r="FJD181" s="57"/>
      <c r="FJE181" s="57"/>
      <c r="FJF181" s="57"/>
      <c r="FJG181" s="57"/>
      <c r="FJH181" s="57"/>
      <c r="FJI181" s="57"/>
      <c r="FJJ181" s="57"/>
      <c r="FJK181" s="57"/>
      <c r="FJL181" s="57"/>
      <c r="FJM181" s="57"/>
      <c r="FJN181" s="57"/>
      <c r="FJO181" s="57"/>
      <c r="FJP181" s="57"/>
      <c r="FJQ181" s="57"/>
      <c r="FJR181" s="57"/>
      <c r="FJS181" s="57"/>
      <c r="FJT181" s="57"/>
      <c r="FJU181" s="57"/>
      <c r="FJV181" s="57"/>
      <c r="FJW181" s="57"/>
      <c r="FJX181" s="57"/>
      <c r="FJY181" s="57"/>
      <c r="FJZ181" s="57"/>
      <c r="FKA181" s="57"/>
      <c r="FKB181" s="57"/>
      <c r="FKC181" s="57"/>
      <c r="FKD181" s="57"/>
      <c r="FKE181" s="57"/>
      <c r="FKF181" s="57"/>
      <c r="FKG181" s="57"/>
      <c r="FKH181" s="57"/>
      <c r="FKI181" s="57"/>
      <c r="FKJ181" s="57"/>
      <c r="FKK181" s="57"/>
      <c r="FKL181" s="57"/>
      <c r="FKM181" s="57"/>
      <c r="FKN181" s="57"/>
      <c r="FKO181" s="57"/>
      <c r="FKP181" s="57"/>
      <c r="FKQ181" s="57"/>
      <c r="FKR181" s="57"/>
      <c r="FKS181" s="57"/>
      <c r="FKT181" s="57"/>
      <c r="FKU181" s="57"/>
      <c r="FKV181" s="57"/>
      <c r="FKW181" s="57"/>
      <c r="FKX181" s="57"/>
      <c r="FKY181" s="57"/>
      <c r="FKZ181" s="57"/>
      <c r="FLA181" s="57"/>
      <c r="FLB181" s="57"/>
      <c r="FLC181" s="57"/>
      <c r="FLD181" s="57"/>
      <c r="FLE181" s="57"/>
      <c r="FLF181" s="57"/>
      <c r="FLG181" s="57"/>
      <c r="FLH181" s="57"/>
      <c r="FLI181" s="57"/>
      <c r="FLJ181" s="57"/>
      <c r="FLK181" s="57"/>
      <c r="FLL181" s="57"/>
      <c r="FLM181" s="57"/>
      <c r="FLN181" s="57"/>
      <c r="FLO181" s="57"/>
      <c r="FLP181" s="57"/>
      <c r="FLQ181" s="57"/>
      <c r="FLR181" s="57"/>
      <c r="FLS181" s="57"/>
      <c r="FLT181" s="57"/>
      <c r="FLU181" s="57"/>
      <c r="FLV181" s="57"/>
      <c r="FLW181" s="57"/>
      <c r="FLX181" s="57"/>
      <c r="FLY181" s="57"/>
      <c r="FLZ181" s="57"/>
      <c r="FMA181" s="57"/>
      <c r="FMB181" s="57"/>
      <c r="FMC181" s="57"/>
      <c r="FMD181" s="57"/>
      <c r="FME181" s="57"/>
      <c r="FMF181" s="57"/>
      <c r="FMG181" s="57"/>
      <c r="FMH181" s="57"/>
      <c r="FMI181" s="57"/>
      <c r="FMJ181" s="57"/>
      <c r="FMK181" s="57"/>
      <c r="FML181" s="57"/>
      <c r="FMM181" s="57"/>
      <c r="FMN181" s="57"/>
      <c r="FMO181" s="57"/>
      <c r="FMP181" s="57"/>
      <c r="FMQ181" s="57"/>
      <c r="FMR181" s="57"/>
      <c r="FMS181" s="57"/>
      <c r="FMT181" s="57"/>
      <c r="FMU181" s="57"/>
      <c r="FMV181" s="57"/>
      <c r="FMW181" s="57"/>
      <c r="FMX181" s="57"/>
      <c r="FMY181" s="57"/>
      <c r="FMZ181" s="57"/>
      <c r="FNA181" s="57"/>
      <c r="FNB181" s="57"/>
      <c r="FNC181" s="57"/>
      <c r="FND181" s="57"/>
      <c r="FNE181" s="57"/>
      <c r="FNF181" s="57"/>
      <c r="FNG181" s="57"/>
      <c r="FNH181" s="57"/>
      <c r="FNI181" s="57"/>
      <c r="FNJ181" s="57"/>
      <c r="FNK181" s="57"/>
      <c r="FNL181" s="57"/>
      <c r="FNM181" s="57"/>
      <c r="FNN181" s="57"/>
      <c r="FNO181" s="57"/>
      <c r="FNP181" s="57"/>
      <c r="FNQ181" s="57"/>
      <c r="FNR181" s="57"/>
      <c r="FNS181" s="57"/>
      <c r="FNT181" s="57"/>
      <c r="FNU181" s="57"/>
      <c r="FNV181" s="57"/>
      <c r="FNW181" s="57"/>
      <c r="FNX181" s="57"/>
      <c r="FNY181" s="57"/>
      <c r="FNZ181" s="57"/>
      <c r="FOA181" s="57"/>
      <c r="FOB181" s="57"/>
      <c r="FOC181" s="57"/>
      <c r="FOD181" s="57"/>
      <c r="FOE181" s="57"/>
      <c r="FOF181" s="57"/>
      <c r="FOG181" s="57"/>
      <c r="FOH181" s="57"/>
      <c r="FOI181" s="57"/>
      <c r="FOJ181" s="57"/>
      <c r="FOK181" s="57"/>
      <c r="FOL181" s="57"/>
      <c r="FOM181" s="57"/>
      <c r="FON181" s="57"/>
      <c r="FOO181" s="57"/>
      <c r="FOP181" s="57"/>
      <c r="FOQ181" s="57"/>
      <c r="FOR181" s="57"/>
      <c r="FOS181" s="57"/>
      <c r="FOT181" s="57"/>
      <c r="FOU181" s="57"/>
      <c r="FOV181" s="57"/>
      <c r="FOW181" s="57"/>
      <c r="FOX181" s="57"/>
      <c r="FOY181" s="57"/>
      <c r="FOZ181" s="57"/>
      <c r="FPA181" s="57"/>
      <c r="FPB181" s="57"/>
      <c r="FPC181" s="57"/>
      <c r="FPD181" s="57"/>
      <c r="FPE181" s="57"/>
      <c r="FPF181" s="57"/>
      <c r="FPG181" s="57"/>
      <c r="FPH181" s="57"/>
      <c r="FPI181" s="57"/>
      <c r="FPJ181" s="57"/>
      <c r="FPK181" s="57"/>
      <c r="FPL181" s="57"/>
      <c r="FPM181" s="57"/>
      <c r="FPN181" s="57"/>
      <c r="FPO181" s="57"/>
      <c r="FPP181" s="57"/>
      <c r="FPQ181" s="57"/>
      <c r="FPR181" s="57"/>
      <c r="FPS181" s="57"/>
      <c r="FPT181" s="57"/>
      <c r="FPU181" s="57"/>
      <c r="FPV181" s="57"/>
      <c r="FPW181" s="57"/>
      <c r="FPX181" s="57"/>
      <c r="FPY181" s="57"/>
      <c r="FPZ181" s="57"/>
      <c r="FQA181" s="57"/>
      <c r="FQB181" s="57"/>
      <c r="FQC181" s="57"/>
      <c r="FQD181" s="57"/>
      <c r="FQE181" s="57"/>
      <c r="FQF181" s="57"/>
      <c r="FQG181" s="57"/>
      <c r="FQH181" s="57"/>
      <c r="FQI181" s="57"/>
      <c r="FQJ181" s="57"/>
      <c r="FQK181" s="57"/>
      <c r="FQL181" s="57"/>
      <c r="FQM181" s="57"/>
      <c r="FQN181" s="57"/>
      <c r="FQO181" s="57"/>
      <c r="FQP181" s="57"/>
      <c r="FQQ181" s="57"/>
      <c r="FQR181" s="57"/>
      <c r="FQS181" s="57"/>
      <c r="FQT181" s="57"/>
      <c r="FQU181" s="57"/>
      <c r="FQV181" s="57"/>
      <c r="FQW181" s="57"/>
      <c r="FQX181" s="57"/>
      <c r="FQY181" s="57"/>
      <c r="FQZ181" s="57"/>
      <c r="FRA181" s="57"/>
      <c r="FRB181" s="57"/>
      <c r="FRC181" s="57"/>
      <c r="FRD181" s="57"/>
      <c r="FRE181" s="57"/>
      <c r="FRF181" s="57"/>
      <c r="FRG181" s="57"/>
      <c r="FRH181" s="57"/>
      <c r="FRI181" s="57"/>
      <c r="FRJ181" s="57"/>
      <c r="FRK181" s="57"/>
      <c r="FRL181" s="57"/>
      <c r="FRM181" s="57"/>
      <c r="FRN181" s="57"/>
      <c r="FRO181" s="57"/>
      <c r="FRP181" s="57"/>
      <c r="FRQ181" s="57"/>
      <c r="FRR181" s="57"/>
      <c r="FRS181" s="57"/>
      <c r="FRT181" s="57"/>
      <c r="FRU181" s="57"/>
      <c r="FRV181" s="57"/>
      <c r="FRW181" s="57"/>
      <c r="FRX181" s="57"/>
      <c r="FRY181" s="57"/>
      <c r="FRZ181" s="57"/>
      <c r="FSA181" s="57"/>
      <c r="FSB181" s="57"/>
      <c r="FSC181" s="57"/>
      <c r="FSD181" s="57"/>
      <c r="FSE181" s="57"/>
      <c r="FSF181" s="57"/>
      <c r="FSG181" s="57"/>
      <c r="FSH181" s="57"/>
      <c r="FSI181" s="57"/>
      <c r="FSJ181" s="57"/>
      <c r="FSK181" s="57"/>
      <c r="FSL181" s="57"/>
      <c r="FSM181" s="57"/>
      <c r="FSN181" s="57"/>
      <c r="FSO181" s="57"/>
      <c r="FSP181" s="57"/>
      <c r="FSQ181" s="57"/>
      <c r="FSR181" s="57"/>
      <c r="FSS181" s="57"/>
      <c r="FST181" s="57"/>
      <c r="FSU181" s="57"/>
      <c r="FSV181" s="57"/>
      <c r="FSW181" s="57"/>
      <c r="FSX181" s="57"/>
      <c r="FSY181" s="57"/>
      <c r="FSZ181" s="57"/>
      <c r="FTA181" s="57"/>
      <c r="FTB181" s="57"/>
      <c r="FTC181" s="57"/>
      <c r="FTD181" s="57"/>
      <c r="FTE181" s="57"/>
      <c r="FTF181" s="57"/>
      <c r="FTG181" s="57"/>
      <c r="FTH181" s="57"/>
      <c r="FTI181" s="57"/>
      <c r="FTJ181" s="57"/>
      <c r="FTK181" s="57"/>
      <c r="FTL181" s="57"/>
      <c r="FTM181" s="57"/>
      <c r="FTN181" s="57"/>
      <c r="FTO181" s="57"/>
      <c r="FTP181" s="57"/>
      <c r="FTQ181" s="57"/>
      <c r="FTR181" s="57"/>
      <c r="FTS181" s="57"/>
      <c r="FTT181" s="57"/>
      <c r="FTU181" s="57"/>
      <c r="FTV181" s="57"/>
      <c r="FTW181" s="57"/>
      <c r="FTX181" s="57"/>
      <c r="FTY181" s="57"/>
      <c r="FTZ181" s="57"/>
      <c r="FUA181" s="57"/>
      <c r="FUB181" s="57"/>
      <c r="FUC181" s="57"/>
      <c r="FUD181" s="57"/>
      <c r="FUE181" s="57"/>
      <c r="FUF181" s="57"/>
      <c r="FUG181" s="57"/>
      <c r="FUH181" s="57"/>
      <c r="FUI181" s="57"/>
      <c r="FUJ181" s="57"/>
      <c r="FUK181" s="57"/>
      <c r="FUL181" s="57"/>
      <c r="FUM181" s="57"/>
      <c r="FUN181" s="57"/>
      <c r="FUO181" s="57"/>
      <c r="FUP181" s="57"/>
      <c r="FUQ181" s="57"/>
      <c r="FUR181" s="57"/>
      <c r="FUS181" s="57"/>
      <c r="FUT181" s="57"/>
      <c r="FUU181" s="57"/>
      <c r="FUV181" s="57"/>
      <c r="FUW181" s="57"/>
      <c r="FUX181" s="57"/>
      <c r="FUY181" s="57"/>
      <c r="FUZ181" s="57"/>
      <c r="FVA181" s="57"/>
      <c r="FVB181" s="57"/>
      <c r="FVC181" s="57"/>
      <c r="FVD181" s="57"/>
      <c r="FVE181" s="57"/>
      <c r="FVF181" s="57"/>
      <c r="FVG181" s="57"/>
      <c r="FVH181" s="57"/>
      <c r="FVI181" s="57"/>
      <c r="FVJ181" s="57"/>
      <c r="FVK181" s="57"/>
      <c r="FVL181" s="57"/>
      <c r="FVM181" s="57"/>
      <c r="FVN181" s="57"/>
      <c r="FVO181" s="57"/>
      <c r="FVP181" s="57"/>
      <c r="FVQ181" s="57"/>
      <c r="FVR181" s="57"/>
      <c r="FVS181" s="57"/>
      <c r="FVT181" s="57"/>
      <c r="FVU181" s="57"/>
      <c r="FVV181" s="57"/>
      <c r="FVW181" s="57"/>
      <c r="FVX181" s="57"/>
      <c r="FVY181" s="57"/>
      <c r="FVZ181" s="57"/>
      <c r="FWA181" s="57"/>
      <c r="FWB181" s="57"/>
      <c r="FWC181" s="57"/>
      <c r="FWD181" s="57"/>
      <c r="FWE181" s="57"/>
      <c r="FWF181" s="57"/>
      <c r="FWG181" s="57"/>
      <c r="FWH181" s="57"/>
      <c r="FWI181" s="57"/>
      <c r="FWJ181" s="57"/>
      <c r="FWK181" s="57"/>
      <c r="FWL181" s="57"/>
      <c r="FWM181" s="57"/>
      <c r="FWN181" s="57"/>
      <c r="FWO181" s="57"/>
      <c r="FWP181" s="57"/>
      <c r="FWQ181" s="57"/>
      <c r="FWR181" s="57"/>
      <c r="FWS181" s="57"/>
      <c r="FWT181" s="57"/>
      <c r="FWU181" s="57"/>
      <c r="FWV181" s="57"/>
      <c r="FWW181" s="57"/>
      <c r="FWX181" s="57"/>
      <c r="FWY181" s="57"/>
      <c r="FWZ181" s="57"/>
      <c r="FXA181" s="57"/>
      <c r="FXB181" s="57"/>
      <c r="FXC181" s="57"/>
      <c r="FXD181" s="57"/>
      <c r="FXE181" s="57"/>
      <c r="FXF181" s="57"/>
      <c r="FXG181" s="57"/>
      <c r="FXH181" s="57"/>
      <c r="FXI181" s="57"/>
      <c r="FXJ181" s="57"/>
      <c r="FXK181" s="57"/>
      <c r="FXL181" s="57"/>
      <c r="FXM181" s="57"/>
      <c r="FXN181" s="57"/>
      <c r="FXO181" s="57"/>
      <c r="FXP181" s="57"/>
      <c r="FXQ181" s="57"/>
      <c r="FXR181" s="57"/>
      <c r="FXS181" s="57"/>
      <c r="FXT181" s="57"/>
      <c r="FXU181" s="57"/>
      <c r="FXV181" s="57"/>
      <c r="FXW181" s="57"/>
      <c r="FXX181" s="57"/>
      <c r="FXY181" s="57"/>
      <c r="FXZ181" s="57"/>
      <c r="FYA181" s="57"/>
      <c r="FYB181" s="57"/>
      <c r="FYC181" s="57"/>
      <c r="FYD181" s="57"/>
      <c r="FYE181" s="57"/>
      <c r="FYF181" s="57"/>
      <c r="FYG181" s="57"/>
      <c r="FYH181" s="57"/>
      <c r="FYI181" s="57"/>
      <c r="FYJ181" s="57"/>
      <c r="FYK181" s="57"/>
      <c r="FYL181" s="57"/>
      <c r="FYM181" s="57"/>
      <c r="FYN181" s="57"/>
      <c r="FYO181" s="57"/>
      <c r="FYP181" s="57"/>
      <c r="FYQ181" s="57"/>
      <c r="FYR181" s="57"/>
      <c r="FYS181" s="57"/>
      <c r="FYT181" s="57"/>
      <c r="FYU181" s="57"/>
      <c r="FYV181" s="57"/>
      <c r="FYW181" s="57"/>
      <c r="FYX181" s="57"/>
      <c r="FYY181" s="57"/>
      <c r="FYZ181" s="57"/>
      <c r="FZA181" s="57"/>
      <c r="FZB181" s="57"/>
      <c r="FZC181" s="57"/>
      <c r="FZD181" s="57"/>
      <c r="FZE181" s="57"/>
      <c r="FZF181" s="57"/>
      <c r="FZG181" s="57"/>
      <c r="FZH181" s="57"/>
      <c r="FZI181" s="57"/>
      <c r="FZJ181" s="57"/>
      <c r="FZK181" s="57"/>
      <c r="FZL181" s="57"/>
      <c r="FZM181" s="57"/>
      <c r="FZN181" s="57"/>
      <c r="FZO181" s="57"/>
      <c r="FZP181" s="57"/>
      <c r="FZQ181" s="57"/>
      <c r="FZR181" s="57"/>
      <c r="FZS181" s="57"/>
      <c r="FZT181" s="57"/>
      <c r="FZU181" s="57"/>
      <c r="FZV181" s="57"/>
      <c r="FZW181" s="57"/>
      <c r="FZX181" s="57"/>
      <c r="FZY181" s="57"/>
      <c r="FZZ181" s="57"/>
      <c r="GAA181" s="57"/>
      <c r="GAB181" s="57"/>
      <c r="GAC181" s="57"/>
      <c r="GAD181" s="57"/>
      <c r="GAE181" s="57"/>
      <c r="GAF181" s="57"/>
      <c r="GAG181" s="57"/>
      <c r="GAH181" s="57"/>
      <c r="GAI181" s="57"/>
      <c r="GAJ181" s="57"/>
      <c r="GAK181" s="57"/>
      <c r="GAL181" s="57"/>
      <c r="GAM181" s="57"/>
      <c r="GAN181" s="57"/>
      <c r="GAO181" s="57"/>
      <c r="GAP181" s="57"/>
      <c r="GAQ181" s="57"/>
      <c r="GAR181" s="57"/>
      <c r="GAS181" s="57"/>
      <c r="GAT181" s="57"/>
      <c r="GAU181" s="57"/>
      <c r="GAV181" s="57"/>
      <c r="GAW181" s="57"/>
      <c r="GAX181" s="57"/>
      <c r="GAY181" s="57"/>
      <c r="GAZ181" s="57"/>
      <c r="GBA181" s="57"/>
      <c r="GBB181" s="57"/>
      <c r="GBC181" s="57"/>
      <c r="GBD181" s="57"/>
      <c r="GBE181" s="57"/>
      <c r="GBF181" s="57"/>
      <c r="GBG181" s="57"/>
      <c r="GBH181" s="57"/>
      <c r="GBI181" s="57"/>
      <c r="GBJ181" s="57"/>
      <c r="GBK181" s="57"/>
      <c r="GBL181" s="57"/>
      <c r="GBM181" s="57"/>
      <c r="GBN181" s="57"/>
      <c r="GBO181" s="57"/>
      <c r="GBP181" s="57"/>
      <c r="GBQ181" s="57"/>
      <c r="GBR181" s="57"/>
      <c r="GBS181" s="57"/>
      <c r="GBT181" s="57"/>
      <c r="GBU181" s="57"/>
      <c r="GBV181" s="57"/>
      <c r="GBW181" s="57"/>
      <c r="GBX181" s="57"/>
      <c r="GBY181" s="57"/>
      <c r="GBZ181" s="57"/>
      <c r="GCA181" s="57"/>
      <c r="GCB181" s="57"/>
      <c r="GCC181" s="57"/>
      <c r="GCD181" s="57"/>
      <c r="GCE181" s="57"/>
      <c r="GCF181" s="57"/>
      <c r="GCG181" s="57"/>
      <c r="GCH181" s="57"/>
      <c r="GCI181" s="57"/>
      <c r="GCJ181" s="57"/>
      <c r="GCK181" s="57"/>
      <c r="GCL181" s="57"/>
      <c r="GCM181" s="57"/>
      <c r="GCN181" s="57"/>
      <c r="GCO181" s="57"/>
      <c r="GCP181" s="57"/>
      <c r="GCQ181" s="57"/>
      <c r="GCR181" s="57"/>
      <c r="GCS181" s="57"/>
      <c r="GCT181" s="57"/>
      <c r="GCU181" s="57"/>
      <c r="GCV181" s="57"/>
      <c r="GCW181" s="57"/>
      <c r="GCX181" s="57"/>
      <c r="GCY181" s="57"/>
      <c r="GCZ181" s="57"/>
      <c r="GDA181" s="57"/>
      <c r="GDB181" s="57"/>
      <c r="GDC181" s="57"/>
      <c r="GDD181" s="57"/>
      <c r="GDE181" s="57"/>
      <c r="GDF181" s="57"/>
      <c r="GDG181" s="57"/>
      <c r="GDH181" s="57"/>
      <c r="GDI181" s="57"/>
      <c r="GDJ181" s="57"/>
      <c r="GDK181" s="57"/>
      <c r="GDL181" s="57"/>
      <c r="GDM181" s="57"/>
      <c r="GDN181" s="57"/>
      <c r="GDO181" s="57"/>
      <c r="GDP181" s="57"/>
      <c r="GDQ181" s="57"/>
      <c r="GDR181" s="57"/>
      <c r="GDS181" s="57"/>
      <c r="GDT181" s="57"/>
      <c r="GDU181" s="57"/>
      <c r="GDV181" s="57"/>
      <c r="GDW181" s="57"/>
      <c r="GDX181" s="57"/>
      <c r="GDY181" s="57"/>
      <c r="GDZ181" s="57"/>
      <c r="GEA181" s="57"/>
      <c r="GEB181" s="57"/>
      <c r="GEC181" s="57"/>
      <c r="GED181" s="57"/>
      <c r="GEE181" s="57"/>
      <c r="GEF181" s="57"/>
      <c r="GEG181" s="57"/>
      <c r="GEH181" s="57"/>
      <c r="GEI181" s="57"/>
      <c r="GEJ181" s="57"/>
      <c r="GEK181" s="57"/>
      <c r="GEL181" s="57"/>
      <c r="GEM181" s="57"/>
      <c r="GEN181" s="57"/>
      <c r="GEO181" s="57"/>
      <c r="GEP181" s="57"/>
      <c r="GEQ181" s="57"/>
      <c r="GER181" s="57"/>
      <c r="GES181" s="57"/>
      <c r="GET181" s="57"/>
      <c r="GEU181" s="57"/>
      <c r="GEV181" s="57"/>
      <c r="GEW181" s="57"/>
      <c r="GEX181" s="57"/>
      <c r="GEY181" s="57"/>
      <c r="GEZ181" s="57"/>
      <c r="GFA181" s="57"/>
      <c r="GFB181" s="57"/>
      <c r="GFC181" s="57"/>
      <c r="GFD181" s="57"/>
      <c r="GFE181" s="57"/>
      <c r="GFF181" s="57"/>
      <c r="GFG181" s="57"/>
      <c r="GFH181" s="57"/>
      <c r="GFI181" s="57"/>
      <c r="GFJ181" s="57"/>
      <c r="GFK181" s="57"/>
      <c r="GFL181" s="57"/>
      <c r="GFM181" s="57"/>
      <c r="GFN181" s="57"/>
      <c r="GFO181" s="57"/>
      <c r="GFP181" s="57"/>
      <c r="GFQ181" s="57"/>
      <c r="GFR181" s="57"/>
      <c r="GFS181" s="57"/>
      <c r="GFT181" s="57"/>
      <c r="GFU181" s="57"/>
      <c r="GFV181" s="57"/>
      <c r="GFW181" s="57"/>
      <c r="GFX181" s="57"/>
      <c r="GFY181" s="57"/>
      <c r="GFZ181" s="57"/>
      <c r="GGA181" s="57"/>
      <c r="GGB181" s="57"/>
      <c r="GGC181" s="57"/>
      <c r="GGD181" s="57"/>
      <c r="GGE181" s="57"/>
      <c r="GGF181" s="57"/>
      <c r="GGG181" s="57"/>
      <c r="GGH181" s="57"/>
      <c r="GGI181" s="57"/>
      <c r="GGJ181" s="57"/>
      <c r="GGK181" s="57"/>
      <c r="GGL181" s="57"/>
      <c r="GGM181" s="57"/>
      <c r="GGN181" s="57"/>
      <c r="GGO181" s="57"/>
      <c r="GGP181" s="57"/>
      <c r="GGQ181" s="57"/>
      <c r="GGR181" s="57"/>
      <c r="GGS181" s="57"/>
      <c r="GGT181" s="57"/>
      <c r="GGU181" s="57"/>
      <c r="GGV181" s="57"/>
      <c r="GGW181" s="57"/>
      <c r="GGX181" s="57"/>
      <c r="GGY181" s="57"/>
      <c r="GGZ181" s="57"/>
      <c r="GHA181" s="57"/>
      <c r="GHB181" s="57"/>
      <c r="GHC181" s="57"/>
      <c r="GHD181" s="57"/>
      <c r="GHE181" s="57"/>
      <c r="GHF181" s="57"/>
      <c r="GHG181" s="57"/>
      <c r="GHH181" s="57"/>
      <c r="GHI181" s="57"/>
      <c r="GHJ181" s="57"/>
      <c r="GHK181" s="57"/>
      <c r="GHL181" s="57"/>
      <c r="GHM181" s="57"/>
      <c r="GHN181" s="57"/>
      <c r="GHO181" s="57"/>
      <c r="GHP181" s="57"/>
      <c r="GHQ181" s="57"/>
      <c r="GHR181" s="57"/>
      <c r="GHS181" s="57"/>
      <c r="GHT181" s="57"/>
      <c r="GHU181" s="57"/>
      <c r="GHV181" s="57"/>
      <c r="GHW181" s="57"/>
      <c r="GHX181" s="57"/>
      <c r="GHY181" s="57"/>
      <c r="GHZ181" s="57"/>
      <c r="GIA181" s="57"/>
      <c r="GIB181" s="57"/>
      <c r="GIC181" s="57"/>
      <c r="GID181" s="57"/>
      <c r="GIE181" s="57"/>
      <c r="GIF181" s="57"/>
      <c r="GIG181" s="57"/>
      <c r="GIH181" s="57"/>
      <c r="GII181" s="57"/>
      <c r="GIJ181" s="57"/>
      <c r="GIK181" s="57"/>
      <c r="GIL181" s="57"/>
      <c r="GIM181" s="57"/>
      <c r="GIN181" s="57"/>
      <c r="GIO181" s="57"/>
      <c r="GIP181" s="57"/>
      <c r="GIQ181" s="57"/>
      <c r="GIR181" s="57"/>
      <c r="GIS181" s="57"/>
      <c r="GIT181" s="57"/>
      <c r="GIU181" s="57"/>
      <c r="GIV181" s="57"/>
      <c r="GIW181" s="57"/>
      <c r="GIX181" s="57"/>
      <c r="GIY181" s="57"/>
      <c r="GIZ181" s="57"/>
      <c r="GJA181" s="57"/>
      <c r="GJB181" s="57"/>
      <c r="GJC181" s="57"/>
      <c r="GJD181" s="57"/>
      <c r="GJE181" s="57"/>
      <c r="GJF181" s="57"/>
      <c r="GJG181" s="57"/>
      <c r="GJH181" s="57"/>
      <c r="GJI181" s="57"/>
      <c r="GJJ181" s="57"/>
      <c r="GJK181" s="57"/>
      <c r="GJL181" s="57"/>
      <c r="GJM181" s="57"/>
      <c r="GJN181" s="57"/>
      <c r="GJO181" s="57"/>
      <c r="GJP181" s="57"/>
      <c r="GJQ181" s="57"/>
      <c r="GJR181" s="57"/>
      <c r="GJS181" s="57"/>
      <c r="GJT181" s="57"/>
      <c r="GJU181" s="57"/>
      <c r="GJV181" s="57"/>
      <c r="GJW181" s="57"/>
      <c r="GJX181" s="57"/>
      <c r="GJY181" s="57"/>
      <c r="GJZ181" s="57"/>
      <c r="GKA181" s="57"/>
      <c r="GKB181" s="57"/>
      <c r="GKC181" s="57"/>
      <c r="GKD181" s="57"/>
      <c r="GKE181" s="57"/>
      <c r="GKF181" s="57"/>
      <c r="GKG181" s="57"/>
      <c r="GKH181" s="57"/>
      <c r="GKI181" s="57"/>
      <c r="GKJ181" s="57"/>
      <c r="GKK181" s="57"/>
      <c r="GKL181" s="57"/>
      <c r="GKM181" s="57"/>
      <c r="GKN181" s="57"/>
      <c r="GKO181" s="57"/>
      <c r="GKP181" s="57"/>
      <c r="GKQ181" s="57"/>
      <c r="GKR181" s="57"/>
      <c r="GKS181" s="57"/>
      <c r="GKT181" s="57"/>
      <c r="GKU181" s="57"/>
      <c r="GKV181" s="57"/>
      <c r="GKW181" s="57"/>
      <c r="GKX181" s="57"/>
      <c r="GKY181" s="57"/>
      <c r="GKZ181" s="57"/>
      <c r="GLA181" s="57"/>
      <c r="GLB181" s="57"/>
      <c r="GLC181" s="57"/>
      <c r="GLD181" s="57"/>
      <c r="GLE181" s="57"/>
      <c r="GLF181" s="57"/>
      <c r="GLG181" s="57"/>
      <c r="GLH181" s="57"/>
      <c r="GLI181" s="57"/>
      <c r="GLJ181" s="57"/>
      <c r="GLK181" s="57"/>
      <c r="GLL181" s="57"/>
      <c r="GLM181" s="57"/>
      <c r="GLN181" s="57"/>
      <c r="GLO181" s="57"/>
      <c r="GLP181" s="57"/>
      <c r="GLQ181" s="57"/>
      <c r="GLR181" s="57"/>
      <c r="GLS181" s="57"/>
      <c r="GLT181" s="57"/>
      <c r="GLU181" s="57"/>
      <c r="GLV181" s="57"/>
      <c r="GLW181" s="57"/>
      <c r="GLX181" s="57"/>
      <c r="GLY181" s="57"/>
      <c r="GLZ181" s="57"/>
      <c r="GMA181" s="57"/>
      <c r="GMB181" s="57"/>
      <c r="GMC181" s="57"/>
      <c r="GMD181" s="57"/>
      <c r="GME181" s="57"/>
      <c r="GMF181" s="57"/>
      <c r="GMG181" s="57"/>
      <c r="GMH181" s="57"/>
      <c r="GMI181" s="57"/>
      <c r="GMJ181" s="57"/>
      <c r="GMK181" s="57"/>
      <c r="GML181" s="57"/>
      <c r="GMM181" s="57"/>
      <c r="GMN181" s="57"/>
      <c r="GMO181" s="57"/>
      <c r="GMP181" s="57"/>
      <c r="GMQ181" s="57"/>
      <c r="GMR181" s="57"/>
      <c r="GMS181" s="57"/>
      <c r="GMT181" s="57"/>
      <c r="GMU181" s="57"/>
      <c r="GMV181" s="57"/>
      <c r="GMW181" s="57"/>
      <c r="GMX181" s="57"/>
      <c r="GMY181" s="57"/>
      <c r="GMZ181" s="57"/>
      <c r="GNA181" s="57"/>
      <c r="GNB181" s="57"/>
      <c r="GNC181" s="57"/>
      <c r="GND181" s="57"/>
      <c r="GNE181" s="57"/>
      <c r="GNF181" s="57"/>
      <c r="GNG181" s="57"/>
      <c r="GNH181" s="57"/>
      <c r="GNI181" s="57"/>
      <c r="GNJ181" s="57"/>
      <c r="GNK181" s="57"/>
      <c r="GNL181" s="57"/>
      <c r="GNM181" s="57"/>
      <c r="GNN181" s="57"/>
      <c r="GNO181" s="57"/>
      <c r="GNP181" s="57"/>
      <c r="GNQ181" s="57"/>
      <c r="GNR181" s="57"/>
      <c r="GNS181" s="57"/>
      <c r="GNT181" s="57"/>
      <c r="GNU181" s="57"/>
      <c r="GNV181" s="57"/>
      <c r="GNW181" s="57"/>
      <c r="GNX181" s="57"/>
      <c r="GNY181" s="57"/>
      <c r="GNZ181" s="57"/>
      <c r="GOA181" s="57"/>
      <c r="GOB181" s="57"/>
      <c r="GOC181" s="57"/>
      <c r="GOD181" s="57"/>
      <c r="GOE181" s="57"/>
      <c r="GOF181" s="57"/>
      <c r="GOG181" s="57"/>
      <c r="GOH181" s="57"/>
      <c r="GOI181" s="57"/>
      <c r="GOJ181" s="57"/>
      <c r="GOK181" s="57"/>
      <c r="GOL181" s="57"/>
      <c r="GOM181" s="57"/>
      <c r="GON181" s="57"/>
      <c r="GOO181" s="57"/>
      <c r="GOP181" s="57"/>
      <c r="GOQ181" s="57"/>
      <c r="GOR181" s="57"/>
      <c r="GOS181" s="57"/>
      <c r="GOT181" s="57"/>
      <c r="GOU181" s="57"/>
      <c r="GOV181" s="57"/>
      <c r="GOW181" s="57"/>
      <c r="GOX181" s="57"/>
      <c r="GOY181" s="57"/>
      <c r="GOZ181" s="57"/>
      <c r="GPA181" s="57"/>
      <c r="GPB181" s="57"/>
      <c r="GPC181" s="57"/>
      <c r="GPD181" s="57"/>
      <c r="GPE181" s="57"/>
      <c r="GPF181" s="57"/>
      <c r="GPG181" s="57"/>
      <c r="GPH181" s="57"/>
      <c r="GPI181" s="57"/>
      <c r="GPJ181" s="57"/>
      <c r="GPK181" s="57"/>
      <c r="GPL181" s="57"/>
      <c r="GPM181" s="57"/>
      <c r="GPN181" s="57"/>
      <c r="GPO181" s="57"/>
      <c r="GPP181" s="57"/>
      <c r="GPQ181" s="57"/>
      <c r="GPR181" s="57"/>
      <c r="GPS181" s="57"/>
      <c r="GPT181" s="57"/>
      <c r="GPU181" s="57"/>
      <c r="GPV181" s="57"/>
      <c r="GPW181" s="57"/>
      <c r="GPX181" s="57"/>
      <c r="GPY181" s="57"/>
      <c r="GPZ181" s="57"/>
      <c r="GQA181" s="57"/>
      <c r="GQB181" s="57"/>
      <c r="GQC181" s="57"/>
      <c r="GQD181" s="57"/>
      <c r="GQE181" s="57"/>
      <c r="GQF181" s="57"/>
      <c r="GQG181" s="57"/>
      <c r="GQH181" s="57"/>
      <c r="GQI181" s="57"/>
      <c r="GQJ181" s="57"/>
      <c r="GQK181" s="57"/>
      <c r="GQL181" s="57"/>
      <c r="GQM181" s="57"/>
      <c r="GQN181" s="57"/>
      <c r="GQO181" s="57"/>
      <c r="GQP181" s="57"/>
      <c r="GQQ181" s="57"/>
      <c r="GQR181" s="57"/>
      <c r="GQS181" s="57"/>
      <c r="GQT181" s="57"/>
      <c r="GQU181" s="57"/>
      <c r="GQV181" s="57"/>
      <c r="GQW181" s="57"/>
      <c r="GQX181" s="57"/>
      <c r="GQY181" s="57"/>
      <c r="GQZ181" s="57"/>
      <c r="GRA181" s="57"/>
      <c r="GRB181" s="57"/>
      <c r="GRC181" s="57"/>
      <c r="GRD181" s="57"/>
      <c r="GRE181" s="57"/>
      <c r="GRF181" s="57"/>
      <c r="GRG181" s="57"/>
      <c r="GRH181" s="57"/>
      <c r="GRI181" s="57"/>
      <c r="GRJ181" s="57"/>
      <c r="GRK181" s="57"/>
      <c r="GRL181" s="57"/>
      <c r="GRM181" s="57"/>
      <c r="GRN181" s="57"/>
      <c r="GRO181" s="57"/>
      <c r="GRP181" s="57"/>
      <c r="GRQ181" s="57"/>
      <c r="GRR181" s="57"/>
      <c r="GRS181" s="57"/>
      <c r="GRT181" s="57"/>
      <c r="GRU181" s="57"/>
      <c r="GRV181" s="57"/>
      <c r="GRW181" s="57"/>
      <c r="GRX181" s="57"/>
      <c r="GRY181" s="57"/>
      <c r="GRZ181" s="57"/>
      <c r="GSA181" s="57"/>
      <c r="GSB181" s="57"/>
      <c r="GSC181" s="57"/>
      <c r="GSD181" s="57"/>
      <c r="GSE181" s="57"/>
      <c r="GSF181" s="57"/>
      <c r="GSG181" s="57"/>
      <c r="GSH181" s="57"/>
      <c r="GSI181" s="57"/>
      <c r="GSJ181" s="57"/>
      <c r="GSK181" s="57"/>
      <c r="GSL181" s="57"/>
      <c r="GSM181" s="57"/>
      <c r="GSN181" s="57"/>
      <c r="GSO181" s="57"/>
      <c r="GSP181" s="57"/>
      <c r="GSQ181" s="57"/>
      <c r="GSR181" s="57"/>
      <c r="GSS181" s="57"/>
      <c r="GST181" s="57"/>
      <c r="GSU181" s="57"/>
      <c r="GSV181" s="57"/>
      <c r="GSW181" s="57"/>
      <c r="GSX181" s="57"/>
      <c r="GSY181" s="57"/>
      <c r="GSZ181" s="57"/>
      <c r="GTA181" s="57"/>
      <c r="GTB181" s="57"/>
      <c r="GTC181" s="57"/>
      <c r="GTD181" s="57"/>
      <c r="GTE181" s="57"/>
      <c r="GTF181" s="57"/>
      <c r="GTG181" s="57"/>
      <c r="GTH181" s="57"/>
      <c r="GTI181" s="57"/>
      <c r="GTJ181" s="57"/>
      <c r="GTK181" s="57"/>
      <c r="GTL181" s="57"/>
      <c r="GTM181" s="57"/>
      <c r="GTN181" s="57"/>
      <c r="GTO181" s="57"/>
      <c r="GTP181" s="57"/>
      <c r="GTQ181" s="57"/>
      <c r="GTR181" s="57"/>
      <c r="GTS181" s="57"/>
      <c r="GTT181" s="57"/>
      <c r="GTU181" s="57"/>
      <c r="GTV181" s="57"/>
      <c r="GTW181" s="57"/>
      <c r="GTX181" s="57"/>
      <c r="GTY181" s="57"/>
      <c r="GTZ181" s="57"/>
      <c r="GUA181" s="57"/>
      <c r="GUB181" s="57"/>
      <c r="GUC181" s="57"/>
      <c r="GUD181" s="57"/>
      <c r="GUE181" s="57"/>
      <c r="GUF181" s="57"/>
      <c r="GUG181" s="57"/>
      <c r="GUH181" s="57"/>
      <c r="GUI181" s="57"/>
      <c r="GUJ181" s="57"/>
      <c r="GUK181" s="57"/>
      <c r="GUL181" s="57"/>
      <c r="GUM181" s="57"/>
      <c r="GUN181" s="57"/>
      <c r="GUO181" s="57"/>
      <c r="GUP181" s="57"/>
      <c r="GUQ181" s="57"/>
      <c r="GUR181" s="57"/>
      <c r="GUS181" s="57"/>
      <c r="GUT181" s="57"/>
      <c r="GUU181" s="57"/>
      <c r="GUV181" s="57"/>
      <c r="GUW181" s="57"/>
      <c r="GUX181" s="57"/>
      <c r="GUY181" s="57"/>
      <c r="GUZ181" s="57"/>
      <c r="GVA181" s="57"/>
      <c r="GVB181" s="57"/>
      <c r="GVC181" s="57"/>
      <c r="GVD181" s="57"/>
      <c r="GVE181" s="57"/>
      <c r="GVF181" s="57"/>
      <c r="GVG181" s="57"/>
      <c r="GVH181" s="57"/>
      <c r="GVI181" s="57"/>
      <c r="GVJ181" s="57"/>
      <c r="GVK181" s="57"/>
      <c r="GVL181" s="57"/>
      <c r="GVM181" s="57"/>
      <c r="GVN181" s="57"/>
      <c r="GVO181" s="57"/>
      <c r="GVP181" s="57"/>
      <c r="GVQ181" s="57"/>
      <c r="GVR181" s="57"/>
      <c r="GVS181" s="57"/>
      <c r="GVT181" s="57"/>
      <c r="GVU181" s="57"/>
      <c r="GVV181" s="57"/>
      <c r="GVW181" s="57"/>
      <c r="GVX181" s="57"/>
      <c r="GVY181" s="57"/>
      <c r="GVZ181" s="57"/>
      <c r="GWA181" s="57"/>
      <c r="GWB181" s="57"/>
      <c r="GWC181" s="57"/>
      <c r="GWD181" s="57"/>
      <c r="GWE181" s="57"/>
      <c r="GWF181" s="57"/>
      <c r="GWG181" s="57"/>
      <c r="GWH181" s="57"/>
      <c r="GWI181" s="57"/>
      <c r="GWJ181" s="57"/>
      <c r="GWK181" s="57"/>
      <c r="GWL181" s="57"/>
      <c r="GWM181" s="57"/>
      <c r="GWN181" s="57"/>
      <c r="GWO181" s="57"/>
      <c r="GWP181" s="57"/>
      <c r="GWQ181" s="57"/>
      <c r="GWR181" s="57"/>
      <c r="GWS181" s="57"/>
      <c r="GWT181" s="57"/>
      <c r="GWU181" s="57"/>
      <c r="GWV181" s="57"/>
      <c r="GWW181" s="57"/>
      <c r="GWX181" s="57"/>
      <c r="GWY181" s="57"/>
      <c r="GWZ181" s="57"/>
      <c r="GXA181" s="57"/>
      <c r="GXB181" s="57"/>
      <c r="GXC181" s="57"/>
      <c r="GXD181" s="57"/>
      <c r="GXE181" s="57"/>
      <c r="GXF181" s="57"/>
      <c r="GXG181" s="57"/>
      <c r="GXH181" s="57"/>
      <c r="GXI181" s="57"/>
      <c r="GXJ181" s="57"/>
      <c r="GXK181" s="57"/>
      <c r="GXL181" s="57"/>
      <c r="GXM181" s="57"/>
      <c r="GXN181" s="57"/>
      <c r="GXO181" s="57"/>
      <c r="GXP181" s="57"/>
      <c r="GXQ181" s="57"/>
      <c r="GXR181" s="57"/>
      <c r="GXS181" s="57"/>
      <c r="GXT181" s="57"/>
      <c r="GXU181" s="57"/>
      <c r="GXV181" s="57"/>
      <c r="GXW181" s="57"/>
      <c r="GXX181" s="57"/>
      <c r="GXY181" s="57"/>
      <c r="GXZ181" s="57"/>
      <c r="GYA181" s="57"/>
      <c r="GYB181" s="57"/>
      <c r="GYC181" s="57"/>
      <c r="GYD181" s="57"/>
      <c r="GYE181" s="57"/>
      <c r="GYF181" s="57"/>
      <c r="GYG181" s="57"/>
      <c r="GYH181" s="57"/>
      <c r="GYI181" s="57"/>
      <c r="GYJ181" s="57"/>
      <c r="GYK181" s="57"/>
      <c r="GYL181" s="57"/>
      <c r="GYM181" s="57"/>
      <c r="GYN181" s="57"/>
      <c r="GYO181" s="57"/>
      <c r="GYP181" s="57"/>
      <c r="GYQ181" s="57"/>
      <c r="GYR181" s="57"/>
      <c r="GYS181" s="57"/>
      <c r="GYT181" s="57"/>
      <c r="GYU181" s="57"/>
      <c r="GYV181" s="57"/>
      <c r="GYW181" s="57"/>
      <c r="GYX181" s="57"/>
      <c r="GYY181" s="57"/>
      <c r="GYZ181" s="57"/>
      <c r="GZA181" s="57"/>
      <c r="GZB181" s="57"/>
      <c r="GZC181" s="57"/>
      <c r="GZD181" s="57"/>
      <c r="GZE181" s="57"/>
      <c r="GZF181" s="57"/>
      <c r="GZG181" s="57"/>
      <c r="GZH181" s="57"/>
      <c r="GZI181" s="57"/>
      <c r="GZJ181" s="57"/>
      <c r="GZK181" s="57"/>
      <c r="GZL181" s="57"/>
      <c r="GZM181" s="57"/>
      <c r="GZN181" s="57"/>
      <c r="GZO181" s="57"/>
      <c r="GZP181" s="57"/>
      <c r="GZQ181" s="57"/>
      <c r="GZR181" s="57"/>
      <c r="GZS181" s="57"/>
      <c r="GZT181" s="57"/>
      <c r="GZU181" s="57"/>
      <c r="GZV181" s="57"/>
      <c r="GZW181" s="57"/>
      <c r="GZX181" s="57"/>
      <c r="GZY181" s="57"/>
      <c r="GZZ181" s="57"/>
      <c r="HAA181" s="57"/>
      <c r="HAB181" s="57"/>
      <c r="HAC181" s="57"/>
      <c r="HAD181" s="57"/>
      <c r="HAE181" s="57"/>
      <c r="HAF181" s="57"/>
      <c r="HAG181" s="57"/>
      <c r="HAH181" s="57"/>
      <c r="HAI181" s="57"/>
      <c r="HAJ181" s="57"/>
      <c r="HAK181" s="57"/>
      <c r="HAL181" s="57"/>
      <c r="HAM181" s="57"/>
      <c r="HAN181" s="57"/>
      <c r="HAO181" s="57"/>
      <c r="HAP181" s="57"/>
      <c r="HAQ181" s="57"/>
      <c r="HAR181" s="57"/>
      <c r="HAS181" s="57"/>
      <c r="HAT181" s="57"/>
      <c r="HAU181" s="57"/>
      <c r="HAV181" s="57"/>
      <c r="HAW181" s="57"/>
      <c r="HAX181" s="57"/>
      <c r="HAY181" s="57"/>
      <c r="HAZ181" s="57"/>
      <c r="HBA181" s="57"/>
      <c r="HBB181" s="57"/>
      <c r="HBC181" s="57"/>
      <c r="HBD181" s="57"/>
      <c r="HBE181" s="57"/>
      <c r="HBF181" s="57"/>
      <c r="HBG181" s="57"/>
      <c r="HBH181" s="57"/>
      <c r="HBI181" s="57"/>
      <c r="HBJ181" s="57"/>
      <c r="HBK181" s="57"/>
      <c r="HBL181" s="57"/>
      <c r="HBM181" s="57"/>
      <c r="HBN181" s="57"/>
      <c r="HBO181" s="57"/>
      <c r="HBP181" s="57"/>
      <c r="HBQ181" s="57"/>
      <c r="HBR181" s="57"/>
      <c r="HBS181" s="57"/>
      <c r="HBT181" s="57"/>
      <c r="HBU181" s="57"/>
      <c r="HBV181" s="57"/>
      <c r="HBW181" s="57"/>
      <c r="HBX181" s="57"/>
      <c r="HBY181" s="57"/>
      <c r="HBZ181" s="57"/>
      <c r="HCA181" s="57"/>
      <c r="HCB181" s="57"/>
      <c r="HCC181" s="57"/>
      <c r="HCD181" s="57"/>
      <c r="HCE181" s="57"/>
      <c r="HCF181" s="57"/>
      <c r="HCG181" s="57"/>
      <c r="HCH181" s="57"/>
      <c r="HCI181" s="57"/>
      <c r="HCJ181" s="57"/>
      <c r="HCK181" s="57"/>
      <c r="HCL181" s="57"/>
      <c r="HCM181" s="57"/>
      <c r="HCN181" s="57"/>
      <c r="HCO181" s="57"/>
      <c r="HCP181" s="57"/>
      <c r="HCQ181" s="57"/>
      <c r="HCR181" s="57"/>
      <c r="HCS181" s="57"/>
      <c r="HCT181" s="57"/>
      <c r="HCU181" s="57"/>
      <c r="HCV181" s="57"/>
      <c r="HCW181" s="57"/>
      <c r="HCX181" s="57"/>
      <c r="HCY181" s="57"/>
      <c r="HCZ181" s="57"/>
      <c r="HDA181" s="57"/>
      <c r="HDB181" s="57"/>
      <c r="HDC181" s="57"/>
      <c r="HDD181" s="57"/>
      <c r="HDE181" s="57"/>
      <c r="HDF181" s="57"/>
      <c r="HDG181" s="57"/>
      <c r="HDH181" s="57"/>
      <c r="HDI181" s="57"/>
      <c r="HDJ181" s="57"/>
      <c r="HDK181" s="57"/>
      <c r="HDL181" s="57"/>
      <c r="HDM181" s="57"/>
      <c r="HDN181" s="57"/>
      <c r="HDO181" s="57"/>
      <c r="HDP181" s="57"/>
      <c r="HDQ181" s="57"/>
      <c r="HDR181" s="57"/>
      <c r="HDS181" s="57"/>
      <c r="HDT181" s="57"/>
      <c r="HDU181" s="57"/>
      <c r="HDV181" s="57"/>
      <c r="HDW181" s="57"/>
      <c r="HDX181" s="57"/>
      <c r="HDY181" s="57"/>
      <c r="HDZ181" s="57"/>
      <c r="HEA181" s="57"/>
      <c r="HEB181" s="57"/>
      <c r="HEC181" s="57"/>
      <c r="HED181" s="57"/>
      <c r="HEE181" s="57"/>
      <c r="HEF181" s="57"/>
      <c r="HEG181" s="57"/>
      <c r="HEH181" s="57"/>
      <c r="HEI181" s="57"/>
      <c r="HEJ181" s="57"/>
      <c r="HEK181" s="57"/>
      <c r="HEL181" s="57"/>
      <c r="HEM181" s="57"/>
      <c r="HEN181" s="57"/>
      <c r="HEO181" s="57"/>
      <c r="HEP181" s="57"/>
      <c r="HEQ181" s="57"/>
      <c r="HER181" s="57"/>
      <c r="HES181" s="57"/>
      <c r="HET181" s="57"/>
      <c r="HEU181" s="57"/>
      <c r="HEV181" s="57"/>
      <c r="HEW181" s="57"/>
      <c r="HEX181" s="57"/>
      <c r="HEY181" s="57"/>
      <c r="HEZ181" s="57"/>
      <c r="HFA181" s="57"/>
      <c r="HFB181" s="57"/>
      <c r="HFC181" s="57"/>
      <c r="HFD181" s="57"/>
      <c r="HFE181" s="57"/>
      <c r="HFF181" s="57"/>
      <c r="HFG181" s="57"/>
      <c r="HFH181" s="57"/>
      <c r="HFI181" s="57"/>
      <c r="HFJ181" s="57"/>
      <c r="HFK181" s="57"/>
      <c r="HFL181" s="57"/>
      <c r="HFM181" s="57"/>
      <c r="HFN181" s="57"/>
      <c r="HFO181" s="57"/>
      <c r="HFP181" s="57"/>
      <c r="HFQ181" s="57"/>
      <c r="HFR181" s="57"/>
      <c r="HFS181" s="57"/>
      <c r="HFT181" s="57"/>
      <c r="HFU181" s="57"/>
      <c r="HFV181" s="57"/>
      <c r="HFW181" s="57"/>
      <c r="HFX181" s="57"/>
      <c r="HFY181" s="57"/>
      <c r="HFZ181" s="57"/>
      <c r="HGA181" s="57"/>
      <c r="HGB181" s="57"/>
      <c r="HGC181" s="57"/>
      <c r="HGD181" s="57"/>
      <c r="HGE181" s="57"/>
      <c r="HGF181" s="57"/>
      <c r="HGG181" s="57"/>
      <c r="HGH181" s="57"/>
      <c r="HGI181" s="57"/>
      <c r="HGJ181" s="57"/>
      <c r="HGK181" s="57"/>
      <c r="HGL181" s="57"/>
      <c r="HGM181" s="57"/>
      <c r="HGN181" s="57"/>
      <c r="HGO181" s="57"/>
      <c r="HGP181" s="57"/>
      <c r="HGQ181" s="57"/>
      <c r="HGR181" s="57"/>
      <c r="HGS181" s="57"/>
      <c r="HGT181" s="57"/>
      <c r="HGU181" s="57"/>
      <c r="HGV181" s="57"/>
      <c r="HGW181" s="57"/>
      <c r="HGX181" s="57"/>
      <c r="HGY181" s="57"/>
      <c r="HGZ181" s="57"/>
      <c r="HHA181" s="57"/>
      <c r="HHB181" s="57"/>
      <c r="HHC181" s="57"/>
      <c r="HHD181" s="57"/>
      <c r="HHE181" s="57"/>
      <c r="HHF181" s="57"/>
      <c r="HHG181" s="57"/>
      <c r="HHH181" s="57"/>
      <c r="HHI181" s="57"/>
      <c r="HHJ181" s="57"/>
      <c r="HHK181" s="57"/>
      <c r="HHL181" s="57"/>
      <c r="HHM181" s="57"/>
      <c r="HHN181" s="57"/>
      <c r="HHO181" s="57"/>
      <c r="HHP181" s="57"/>
      <c r="HHQ181" s="57"/>
      <c r="HHR181" s="57"/>
      <c r="HHS181" s="57"/>
      <c r="HHT181" s="57"/>
      <c r="HHU181" s="57"/>
      <c r="HHV181" s="57"/>
      <c r="HHW181" s="57"/>
      <c r="HHX181" s="57"/>
      <c r="HHY181" s="57"/>
      <c r="HHZ181" s="57"/>
      <c r="HIA181" s="57"/>
      <c r="HIB181" s="57"/>
      <c r="HIC181" s="57"/>
      <c r="HID181" s="57"/>
      <c r="HIE181" s="57"/>
      <c r="HIF181" s="57"/>
      <c r="HIG181" s="57"/>
      <c r="HIH181" s="57"/>
      <c r="HII181" s="57"/>
      <c r="HIJ181" s="57"/>
      <c r="HIK181" s="57"/>
      <c r="HIL181" s="57"/>
      <c r="HIM181" s="57"/>
      <c r="HIN181" s="57"/>
      <c r="HIO181" s="57"/>
      <c r="HIP181" s="57"/>
      <c r="HIQ181" s="57"/>
      <c r="HIR181" s="57"/>
      <c r="HIS181" s="57"/>
      <c r="HIT181" s="57"/>
      <c r="HIU181" s="57"/>
      <c r="HIV181" s="57"/>
      <c r="HIW181" s="57"/>
      <c r="HIX181" s="57"/>
      <c r="HIY181" s="57"/>
      <c r="HIZ181" s="57"/>
      <c r="HJA181" s="57"/>
      <c r="HJB181" s="57"/>
      <c r="HJC181" s="57"/>
      <c r="HJD181" s="57"/>
      <c r="HJE181" s="57"/>
      <c r="HJF181" s="57"/>
      <c r="HJG181" s="57"/>
      <c r="HJH181" s="57"/>
      <c r="HJI181" s="57"/>
      <c r="HJJ181" s="57"/>
      <c r="HJK181" s="57"/>
      <c r="HJL181" s="57"/>
      <c r="HJM181" s="57"/>
      <c r="HJN181" s="57"/>
      <c r="HJO181" s="57"/>
      <c r="HJP181" s="57"/>
      <c r="HJQ181" s="57"/>
      <c r="HJR181" s="57"/>
      <c r="HJS181" s="57"/>
      <c r="HJT181" s="57"/>
      <c r="HJU181" s="57"/>
      <c r="HJV181" s="57"/>
      <c r="HJW181" s="57"/>
      <c r="HJX181" s="57"/>
      <c r="HJY181" s="57"/>
      <c r="HJZ181" s="57"/>
      <c r="HKA181" s="57"/>
      <c r="HKB181" s="57"/>
      <c r="HKC181" s="57"/>
      <c r="HKD181" s="57"/>
      <c r="HKE181" s="57"/>
      <c r="HKF181" s="57"/>
      <c r="HKG181" s="57"/>
      <c r="HKH181" s="57"/>
      <c r="HKI181" s="57"/>
      <c r="HKJ181" s="57"/>
      <c r="HKK181" s="57"/>
      <c r="HKL181" s="57"/>
      <c r="HKM181" s="57"/>
      <c r="HKN181" s="57"/>
      <c r="HKO181" s="57"/>
      <c r="HKP181" s="57"/>
      <c r="HKQ181" s="57"/>
      <c r="HKR181" s="57"/>
      <c r="HKS181" s="57"/>
      <c r="HKT181" s="57"/>
      <c r="HKU181" s="57"/>
      <c r="HKV181" s="57"/>
      <c r="HKW181" s="57"/>
      <c r="HKX181" s="57"/>
      <c r="HKY181" s="57"/>
      <c r="HKZ181" s="57"/>
      <c r="HLA181" s="57"/>
      <c r="HLB181" s="57"/>
      <c r="HLC181" s="57"/>
      <c r="HLD181" s="57"/>
      <c r="HLE181" s="57"/>
      <c r="HLF181" s="57"/>
      <c r="HLG181" s="57"/>
      <c r="HLH181" s="57"/>
      <c r="HLI181" s="57"/>
      <c r="HLJ181" s="57"/>
      <c r="HLK181" s="57"/>
      <c r="HLL181" s="57"/>
      <c r="HLM181" s="57"/>
      <c r="HLN181" s="57"/>
      <c r="HLO181" s="57"/>
      <c r="HLP181" s="57"/>
      <c r="HLQ181" s="57"/>
      <c r="HLR181" s="57"/>
      <c r="HLS181" s="57"/>
      <c r="HLT181" s="57"/>
      <c r="HLU181" s="57"/>
      <c r="HLV181" s="57"/>
      <c r="HLW181" s="57"/>
      <c r="HLX181" s="57"/>
      <c r="HLY181" s="57"/>
      <c r="HLZ181" s="57"/>
      <c r="HMA181" s="57"/>
      <c r="HMB181" s="57"/>
      <c r="HMC181" s="57"/>
      <c r="HMD181" s="57"/>
      <c r="HME181" s="57"/>
      <c r="HMF181" s="57"/>
      <c r="HMG181" s="57"/>
      <c r="HMH181" s="57"/>
      <c r="HMI181" s="57"/>
      <c r="HMJ181" s="57"/>
      <c r="HMK181" s="57"/>
      <c r="HML181" s="57"/>
      <c r="HMM181" s="57"/>
      <c r="HMN181" s="57"/>
      <c r="HMO181" s="57"/>
      <c r="HMP181" s="57"/>
      <c r="HMQ181" s="57"/>
      <c r="HMR181" s="57"/>
      <c r="HMS181" s="57"/>
      <c r="HMT181" s="57"/>
      <c r="HMU181" s="57"/>
      <c r="HMV181" s="57"/>
      <c r="HMW181" s="57"/>
      <c r="HMX181" s="57"/>
      <c r="HMY181" s="57"/>
      <c r="HMZ181" s="57"/>
      <c r="HNA181" s="57"/>
      <c r="HNB181" s="57"/>
      <c r="HNC181" s="57"/>
      <c r="HND181" s="57"/>
      <c r="HNE181" s="57"/>
      <c r="HNF181" s="57"/>
      <c r="HNG181" s="57"/>
      <c r="HNH181" s="57"/>
      <c r="HNI181" s="57"/>
      <c r="HNJ181" s="57"/>
      <c r="HNK181" s="57"/>
      <c r="HNL181" s="57"/>
      <c r="HNM181" s="57"/>
      <c r="HNN181" s="57"/>
      <c r="HNO181" s="57"/>
      <c r="HNP181" s="57"/>
      <c r="HNQ181" s="57"/>
      <c r="HNR181" s="57"/>
      <c r="HNS181" s="57"/>
      <c r="HNT181" s="57"/>
      <c r="HNU181" s="57"/>
      <c r="HNV181" s="57"/>
      <c r="HNW181" s="57"/>
      <c r="HNX181" s="57"/>
      <c r="HNY181" s="57"/>
      <c r="HNZ181" s="57"/>
      <c r="HOA181" s="57"/>
      <c r="HOB181" s="57"/>
      <c r="HOC181" s="57"/>
      <c r="HOD181" s="57"/>
      <c r="HOE181" s="57"/>
      <c r="HOF181" s="57"/>
      <c r="HOG181" s="57"/>
      <c r="HOH181" s="57"/>
      <c r="HOI181" s="57"/>
      <c r="HOJ181" s="57"/>
      <c r="HOK181" s="57"/>
      <c r="HOL181" s="57"/>
      <c r="HOM181" s="57"/>
      <c r="HON181" s="57"/>
      <c r="HOO181" s="57"/>
      <c r="HOP181" s="57"/>
      <c r="HOQ181" s="57"/>
      <c r="HOR181" s="57"/>
      <c r="HOS181" s="57"/>
      <c r="HOT181" s="57"/>
      <c r="HOU181" s="57"/>
      <c r="HOV181" s="57"/>
      <c r="HOW181" s="57"/>
      <c r="HOX181" s="57"/>
      <c r="HOY181" s="57"/>
      <c r="HOZ181" s="57"/>
      <c r="HPA181" s="57"/>
      <c r="HPB181" s="57"/>
      <c r="HPC181" s="57"/>
      <c r="HPD181" s="57"/>
      <c r="HPE181" s="57"/>
      <c r="HPF181" s="57"/>
      <c r="HPG181" s="57"/>
      <c r="HPH181" s="57"/>
      <c r="HPI181" s="57"/>
      <c r="HPJ181" s="57"/>
      <c r="HPK181" s="57"/>
      <c r="HPL181" s="57"/>
      <c r="HPM181" s="57"/>
      <c r="HPN181" s="57"/>
      <c r="HPO181" s="57"/>
      <c r="HPP181" s="57"/>
      <c r="HPQ181" s="57"/>
      <c r="HPR181" s="57"/>
      <c r="HPS181" s="57"/>
      <c r="HPT181" s="57"/>
      <c r="HPU181" s="57"/>
      <c r="HPV181" s="57"/>
      <c r="HPW181" s="57"/>
      <c r="HPX181" s="57"/>
      <c r="HPY181" s="57"/>
      <c r="HPZ181" s="57"/>
      <c r="HQA181" s="57"/>
      <c r="HQB181" s="57"/>
      <c r="HQC181" s="57"/>
      <c r="HQD181" s="57"/>
      <c r="HQE181" s="57"/>
      <c r="HQF181" s="57"/>
      <c r="HQG181" s="57"/>
      <c r="HQH181" s="57"/>
      <c r="HQI181" s="57"/>
      <c r="HQJ181" s="57"/>
      <c r="HQK181" s="57"/>
      <c r="HQL181" s="57"/>
      <c r="HQM181" s="57"/>
      <c r="HQN181" s="57"/>
      <c r="HQO181" s="57"/>
      <c r="HQP181" s="57"/>
      <c r="HQQ181" s="57"/>
      <c r="HQR181" s="57"/>
      <c r="HQS181" s="57"/>
      <c r="HQT181" s="57"/>
      <c r="HQU181" s="57"/>
      <c r="HQV181" s="57"/>
      <c r="HQW181" s="57"/>
      <c r="HQX181" s="57"/>
      <c r="HQY181" s="57"/>
      <c r="HQZ181" s="57"/>
      <c r="HRA181" s="57"/>
      <c r="HRB181" s="57"/>
      <c r="HRC181" s="57"/>
      <c r="HRD181" s="57"/>
      <c r="HRE181" s="57"/>
      <c r="HRF181" s="57"/>
      <c r="HRG181" s="57"/>
      <c r="HRH181" s="57"/>
      <c r="HRI181" s="57"/>
      <c r="HRJ181" s="57"/>
      <c r="HRK181" s="57"/>
      <c r="HRL181" s="57"/>
      <c r="HRM181" s="57"/>
      <c r="HRN181" s="57"/>
      <c r="HRO181" s="57"/>
      <c r="HRP181" s="57"/>
      <c r="HRQ181" s="57"/>
      <c r="HRR181" s="57"/>
      <c r="HRS181" s="57"/>
      <c r="HRT181" s="57"/>
      <c r="HRU181" s="57"/>
      <c r="HRV181" s="57"/>
      <c r="HRW181" s="57"/>
      <c r="HRX181" s="57"/>
      <c r="HRY181" s="57"/>
      <c r="HRZ181" s="57"/>
      <c r="HSA181" s="57"/>
      <c r="HSB181" s="57"/>
      <c r="HSC181" s="57"/>
      <c r="HSD181" s="57"/>
      <c r="HSE181" s="57"/>
      <c r="HSF181" s="57"/>
      <c r="HSG181" s="57"/>
      <c r="HSH181" s="57"/>
      <c r="HSI181" s="57"/>
      <c r="HSJ181" s="57"/>
      <c r="HSK181" s="57"/>
      <c r="HSL181" s="57"/>
      <c r="HSM181" s="57"/>
      <c r="HSN181" s="57"/>
      <c r="HSO181" s="57"/>
      <c r="HSP181" s="57"/>
      <c r="HSQ181" s="57"/>
      <c r="HSR181" s="57"/>
      <c r="HSS181" s="57"/>
      <c r="HST181" s="57"/>
      <c r="HSU181" s="57"/>
      <c r="HSV181" s="57"/>
      <c r="HSW181" s="57"/>
      <c r="HSX181" s="57"/>
      <c r="HSY181" s="57"/>
      <c r="HSZ181" s="57"/>
      <c r="HTA181" s="57"/>
      <c r="HTB181" s="57"/>
      <c r="HTC181" s="57"/>
      <c r="HTD181" s="57"/>
      <c r="HTE181" s="57"/>
      <c r="HTF181" s="57"/>
      <c r="HTG181" s="57"/>
      <c r="HTH181" s="57"/>
      <c r="HTI181" s="57"/>
      <c r="HTJ181" s="57"/>
      <c r="HTK181" s="57"/>
      <c r="HTL181" s="57"/>
      <c r="HTM181" s="57"/>
      <c r="HTN181" s="57"/>
      <c r="HTO181" s="57"/>
      <c r="HTP181" s="57"/>
      <c r="HTQ181" s="57"/>
      <c r="HTR181" s="57"/>
      <c r="HTS181" s="57"/>
      <c r="HTT181" s="57"/>
      <c r="HTU181" s="57"/>
      <c r="HTV181" s="57"/>
      <c r="HTW181" s="57"/>
      <c r="HTX181" s="57"/>
      <c r="HTY181" s="57"/>
      <c r="HTZ181" s="57"/>
      <c r="HUA181" s="57"/>
      <c r="HUB181" s="57"/>
      <c r="HUC181" s="57"/>
      <c r="HUD181" s="57"/>
      <c r="HUE181" s="57"/>
      <c r="HUF181" s="57"/>
      <c r="HUG181" s="57"/>
      <c r="HUH181" s="57"/>
      <c r="HUI181" s="57"/>
      <c r="HUJ181" s="57"/>
      <c r="HUK181" s="57"/>
      <c r="HUL181" s="57"/>
      <c r="HUM181" s="57"/>
      <c r="HUN181" s="57"/>
      <c r="HUO181" s="57"/>
      <c r="HUP181" s="57"/>
      <c r="HUQ181" s="57"/>
      <c r="HUR181" s="57"/>
      <c r="HUS181" s="57"/>
      <c r="HUT181" s="57"/>
      <c r="HUU181" s="57"/>
      <c r="HUV181" s="57"/>
      <c r="HUW181" s="57"/>
      <c r="HUX181" s="57"/>
      <c r="HUY181" s="57"/>
      <c r="HUZ181" s="57"/>
      <c r="HVA181" s="57"/>
      <c r="HVB181" s="57"/>
      <c r="HVC181" s="57"/>
      <c r="HVD181" s="57"/>
      <c r="HVE181" s="57"/>
      <c r="HVF181" s="57"/>
      <c r="HVG181" s="57"/>
      <c r="HVH181" s="57"/>
      <c r="HVI181" s="57"/>
      <c r="HVJ181" s="57"/>
      <c r="HVK181" s="57"/>
      <c r="HVL181" s="57"/>
      <c r="HVM181" s="57"/>
      <c r="HVN181" s="57"/>
      <c r="HVO181" s="57"/>
      <c r="HVP181" s="57"/>
      <c r="HVQ181" s="57"/>
      <c r="HVR181" s="57"/>
      <c r="HVS181" s="57"/>
      <c r="HVT181" s="57"/>
      <c r="HVU181" s="57"/>
      <c r="HVV181" s="57"/>
      <c r="HVW181" s="57"/>
      <c r="HVX181" s="57"/>
      <c r="HVY181" s="57"/>
      <c r="HVZ181" s="57"/>
      <c r="HWA181" s="57"/>
      <c r="HWB181" s="57"/>
      <c r="HWC181" s="57"/>
      <c r="HWD181" s="57"/>
      <c r="HWE181" s="57"/>
      <c r="HWF181" s="57"/>
      <c r="HWG181" s="57"/>
      <c r="HWH181" s="57"/>
      <c r="HWI181" s="57"/>
      <c r="HWJ181" s="57"/>
      <c r="HWK181" s="57"/>
      <c r="HWL181" s="57"/>
      <c r="HWM181" s="57"/>
      <c r="HWN181" s="57"/>
      <c r="HWO181" s="57"/>
      <c r="HWP181" s="57"/>
      <c r="HWQ181" s="57"/>
      <c r="HWR181" s="57"/>
      <c r="HWS181" s="57"/>
      <c r="HWT181" s="57"/>
      <c r="HWU181" s="57"/>
      <c r="HWV181" s="57"/>
      <c r="HWW181" s="57"/>
      <c r="HWX181" s="57"/>
      <c r="HWY181" s="57"/>
      <c r="HWZ181" s="57"/>
      <c r="HXA181" s="57"/>
      <c r="HXB181" s="57"/>
      <c r="HXC181" s="57"/>
      <c r="HXD181" s="57"/>
      <c r="HXE181" s="57"/>
      <c r="HXF181" s="57"/>
      <c r="HXG181" s="57"/>
      <c r="HXH181" s="57"/>
      <c r="HXI181" s="57"/>
      <c r="HXJ181" s="57"/>
      <c r="HXK181" s="57"/>
      <c r="HXL181" s="57"/>
      <c r="HXM181" s="57"/>
      <c r="HXN181" s="57"/>
      <c r="HXO181" s="57"/>
      <c r="HXP181" s="57"/>
      <c r="HXQ181" s="57"/>
      <c r="HXR181" s="57"/>
      <c r="HXS181" s="57"/>
      <c r="HXT181" s="57"/>
      <c r="HXU181" s="57"/>
      <c r="HXV181" s="57"/>
      <c r="HXW181" s="57"/>
      <c r="HXX181" s="57"/>
      <c r="HXY181" s="57"/>
      <c r="HXZ181" s="57"/>
      <c r="HYA181" s="57"/>
      <c r="HYB181" s="57"/>
      <c r="HYC181" s="57"/>
      <c r="HYD181" s="57"/>
      <c r="HYE181" s="57"/>
      <c r="HYF181" s="57"/>
      <c r="HYG181" s="57"/>
      <c r="HYH181" s="57"/>
      <c r="HYI181" s="57"/>
      <c r="HYJ181" s="57"/>
      <c r="HYK181" s="57"/>
      <c r="HYL181" s="57"/>
      <c r="HYM181" s="57"/>
      <c r="HYN181" s="57"/>
      <c r="HYO181" s="57"/>
      <c r="HYP181" s="57"/>
      <c r="HYQ181" s="57"/>
      <c r="HYR181" s="57"/>
      <c r="HYS181" s="57"/>
      <c r="HYT181" s="57"/>
      <c r="HYU181" s="57"/>
      <c r="HYV181" s="57"/>
      <c r="HYW181" s="57"/>
      <c r="HYX181" s="57"/>
      <c r="HYY181" s="57"/>
      <c r="HYZ181" s="57"/>
      <c r="HZA181" s="57"/>
      <c r="HZB181" s="57"/>
      <c r="HZC181" s="57"/>
      <c r="HZD181" s="57"/>
      <c r="HZE181" s="57"/>
      <c r="HZF181" s="57"/>
      <c r="HZG181" s="57"/>
      <c r="HZH181" s="57"/>
      <c r="HZI181" s="57"/>
      <c r="HZJ181" s="57"/>
      <c r="HZK181" s="57"/>
      <c r="HZL181" s="57"/>
      <c r="HZM181" s="57"/>
      <c r="HZN181" s="57"/>
      <c r="HZO181" s="57"/>
      <c r="HZP181" s="57"/>
      <c r="HZQ181" s="57"/>
      <c r="HZR181" s="57"/>
      <c r="HZS181" s="57"/>
      <c r="HZT181" s="57"/>
      <c r="HZU181" s="57"/>
      <c r="HZV181" s="57"/>
      <c r="HZW181" s="57"/>
      <c r="HZX181" s="57"/>
      <c r="HZY181" s="57"/>
      <c r="HZZ181" s="57"/>
      <c r="IAA181" s="57"/>
      <c r="IAB181" s="57"/>
      <c r="IAC181" s="57"/>
      <c r="IAD181" s="57"/>
      <c r="IAE181" s="57"/>
      <c r="IAF181" s="57"/>
      <c r="IAG181" s="57"/>
      <c r="IAH181" s="57"/>
      <c r="IAI181" s="57"/>
      <c r="IAJ181" s="57"/>
      <c r="IAK181" s="57"/>
      <c r="IAL181" s="57"/>
      <c r="IAM181" s="57"/>
      <c r="IAN181" s="57"/>
      <c r="IAO181" s="57"/>
      <c r="IAP181" s="57"/>
      <c r="IAQ181" s="57"/>
      <c r="IAR181" s="57"/>
      <c r="IAS181" s="57"/>
      <c r="IAT181" s="57"/>
      <c r="IAU181" s="57"/>
      <c r="IAV181" s="57"/>
      <c r="IAW181" s="57"/>
      <c r="IAX181" s="57"/>
      <c r="IAY181" s="57"/>
      <c r="IAZ181" s="57"/>
      <c r="IBA181" s="57"/>
      <c r="IBB181" s="57"/>
      <c r="IBC181" s="57"/>
      <c r="IBD181" s="57"/>
      <c r="IBE181" s="57"/>
      <c r="IBF181" s="57"/>
      <c r="IBG181" s="57"/>
      <c r="IBH181" s="57"/>
      <c r="IBI181" s="57"/>
      <c r="IBJ181" s="57"/>
      <c r="IBK181" s="57"/>
      <c r="IBL181" s="57"/>
      <c r="IBM181" s="57"/>
      <c r="IBN181" s="57"/>
      <c r="IBO181" s="57"/>
      <c r="IBP181" s="57"/>
      <c r="IBQ181" s="57"/>
      <c r="IBR181" s="57"/>
      <c r="IBS181" s="57"/>
      <c r="IBT181" s="57"/>
      <c r="IBU181" s="57"/>
      <c r="IBV181" s="57"/>
      <c r="IBW181" s="57"/>
      <c r="IBX181" s="57"/>
      <c r="IBY181" s="57"/>
      <c r="IBZ181" s="57"/>
      <c r="ICA181" s="57"/>
      <c r="ICB181" s="57"/>
      <c r="ICC181" s="57"/>
      <c r="ICD181" s="57"/>
      <c r="ICE181" s="57"/>
      <c r="ICF181" s="57"/>
      <c r="ICG181" s="57"/>
      <c r="ICH181" s="57"/>
      <c r="ICI181" s="57"/>
      <c r="ICJ181" s="57"/>
      <c r="ICK181" s="57"/>
      <c r="ICL181" s="57"/>
      <c r="ICM181" s="57"/>
      <c r="ICN181" s="57"/>
      <c r="ICO181" s="57"/>
      <c r="ICP181" s="57"/>
      <c r="ICQ181" s="57"/>
      <c r="ICR181" s="57"/>
      <c r="ICS181" s="57"/>
      <c r="ICT181" s="57"/>
      <c r="ICU181" s="57"/>
      <c r="ICV181" s="57"/>
      <c r="ICW181" s="57"/>
      <c r="ICX181" s="57"/>
      <c r="ICY181" s="57"/>
      <c r="ICZ181" s="57"/>
      <c r="IDA181" s="57"/>
      <c r="IDB181" s="57"/>
      <c r="IDC181" s="57"/>
      <c r="IDD181" s="57"/>
      <c r="IDE181" s="57"/>
      <c r="IDF181" s="57"/>
      <c r="IDG181" s="57"/>
      <c r="IDH181" s="57"/>
      <c r="IDI181" s="57"/>
      <c r="IDJ181" s="57"/>
      <c r="IDK181" s="57"/>
      <c r="IDL181" s="57"/>
      <c r="IDM181" s="57"/>
      <c r="IDN181" s="57"/>
      <c r="IDO181" s="57"/>
      <c r="IDP181" s="57"/>
      <c r="IDQ181" s="57"/>
      <c r="IDR181" s="57"/>
      <c r="IDS181" s="57"/>
      <c r="IDT181" s="57"/>
      <c r="IDU181" s="57"/>
      <c r="IDV181" s="57"/>
      <c r="IDW181" s="57"/>
      <c r="IDX181" s="57"/>
      <c r="IDY181" s="57"/>
      <c r="IDZ181" s="57"/>
      <c r="IEA181" s="57"/>
      <c r="IEB181" s="57"/>
      <c r="IEC181" s="57"/>
      <c r="IED181" s="57"/>
      <c r="IEE181" s="57"/>
      <c r="IEF181" s="57"/>
      <c r="IEG181" s="57"/>
      <c r="IEH181" s="57"/>
      <c r="IEI181" s="57"/>
      <c r="IEJ181" s="57"/>
      <c r="IEK181" s="57"/>
      <c r="IEL181" s="57"/>
      <c r="IEM181" s="57"/>
      <c r="IEN181" s="57"/>
      <c r="IEO181" s="57"/>
      <c r="IEP181" s="57"/>
      <c r="IEQ181" s="57"/>
      <c r="IER181" s="57"/>
      <c r="IES181" s="57"/>
      <c r="IET181" s="57"/>
      <c r="IEU181" s="57"/>
      <c r="IEV181" s="57"/>
      <c r="IEW181" s="57"/>
      <c r="IEX181" s="57"/>
      <c r="IEY181" s="57"/>
      <c r="IEZ181" s="57"/>
      <c r="IFA181" s="57"/>
      <c r="IFB181" s="57"/>
      <c r="IFC181" s="57"/>
      <c r="IFD181" s="57"/>
      <c r="IFE181" s="57"/>
      <c r="IFF181" s="57"/>
      <c r="IFG181" s="57"/>
      <c r="IFH181" s="57"/>
      <c r="IFI181" s="57"/>
      <c r="IFJ181" s="57"/>
      <c r="IFK181" s="57"/>
      <c r="IFL181" s="57"/>
      <c r="IFM181" s="57"/>
      <c r="IFN181" s="57"/>
      <c r="IFO181" s="57"/>
      <c r="IFP181" s="57"/>
      <c r="IFQ181" s="57"/>
      <c r="IFR181" s="57"/>
      <c r="IFS181" s="57"/>
      <c r="IFT181" s="57"/>
      <c r="IFU181" s="57"/>
      <c r="IFV181" s="57"/>
      <c r="IFW181" s="57"/>
      <c r="IFX181" s="57"/>
      <c r="IFY181" s="57"/>
      <c r="IFZ181" s="57"/>
      <c r="IGA181" s="57"/>
      <c r="IGB181" s="57"/>
      <c r="IGC181" s="57"/>
      <c r="IGD181" s="57"/>
      <c r="IGE181" s="57"/>
      <c r="IGF181" s="57"/>
      <c r="IGG181" s="57"/>
      <c r="IGH181" s="57"/>
      <c r="IGI181" s="57"/>
      <c r="IGJ181" s="57"/>
      <c r="IGK181" s="57"/>
      <c r="IGL181" s="57"/>
      <c r="IGM181" s="57"/>
      <c r="IGN181" s="57"/>
      <c r="IGO181" s="57"/>
      <c r="IGP181" s="57"/>
      <c r="IGQ181" s="57"/>
      <c r="IGR181" s="57"/>
      <c r="IGS181" s="57"/>
      <c r="IGT181" s="57"/>
      <c r="IGU181" s="57"/>
      <c r="IGV181" s="57"/>
      <c r="IGW181" s="57"/>
      <c r="IGX181" s="57"/>
      <c r="IGY181" s="57"/>
      <c r="IGZ181" s="57"/>
      <c r="IHA181" s="57"/>
      <c r="IHB181" s="57"/>
      <c r="IHC181" s="57"/>
      <c r="IHD181" s="57"/>
      <c r="IHE181" s="57"/>
      <c r="IHF181" s="57"/>
      <c r="IHG181" s="57"/>
      <c r="IHH181" s="57"/>
      <c r="IHI181" s="57"/>
      <c r="IHJ181" s="57"/>
      <c r="IHK181" s="57"/>
      <c r="IHL181" s="57"/>
      <c r="IHM181" s="57"/>
      <c r="IHN181" s="57"/>
      <c r="IHO181" s="57"/>
      <c r="IHP181" s="57"/>
      <c r="IHQ181" s="57"/>
      <c r="IHR181" s="57"/>
      <c r="IHS181" s="57"/>
      <c r="IHT181" s="57"/>
      <c r="IHU181" s="57"/>
      <c r="IHV181" s="57"/>
      <c r="IHW181" s="57"/>
      <c r="IHX181" s="57"/>
      <c r="IHY181" s="57"/>
      <c r="IHZ181" s="57"/>
      <c r="IIA181" s="57"/>
      <c r="IIB181" s="57"/>
      <c r="IIC181" s="57"/>
      <c r="IID181" s="57"/>
      <c r="IIE181" s="57"/>
      <c r="IIF181" s="57"/>
      <c r="IIG181" s="57"/>
      <c r="IIH181" s="57"/>
      <c r="III181" s="57"/>
      <c r="IIJ181" s="57"/>
      <c r="IIK181" s="57"/>
      <c r="IIL181" s="57"/>
      <c r="IIM181" s="57"/>
      <c r="IIN181" s="57"/>
      <c r="IIO181" s="57"/>
      <c r="IIP181" s="57"/>
      <c r="IIQ181" s="57"/>
      <c r="IIR181" s="57"/>
      <c r="IIS181" s="57"/>
      <c r="IIT181" s="57"/>
      <c r="IIU181" s="57"/>
      <c r="IIV181" s="57"/>
      <c r="IIW181" s="57"/>
      <c r="IIX181" s="57"/>
      <c r="IIY181" s="57"/>
      <c r="IIZ181" s="57"/>
      <c r="IJA181" s="57"/>
      <c r="IJB181" s="57"/>
      <c r="IJC181" s="57"/>
      <c r="IJD181" s="57"/>
      <c r="IJE181" s="57"/>
      <c r="IJF181" s="57"/>
      <c r="IJG181" s="57"/>
      <c r="IJH181" s="57"/>
      <c r="IJI181" s="57"/>
      <c r="IJJ181" s="57"/>
      <c r="IJK181" s="57"/>
      <c r="IJL181" s="57"/>
      <c r="IJM181" s="57"/>
      <c r="IJN181" s="57"/>
      <c r="IJO181" s="57"/>
      <c r="IJP181" s="57"/>
      <c r="IJQ181" s="57"/>
      <c r="IJR181" s="57"/>
      <c r="IJS181" s="57"/>
      <c r="IJT181" s="57"/>
      <c r="IJU181" s="57"/>
      <c r="IJV181" s="57"/>
      <c r="IJW181" s="57"/>
      <c r="IJX181" s="57"/>
      <c r="IJY181" s="57"/>
      <c r="IJZ181" s="57"/>
      <c r="IKA181" s="57"/>
      <c r="IKB181" s="57"/>
      <c r="IKC181" s="57"/>
      <c r="IKD181" s="57"/>
      <c r="IKE181" s="57"/>
      <c r="IKF181" s="57"/>
      <c r="IKG181" s="57"/>
      <c r="IKH181" s="57"/>
      <c r="IKI181" s="57"/>
      <c r="IKJ181" s="57"/>
      <c r="IKK181" s="57"/>
      <c r="IKL181" s="57"/>
      <c r="IKM181" s="57"/>
      <c r="IKN181" s="57"/>
      <c r="IKO181" s="57"/>
      <c r="IKP181" s="57"/>
      <c r="IKQ181" s="57"/>
      <c r="IKR181" s="57"/>
      <c r="IKS181" s="57"/>
      <c r="IKT181" s="57"/>
      <c r="IKU181" s="57"/>
      <c r="IKV181" s="57"/>
      <c r="IKW181" s="57"/>
      <c r="IKX181" s="57"/>
      <c r="IKY181" s="57"/>
      <c r="IKZ181" s="57"/>
      <c r="ILA181" s="57"/>
      <c r="ILB181" s="57"/>
      <c r="ILC181" s="57"/>
      <c r="ILD181" s="57"/>
      <c r="ILE181" s="57"/>
      <c r="ILF181" s="57"/>
      <c r="ILG181" s="57"/>
      <c r="ILH181" s="57"/>
      <c r="ILI181" s="57"/>
      <c r="ILJ181" s="57"/>
      <c r="ILK181" s="57"/>
      <c r="ILL181" s="57"/>
      <c r="ILM181" s="57"/>
      <c r="ILN181" s="57"/>
      <c r="ILO181" s="57"/>
      <c r="ILP181" s="57"/>
      <c r="ILQ181" s="57"/>
      <c r="ILR181" s="57"/>
      <c r="ILS181" s="57"/>
      <c r="ILT181" s="57"/>
      <c r="ILU181" s="57"/>
      <c r="ILV181" s="57"/>
      <c r="ILW181" s="57"/>
      <c r="ILX181" s="57"/>
      <c r="ILY181" s="57"/>
      <c r="ILZ181" s="57"/>
      <c r="IMA181" s="57"/>
      <c r="IMB181" s="57"/>
      <c r="IMC181" s="57"/>
      <c r="IMD181" s="57"/>
      <c r="IME181" s="57"/>
      <c r="IMF181" s="57"/>
      <c r="IMG181" s="57"/>
      <c r="IMH181" s="57"/>
      <c r="IMI181" s="57"/>
      <c r="IMJ181" s="57"/>
      <c r="IMK181" s="57"/>
      <c r="IML181" s="57"/>
      <c r="IMM181" s="57"/>
      <c r="IMN181" s="57"/>
      <c r="IMO181" s="57"/>
      <c r="IMP181" s="57"/>
      <c r="IMQ181" s="57"/>
      <c r="IMR181" s="57"/>
      <c r="IMS181" s="57"/>
      <c r="IMT181" s="57"/>
      <c r="IMU181" s="57"/>
      <c r="IMV181" s="57"/>
      <c r="IMW181" s="57"/>
      <c r="IMX181" s="57"/>
      <c r="IMY181" s="57"/>
      <c r="IMZ181" s="57"/>
      <c r="INA181" s="57"/>
      <c r="INB181" s="57"/>
      <c r="INC181" s="57"/>
      <c r="IND181" s="57"/>
      <c r="INE181" s="57"/>
      <c r="INF181" s="57"/>
      <c r="ING181" s="57"/>
      <c r="INH181" s="57"/>
      <c r="INI181" s="57"/>
      <c r="INJ181" s="57"/>
      <c r="INK181" s="57"/>
      <c r="INL181" s="57"/>
      <c r="INM181" s="57"/>
      <c r="INN181" s="57"/>
      <c r="INO181" s="57"/>
      <c r="INP181" s="57"/>
      <c r="INQ181" s="57"/>
      <c r="INR181" s="57"/>
      <c r="INS181" s="57"/>
      <c r="INT181" s="57"/>
      <c r="INU181" s="57"/>
      <c r="INV181" s="57"/>
      <c r="INW181" s="57"/>
      <c r="INX181" s="57"/>
      <c r="INY181" s="57"/>
      <c r="INZ181" s="57"/>
      <c r="IOA181" s="57"/>
      <c r="IOB181" s="57"/>
      <c r="IOC181" s="57"/>
      <c r="IOD181" s="57"/>
      <c r="IOE181" s="57"/>
      <c r="IOF181" s="57"/>
      <c r="IOG181" s="57"/>
      <c r="IOH181" s="57"/>
      <c r="IOI181" s="57"/>
      <c r="IOJ181" s="57"/>
      <c r="IOK181" s="57"/>
      <c r="IOL181" s="57"/>
      <c r="IOM181" s="57"/>
      <c r="ION181" s="57"/>
      <c r="IOO181" s="57"/>
      <c r="IOP181" s="57"/>
      <c r="IOQ181" s="57"/>
      <c r="IOR181" s="57"/>
      <c r="IOS181" s="57"/>
      <c r="IOT181" s="57"/>
      <c r="IOU181" s="57"/>
      <c r="IOV181" s="57"/>
      <c r="IOW181" s="57"/>
      <c r="IOX181" s="57"/>
      <c r="IOY181" s="57"/>
      <c r="IOZ181" s="57"/>
      <c r="IPA181" s="57"/>
      <c r="IPB181" s="57"/>
      <c r="IPC181" s="57"/>
      <c r="IPD181" s="57"/>
      <c r="IPE181" s="57"/>
      <c r="IPF181" s="57"/>
      <c r="IPG181" s="57"/>
      <c r="IPH181" s="57"/>
      <c r="IPI181" s="57"/>
      <c r="IPJ181" s="57"/>
      <c r="IPK181" s="57"/>
      <c r="IPL181" s="57"/>
      <c r="IPM181" s="57"/>
      <c r="IPN181" s="57"/>
      <c r="IPO181" s="57"/>
      <c r="IPP181" s="57"/>
      <c r="IPQ181" s="57"/>
      <c r="IPR181" s="57"/>
      <c r="IPS181" s="57"/>
      <c r="IPT181" s="57"/>
      <c r="IPU181" s="57"/>
      <c r="IPV181" s="57"/>
      <c r="IPW181" s="57"/>
      <c r="IPX181" s="57"/>
      <c r="IPY181" s="57"/>
      <c r="IPZ181" s="57"/>
      <c r="IQA181" s="57"/>
      <c r="IQB181" s="57"/>
      <c r="IQC181" s="57"/>
      <c r="IQD181" s="57"/>
      <c r="IQE181" s="57"/>
      <c r="IQF181" s="57"/>
      <c r="IQG181" s="57"/>
      <c r="IQH181" s="57"/>
      <c r="IQI181" s="57"/>
      <c r="IQJ181" s="57"/>
      <c r="IQK181" s="57"/>
      <c r="IQL181" s="57"/>
      <c r="IQM181" s="57"/>
      <c r="IQN181" s="57"/>
      <c r="IQO181" s="57"/>
      <c r="IQP181" s="57"/>
      <c r="IQQ181" s="57"/>
      <c r="IQR181" s="57"/>
      <c r="IQS181" s="57"/>
      <c r="IQT181" s="57"/>
      <c r="IQU181" s="57"/>
      <c r="IQV181" s="57"/>
      <c r="IQW181" s="57"/>
      <c r="IQX181" s="57"/>
      <c r="IQY181" s="57"/>
      <c r="IQZ181" s="57"/>
      <c r="IRA181" s="57"/>
      <c r="IRB181" s="57"/>
      <c r="IRC181" s="57"/>
      <c r="IRD181" s="57"/>
      <c r="IRE181" s="57"/>
      <c r="IRF181" s="57"/>
      <c r="IRG181" s="57"/>
      <c r="IRH181" s="57"/>
      <c r="IRI181" s="57"/>
      <c r="IRJ181" s="57"/>
      <c r="IRK181" s="57"/>
      <c r="IRL181" s="57"/>
      <c r="IRM181" s="57"/>
      <c r="IRN181" s="57"/>
      <c r="IRO181" s="57"/>
      <c r="IRP181" s="57"/>
      <c r="IRQ181" s="57"/>
      <c r="IRR181" s="57"/>
      <c r="IRS181" s="57"/>
      <c r="IRT181" s="57"/>
      <c r="IRU181" s="57"/>
      <c r="IRV181" s="57"/>
      <c r="IRW181" s="57"/>
      <c r="IRX181" s="57"/>
      <c r="IRY181" s="57"/>
      <c r="IRZ181" s="57"/>
      <c r="ISA181" s="57"/>
      <c r="ISB181" s="57"/>
      <c r="ISC181" s="57"/>
      <c r="ISD181" s="57"/>
      <c r="ISE181" s="57"/>
      <c r="ISF181" s="57"/>
      <c r="ISG181" s="57"/>
      <c r="ISH181" s="57"/>
      <c r="ISI181" s="57"/>
      <c r="ISJ181" s="57"/>
      <c r="ISK181" s="57"/>
      <c r="ISL181" s="57"/>
      <c r="ISM181" s="57"/>
      <c r="ISN181" s="57"/>
      <c r="ISO181" s="57"/>
      <c r="ISP181" s="57"/>
      <c r="ISQ181" s="57"/>
      <c r="ISR181" s="57"/>
      <c r="ISS181" s="57"/>
      <c r="IST181" s="57"/>
      <c r="ISU181" s="57"/>
      <c r="ISV181" s="57"/>
      <c r="ISW181" s="57"/>
      <c r="ISX181" s="57"/>
      <c r="ISY181" s="57"/>
      <c r="ISZ181" s="57"/>
      <c r="ITA181" s="57"/>
      <c r="ITB181" s="57"/>
      <c r="ITC181" s="57"/>
      <c r="ITD181" s="57"/>
      <c r="ITE181" s="57"/>
      <c r="ITF181" s="57"/>
      <c r="ITG181" s="57"/>
      <c r="ITH181" s="57"/>
      <c r="ITI181" s="57"/>
      <c r="ITJ181" s="57"/>
      <c r="ITK181" s="57"/>
      <c r="ITL181" s="57"/>
      <c r="ITM181" s="57"/>
      <c r="ITN181" s="57"/>
      <c r="ITO181" s="57"/>
      <c r="ITP181" s="57"/>
      <c r="ITQ181" s="57"/>
      <c r="ITR181" s="57"/>
      <c r="ITS181" s="57"/>
      <c r="ITT181" s="57"/>
      <c r="ITU181" s="57"/>
      <c r="ITV181" s="57"/>
      <c r="ITW181" s="57"/>
      <c r="ITX181" s="57"/>
      <c r="ITY181" s="57"/>
      <c r="ITZ181" s="57"/>
      <c r="IUA181" s="57"/>
      <c r="IUB181" s="57"/>
      <c r="IUC181" s="57"/>
      <c r="IUD181" s="57"/>
      <c r="IUE181" s="57"/>
      <c r="IUF181" s="57"/>
      <c r="IUG181" s="57"/>
      <c r="IUH181" s="57"/>
      <c r="IUI181" s="57"/>
      <c r="IUJ181" s="57"/>
      <c r="IUK181" s="57"/>
      <c r="IUL181" s="57"/>
      <c r="IUM181" s="57"/>
      <c r="IUN181" s="57"/>
      <c r="IUO181" s="57"/>
      <c r="IUP181" s="57"/>
      <c r="IUQ181" s="57"/>
      <c r="IUR181" s="57"/>
      <c r="IUS181" s="57"/>
      <c r="IUT181" s="57"/>
      <c r="IUU181" s="57"/>
      <c r="IUV181" s="57"/>
      <c r="IUW181" s="57"/>
      <c r="IUX181" s="57"/>
      <c r="IUY181" s="57"/>
      <c r="IUZ181" s="57"/>
      <c r="IVA181" s="57"/>
      <c r="IVB181" s="57"/>
      <c r="IVC181" s="57"/>
      <c r="IVD181" s="57"/>
      <c r="IVE181" s="57"/>
      <c r="IVF181" s="57"/>
      <c r="IVG181" s="57"/>
      <c r="IVH181" s="57"/>
      <c r="IVI181" s="57"/>
      <c r="IVJ181" s="57"/>
      <c r="IVK181" s="57"/>
      <c r="IVL181" s="57"/>
      <c r="IVM181" s="57"/>
      <c r="IVN181" s="57"/>
      <c r="IVO181" s="57"/>
      <c r="IVP181" s="57"/>
      <c r="IVQ181" s="57"/>
      <c r="IVR181" s="57"/>
      <c r="IVS181" s="57"/>
      <c r="IVT181" s="57"/>
      <c r="IVU181" s="57"/>
      <c r="IVV181" s="57"/>
      <c r="IVW181" s="57"/>
      <c r="IVX181" s="57"/>
      <c r="IVY181" s="57"/>
      <c r="IVZ181" s="57"/>
      <c r="IWA181" s="57"/>
      <c r="IWB181" s="57"/>
      <c r="IWC181" s="57"/>
      <c r="IWD181" s="57"/>
      <c r="IWE181" s="57"/>
      <c r="IWF181" s="57"/>
      <c r="IWG181" s="57"/>
      <c r="IWH181" s="57"/>
      <c r="IWI181" s="57"/>
      <c r="IWJ181" s="57"/>
      <c r="IWK181" s="57"/>
      <c r="IWL181" s="57"/>
      <c r="IWM181" s="57"/>
      <c r="IWN181" s="57"/>
      <c r="IWO181" s="57"/>
      <c r="IWP181" s="57"/>
      <c r="IWQ181" s="57"/>
      <c r="IWR181" s="57"/>
      <c r="IWS181" s="57"/>
      <c r="IWT181" s="57"/>
      <c r="IWU181" s="57"/>
      <c r="IWV181" s="57"/>
      <c r="IWW181" s="57"/>
      <c r="IWX181" s="57"/>
      <c r="IWY181" s="57"/>
      <c r="IWZ181" s="57"/>
      <c r="IXA181" s="57"/>
      <c r="IXB181" s="57"/>
      <c r="IXC181" s="57"/>
      <c r="IXD181" s="57"/>
      <c r="IXE181" s="57"/>
      <c r="IXF181" s="57"/>
      <c r="IXG181" s="57"/>
      <c r="IXH181" s="57"/>
      <c r="IXI181" s="57"/>
      <c r="IXJ181" s="57"/>
      <c r="IXK181" s="57"/>
      <c r="IXL181" s="57"/>
      <c r="IXM181" s="57"/>
      <c r="IXN181" s="57"/>
      <c r="IXO181" s="57"/>
      <c r="IXP181" s="57"/>
      <c r="IXQ181" s="57"/>
      <c r="IXR181" s="57"/>
      <c r="IXS181" s="57"/>
      <c r="IXT181" s="57"/>
      <c r="IXU181" s="57"/>
      <c r="IXV181" s="57"/>
      <c r="IXW181" s="57"/>
      <c r="IXX181" s="57"/>
      <c r="IXY181" s="57"/>
      <c r="IXZ181" s="57"/>
      <c r="IYA181" s="57"/>
      <c r="IYB181" s="57"/>
      <c r="IYC181" s="57"/>
      <c r="IYD181" s="57"/>
      <c r="IYE181" s="57"/>
      <c r="IYF181" s="57"/>
      <c r="IYG181" s="57"/>
      <c r="IYH181" s="57"/>
      <c r="IYI181" s="57"/>
      <c r="IYJ181" s="57"/>
      <c r="IYK181" s="57"/>
      <c r="IYL181" s="57"/>
      <c r="IYM181" s="57"/>
      <c r="IYN181" s="57"/>
      <c r="IYO181" s="57"/>
      <c r="IYP181" s="57"/>
      <c r="IYQ181" s="57"/>
      <c r="IYR181" s="57"/>
      <c r="IYS181" s="57"/>
      <c r="IYT181" s="57"/>
      <c r="IYU181" s="57"/>
      <c r="IYV181" s="57"/>
      <c r="IYW181" s="57"/>
      <c r="IYX181" s="57"/>
      <c r="IYY181" s="57"/>
      <c r="IYZ181" s="57"/>
      <c r="IZA181" s="57"/>
      <c r="IZB181" s="57"/>
      <c r="IZC181" s="57"/>
      <c r="IZD181" s="57"/>
      <c r="IZE181" s="57"/>
      <c r="IZF181" s="57"/>
      <c r="IZG181" s="57"/>
      <c r="IZH181" s="57"/>
      <c r="IZI181" s="57"/>
      <c r="IZJ181" s="57"/>
      <c r="IZK181" s="57"/>
      <c r="IZL181" s="57"/>
      <c r="IZM181" s="57"/>
      <c r="IZN181" s="57"/>
      <c r="IZO181" s="57"/>
      <c r="IZP181" s="57"/>
      <c r="IZQ181" s="57"/>
      <c r="IZR181" s="57"/>
      <c r="IZS181" s="57"/>
      <c r="IZT181" s="57"/>
      <c r="IZU181" s="57"/>
      <c r="IZV181" s="57"/>
      <c r="IZW181" s="57"/>
      <c r="IZX181" s="57"/>
      <c r="IZY181" s="57"/>
      <c r="IZZ181" s="57"/>
      <c r="JAA181" s="57"/>
      <c r="JAB181" s="57"/>
      <c r="JAC181" s="57"/>
      <c r="JAD181" s="57"/>
      <c r="JAE181" s="57"/>
      <c r="JAF181" s="57"/>
      <c r="JAG181" s="57"/>
      <c r="JAH181" s="57"/>
      <c r="JAI181" s="57"/>
      <c r="JAJ181" s="57"/>
      <c r="JAK181" s="57"/>
      <c r="JAL181" s="57"/>
      <c r="JAM181" s="57"/>
      <c r="JAN181" s="57"/>
      <c r="JAO181" s="57"/>
      <c r="JAP181" s="57"/>
      <c r="JAQ181" s="57"/>
      <c r="JAR181" s="57"/>
      <c r="JAS181" s="57"/>
      <c r="JAT181" s="57"/>
      <c r="JAU181" s="57"/>
      <c r="JAV181" s="57"/>
      <c r="JAW181" s="57"/>
      <c r="JAX181" s="57"/>
      <c r="JAY181" s="57"/>
      <c r="JAZ181" s="57"/>
      <c r="JBA181" s="57"/>
      <c r="JBB181" s="57"/>
      <c r="JBC181" s="57"/>
      <c r="JBD181" s="57"/>
      <c r="JBE181" s="57"/>
      <c r="JBF181" s="57"/>
      <c r="JBG181" s="57"/>
      <c r="JBH181" s="57"/>
      <c r="JBI181" s="57"/>
      <c r="JBJ181" s="57"/>
      <c r="JBK181" s="57"/>
      <c r="JBL181" s="57"/>
      <c r="JBM181" s="57"/>
      <c r="JBN181" s="57"/>
      <c r="JBO181" s="57"/>
      <c r="JBP181" s="57"/>
      <c r="JBQ181" s="57"/>
      <c r="JBR181" s="57"/>
      <c r="JBS181" s="57"/>
      <c r="JBT181" s="57"/>
      <c r="JBU181" s="57"/>
      <c r="JBV181" s="57"/>
      <c r="JBW181" s="57"/>
      <c r="JBX181" s="57"/>
      <c r="JBY181" s="57"/>
      <c r="JBZ181" s="57"/>
      <c r="JCA181" s="57"/>
      <c r="JCB181" s="57"/>
      <c r="JCC181" s="57"/>
      <c r="JCD181" s="57"/>
      <c r="JCE181" s="57"/>
      <c r="JCF181" s="57"/>
      <c r="JCG181" s="57"/>
      <c r="JCH181" s="57"/>
      <c r="JCI181" s="57"/>
      <c r="JCJ181" s="57"/>
      <c r="JCK181" s="57"/>
      <c r="JCL181" s="57"/>
      <c r="JCM181" s="57"/>
      <c r="JCN181" s="57"/>
      <c r="JCO181" s="57"/>
      <c r="JCP181" s="57"/>
      <c r="JCQ181" s="57"/>
      <c r="JCR181" s="57"/>
      <c r="JCS181" s="57"/>
      <c r="JCT181" s="57"/>
      <c r="JCU181" s="57"/>
      <c r="JCV181" s="57"/>
      <c r="JCW181" s="57"/>
      <c r="JCX181" s="57"/>
      <c r="JCY181" s="57"/>
      <c r="JCZ181" s="57"/>
      <c r="JDA181" s="57"/>
      <c r="JDB181" s="57"/>
      <c r="JDC181" s="57"/>
      <c r="JDD181" s="57"/>
      <c r="JDE181" s="57"/>
      <c r="JDF181" s="57"/>
      <c r="JDG181" s="57"/>
      <c r="JDH181" s="57"/>
      <c r="JDI181" s="57"/>
      <c r="JDJ181" s="57"/>
      <c r="JDK181" s="57"/>
      <c r="JDL181" s="57"/>
      <c r="JDM181" s="57"/>
      <c r="JDN181" s="57"/>
      <c r="JDO181" s="57"/>
      <c r="JDP181" s="57"/>
      <c r="JDQ181" s="57"/>
      <c r="JDR181" s="57"/>
      <c r="JDS181" s="57"/>
      <c r="JDT181" s="57"/>
      <c r="JDU181" s="57"/>
      <c r="JDV181" s="57"/>
      <c r="JDW181" s="57"/>
      <c r="JDX181" s="57"/>
      <c r="JDY181" s="57"/>
      <c r="JDZ181" s="57"/>
      <c r="JEA181" s="57"/>
      <c r="JEB181" s="57"/>
      <c r="JEC181" s="57"/>
      <c r="JED181" s="57"/>
      <c r="JEE181" s="57"/>
      <c r="JEF181" s="57"/>
      <c r="JEG181" s="57"/>
      <c r="JEH181" s="57"/>
      <c r="JEI181" s="57"/>
      <c r="JEJ181" s="57"/>
      <c r="JEK181" s="57"/>
      <c r="JEL181" s="57"/>
      <c r="JEM181" s="57"/>
      <c r="JEN181" s="57"/>
      <c r="JEO181" s="57"/>
      <c r="JEP181" s="57"/>
      <c r="JEQ181" s="57"/>
      <c r="JER181" s="57"/>
      <c r="JES181" s="57"/>
      <c r="JET181" s="57"/>
      <c r="JEU181" s="57"/>
      <c r="JEV181" s="57"/>
      <c r="JEW181" s="57"/>
      <c r="JEX181" s="57"/>
      <c r="JEY181" s="57"/>
      <c r="JEZ181" s="57"/>
      <c r="JFA181" s="57"/>
      <c r="JFB181" s="57"/>
      <c r="JFC181" s="57"/>
      <c r="JFD181" s="57"/>
      <c r="JFE181" s="57"/>
      <c r="JFF181" s="57"/>
      <c r="JFG181" s="57"/>
      <c r="JFH181" s="57"/>
      <c r="JFI181" s="57"/>
      <c r="JFJ181" s="57"/>
      <c r="JFK181" s="57"/>
      <c r="JFL181" s="57"/>
      <c r="JFM181" s="57"/>
      <c r="JFN181" s="57"/>
      <c r="JFO181" s="57"/>
      <c r="JFP181" s="57"/>
      <c r="JFQ181" s="57"/>
      <c r="JFR181" s="57"/>
      <c r="JFS181" s="57"/>
      <c r="JFT181" s="57"/>
      <c r="JFU181" s="57"/>
      <c r="JFV181" s="57"/>
      <c r="JFW181" s="57"/>
      <c r="JFX181" s="57"/>
      <c r="JFY181" s="57"/>
      <c r="JFZ181" s="57"/>
      <c r="JGA181" s="57"/>
      <c r="JGB181" s="57"/>
      <c r="JGC181" s="57"/>
      <c r="JGD181" s="57"/>
      <c r="JGE181" s="57"/>
      <c r="JGF181" s="57"/>
      <c r="JGG181" s="57"/>
      <c r="JGH181" s="57"/>
      <c r="JGI181" s="57"/>
      <c r="JGJ181" s="57"/>
      <c r="JGK181" s="57"/>
      <c r="JGL181" s="57"/>
      <c r="JGM181" s="57"/>
      <c r="JGN181" s="57"/>
      <c r="JGO181" s="57"/>
      <c r="JGP181" s="57"/>
      <c r="JGQ181" s="57"/>
      <c r="JGR181" s="57"/>
      <c r="JGS181" s="57"/>
      <c r="JGT181" s="57"/>
      <c r="JGU181" s="57"/>
      <c r="JGV181" s="57"/>
      <c r="JGW181" s="57"/>
      <c r="JGX181" s="57"/>
      <c r="JGY181" s="57"/>
      <c r="JGZ181" s="57"/>
      <c r="JHA181" s="57"/>
      <c r="JHB181" s="57"/>
      <c r="JHC181" s="57"/>
      <c r="JHD181" s="57"/>
      <c r="JHE181" s="57"/>
      <c r="JHF181" s="57"/>
      <c r="JHG181" s="57"/>
      <c r="JHH181" s="57"/>
      <c r="JHI181" s="57"/>
      <c r="JHJ181" s="57"/>
      <c r="JHK181" s="57"/>
      <c r="JHL181" s="57"/>
      <c r="JHM181" s="57"/>
      <c r="JHN181" s="57"/>
      <c r="JHO181" s="57"/>
      <c r="JHP181" s="57"/>
      <c r="JHQ181" s="57"/>
      <c r="JHR181" s="57"/>
      <c r="JHS181" s="57"/>
      <c r="JHT181" s="57"/>
      <c r="JHU181" s="57"/>
      <c r="JHV181" s="57"/>
      <c r="JHW181" s="57"/>
      <c r="JHX181" s="57"/>
      <c r="JHY181" s="57"/>
      <c r="JHZ181" s="57"/>
      <c r="JIA181" s="57"/>
      <c r="JIB181" s="57"/>
      <c r="JIC181" s="57"/>
      <c r="JID181" s="57"/>
      <c r="JIE181" s="57"/>
      <c r="JIF181" s="57"/>
      <c r="JIG181" s="57"/>
      <c r="JIH181" s="57"/>
      <c r="JII181" s="57"/>
      <c r="JIJ181" s="57"/>
      <c r="JIK181" s="57"/>
      <c r="JIL181" s="57"/>
      <c r="JIM181" s="57"/>
      <c r="JIN181" s="57"/>
      <c r="JIO181" s="57"/>
      <c r="JIP181" s="57"/>
      <c r="JIQ181" s="57"/>
      <c r="JIR181" s="57"/>
      <c r="JIS181" s="57"/>
      <c r="JIT181" s="57"/>
      <c r="JIU181" s="57"/>
      <c r="JIV181" s="57"/>
      <c r="JIW181" s="57"/>
      <c r="JIX181" s="57"/>
      <c r="JIY181" s="57"/>
      <c r="JIZ181" s="57"/>
      <c r="JJA181" s="57"/>
      <c r="JJB181" s="57"/>
      <c r="JJC181" s="57"/>
      <c r="JJD181" s="57"/>
      <c r="JJE181" s="57"/>
      <c r="JJF181" s="57"/>
      <c r="JJG181" s="57"/>
      <c r="JJH181" s="57"/>
      <c r="JJI181" s="57"/>
      <c r="JJJ181" s="57"/>
      <c r="JJK181" s="57"/>
      <c r="JJL181" s="57"/>
      <c r="JJM181" s="57"/>
      <c r="JJN181" s="57"/>
      <c r="JJO181" s="57"/>
      <c r="JJP181" s="57"/>
      <c r="JJQ181" s="57"/>
      <c r="JJR181" s="57"/>
      <c r="JJS181" s="57"/>
      <c r="JJT181" s="57"/>
      <c r="JJU181" s="57"/>
      <c r="JJV181" s="57"/>
      <c r="JJW181" s="57"/>
      <c r="JJX181" s="57"/>
      <c r="JJY181" s="57"/>
      <c r="JJZ181" s="57"/>
      <c r="JKA181" s="57"/>
      <c r="JKB181" s="57"/>
      <c r="JKC181" s="57"/>
      <c r="JKD181" s="57"/>
      <c r="JKE181" s="57"/>
      <c r="JKF181" s="57"/>
      <c r="JKG181" s="57"/>
      <c r="JKH181" s="57"/>
      <c r="JKI181" s="57"/>
      <c r="JKJ181" s="57"/>
      <c r="JKK181" s="57"/>
      <c r="JKL181" s="57"/>
      <c r="JKM181" s="57"/>
      <c r="JKN181" s="57"/>
      <c r="JKO181" s="57"/>
      <c r="JKP181" s="57"/>
      <c r="JKQ181" s="57"/>
      <c r="JKR181" s="57"/>
      <c r="JKS181" s="57"/>
      <c r="JKT181" s="57"/>
      <c r="JKU181" s="57"/>
      <c r="JKV181" s="57"/>
      <c r="JKW181" s="57"/>
      <c r="JKX181" s="57"/>
      <c r="JKY181" s="57"/>
      <c r="JKZ181" s="57"/>
      <c r="JLA181" s="57"/>
      <c r="JLB181" s="57"/>
      <c r="JLC181" s="57"/>
      <c r="JLD181" s="57"/>
      <c r="JLE181" s="57"/>
      <c r="JLF181" s="57"/>
      <c r="JLG181" s="57"/>
      <c r="JLH181" s="57"/>
      <c r="JLI181" s="57"/>
      <c r="JLJ181" s="57"/>
      <c r="JLK181" s="57"/>
      <c r="JLL181" s="57"/>
      <c r="JLM181" s="57"/>
      <c r="JLN181" s="57"/>
      <c r="JLO181" s="57"/>
      <c r="JLP181" s="57"/>
      <c r="JLQ181" s="57"/>
      <c r="JLR181" s="57"/>
      <c r="JLS181" s="57"/>
      <c r="JLT181" s="57"/>
      <c r="JLU181" s="57"/>
      <c r="JLV181" s="57"/>
      <c r="JLW181" s="57"/>
      <c r="JLX181" s="57"/>
      <c r="JLY181" s="57"/>
      <c r="JLZ181" s="57"/>
      <c r="JMA181" s="57"/>
      <c r="JMB181" s="57"/>
      <c r="JMC181" s="57"/>
      <c r="JMD181" s="57"/>
      <c r="JME181" s="57"/>
      <c r="JMF181" s="57"/>
      <c r="JMG181" s="57"/>
      <c r="JMH181" s="57"/>
      <c r="JMI181" s="57"/>
      <c r="JMJ181" s="57"/>
      <c r="JMK181" s="57"/>
      <c r="JML181" s="57"/>
      <c r="JMM181" s="57"/>
      <c r="JMN181" s="57"/>
      <c r="JMO181" s="57"/>
      <c r="JMP181" s="57"/>
      <c r="JMQ181" s="57"/>
      <c r="JMR181" s="57"/>
      <c r="JMS181" s="57"/>
      <c r="JMT181" s="57"/>
      <c r="JMU181" s="57"/>
      <c r="JMV181" s="57"/>
      <c r="JMW181" s="57"/>
      <c r="JMX181" s="57"/>
      <c r="JMY181" s="57"/>
      <c r="JMZ181" s="57"/>
      <c r="JNA181" s="57"/>
      <c r="JNB181" s="57"/>
      <c r="JNC181" s="57"/>
      <c r="JND181" s="57"/>
      <c r="JNE181" s="57"/>
      <c r="JNF181" s="57"/>
      <c r="JNG181" s="57"/>
      <c r="JNH181" s="57"/>
      <c r="JNI181" s="57"/>
      <c r="JNJ181" s="57"/>
      <c r="JNK181" s="57"/>
      <c r="JNL181" s="57"/>
      <c r="JNM181" s="57"/>
      <c r="JNN181" s="57"/>
      <c r="JNO181" s="57"/>
      <c r="JNP181" s="57"/>
      <c r="JNQ181" s="57"/>
      <c r="JNR181" s="57"/>
      <c r="JNS181" s="57"/>
      <c r="JNT181" s="57"/>
      <c r="JNU181" s="57"/>
      <c r="JNV181" s="57"/>
      <c r="JNW181" s="57"/>
      <c r="JNX181" s="57"/>
      <c r="JNY181" s="57"/>
      <c r="JNZ181" s="57"/>
      <c r="JOA181" s="57"/>
      <c r="JOB181" s="57"/>
      <c r="JOC181" s="57"/>
      <c r="JOD181" s="57"/>
      <c r="JOE181" s="57"/>
      <c r="JOF181" s="57"/>
      <c r="JOG181" s="57"/>
      <c r="JOH181" s="57"/>
      <c r="JOI181" s="57"/>
      <c r="JOJ181" s="57"/>
      <c r="JOK181" s="57"/>
      <c r="JOL181" s="57"/>
      <c r="JOM181" s="57"/>
      <c r="JON181" s="57"/>
      <c r="JOO181" s="57"/>
      <c r="JOP181" s="57"/>
      <c r="JOQ181" s="57"/>
      <c r="JOR181" s="57"/>
      <c r="JOS181" s="57"/>
      <c r="JOT181" s="57"/>
      <c r="JOU181" s="57"/>
      <c r="JOV181" s="57"/>
      <c r="JOW181" s="57"/>
      <c r="JOX181" s="57"/>
      <c r="JOY181" s="57"/>
      <c r="JOZ181" s="57"/>
      <c r="JPA181" s="57"/>
      <c r="JPB181" s="57"/>
      <c r="JPC181" s="57"/>
      <c r="JPD181" s="57"/>
      <c r="JPE181" s="57"/>
      <c r="JPF181" s="57"/>
      <c r="JPG181" s="57"/>
      <c r="JPH181" s="57"/>
      <c r="JPI181" s="57"/>
      <c r="JPJ181" s="57"/>
      <c r="JPK181" s="57"/>
      <c r="JPL181" s="57"/>
      <c r="JPM181" s="57"/>
      <c r="JPN181" s="57"/>
      <c r="JPO181" s="57"/>
      <c r="JPP181" s="57"/>
      <c r="JPQ181" s="57"/>
      <c r="JPR181" s="57"/>
      <c r="JPS181" s="57"/>
      <c r="JPT181" s="57"/>
      <c r="JPU181" s="57"/>
      <c r="JPV181" s="57"/>
      <c r="JPW181" s="57"/>
      <c r="JPX181" s="57"/>
      <c r="JPY181" s="57"/>
      <c r="JPZ181" s="57"/>
      <c r="JQA181" s="57"/>
      <c r="JQB181" s="57"/>
      <c r="JQC181" s="57"/>
      <c r="JQD181" s="57"/>
      <c r="JQE181" s="57"/>
      <c r="JQF181" s="57"/>
      <c r="JQG181" s="57"/>
      <c r="JQH181" s="57"/>
      <c r="JQI181" s="57"/>
      <c r="JQJ181" s="57"/>
      <c r="JQK181" s="57"/>
      <c r="JQL181" s="57"/>
      <c r="JQM181" s="57"/>
      <c r="JQN181" s="57"/>
      <c r="JQO181" s="57"/>
      <c r="JQP181" s="57"/>
      <c r="JQQ181" s="57"/>
      <c r="JQR181" s="57"/>
      <c r="JQS181" s="57"/>
      <c r="JQT181" s="57"/>
      <c r="JQU181" s="57"/>
      <c r="JQV181" s="57"/>
      <c r="JQW181" s="57"/>
      <c r="JQX181" s="57"/>
      <c r="JQY181" s="57"/>
      <c r="JQZ181" s="57"/>
      <c r="JRA181" s="57"/>
      <c r="JRB181" s="57"/>
      <c r="JRC181" s="57"/>
      <c r="JRD181" s="57"/>
      <c r="JRE181" s="57"/>
      <c r="JRF181" s="57"/>
      <c r="JRG181" s="57"/>
      <c r="JRH181" s="57"/>
      <c r="JRI181" s="57"/>
      <c r="JRJ181" s="57"/>
      <c r="JRK181" s="57"/>
      <c r="JRL181" s="57"/>
      <c r="JRM181" s="57"/>
      <c r="JRN181" s="57"/>
      <c r="JRO181" s="57"/>
      <c r="JRP181" s="57"/>
      <c r="JRQ181" s="57"/>
      <c r="JRR181" s="57"/>
      <c r="JRS181" s="57"/>
      <c r="JRT181" s="57"/>
      <c r="JRU181" s="57"/>
      <c r="JRV181" s="57"/>
      <c r="JRW181" s="57"/>
      <c r="JRX181" s="57"/>
      <c r="JRY181" s="57"/>
      <c r="JRZ181" s="57"/>
      <c r="JSA181" s="57"/>
      <c r="JSB181" s="57"/>
      <c r="JSC181" s="57"/>
      <c r="JSD181" s="57"/>
      <c r="JSE181" s="57"/>
      <c r="JSF181" s="57"/>
      <c r="JSG181" s="57"/>
      <c r="JSH181" s="57"/>
      <c r="JSI181" s="57"/>
      <c r="JSJ181" s="57"/>
      <c r="JSK181" s="57"/>
      <c r="JSL181" s="57"/>
      <c r="JSM181" s="57"/>
      <c r="JSN181" s="57"/>
      <c r="JSO181" s="57"/>
      <c r="JSP181" s="57"/>
      <c r="JSQ181" s="57"/>
      <c r="JSR181" s="57"/>
      <c r="JSS181" s="57"/>
      <c r="JST181" s="57"/>
      <c r="JSU181" s="57"/>
      <c r="JSV181" s="57"/>
      <c r="JSW181" s="57"/>
      <c r="JSX181" s="57"/>
      <c r="JSY181" s="57"/>
      <c r="JSZ181" s="57"/>
      <c r="JTA181" s="57"/>
      <c r="JTB181" s="57"/>
      <c r="JTC181" s="57"/>
      <c r="JTD181" s="57"/>
      <c r="JTE181" s="57"/>
      <c r="JTF181" s="57"/>
      <c r="JTG181" s="57"/>
      <c r="JTH181" s="57"/>
      <c r="JTI181" s="57"/>
      <c r="JTJ181" s="57"/>
      <c r="JTK181" s="57"/>
      <c r="JTL181" s="57"/>
      <c r="JTM181" s="57"/>
      <c r="JTN181" s="57"/>
      <c r="JTO181" s="57"/>
      <c r="JTP181" s="57"/>
      <c r="JTQ181" s="57"/>
      <c r="JTR181" s="57"/>
      <c r="JTS181" s="57"/>
      <c r="JTT181" s="57"/>
      <c r="JTU181" s="57"/>
      <c r="JTV181" s="57"/>
      <c r="JTW181" s="57"/>
      <c r="JTX181" s="57"/>
      <c r="JTY181" s="57"/>
      <c r="JTZ181" s="57"/>
      <c r="JUA181" s="57"/>
      <c r="JUB181" s="57"/>
      <c r="JUC181" s="57"/>
      <c r="JUD181" s="57"/>
      <c r="JUE181" s="57"/>
      <c r="JUF181" s="57"/>
      <c r="JUG181" s="57"/>
      <c r="JUH181" s="57"/>
      <c r="JUI181" s="57"/>
      <c r="JUJ181" s="57"/>
      <c r="JUK181" s="57"/>
      <c r="JUL181" s="57"/>
      <c r="JUM181" s="57"/>
      <c r="JUN181" s="57"/>
      <c r="JUO181" s="57"/>
      <c r="JUP181" s="57"/>
      <c r="JUQ181" s="57"/>
      <c r="JUR181" s="57"/>
      <c r="JUS181" s="57"/>
      <c r="JUT181" s="57"/>
      <c r="JUU181" s="57"/>
      <c r="JUV181" s="57"/>
      <c r="JUW181" s="57"/>
      <c r="JUX181" s="57"/>
      <c r="JUY181" s="57"/>
      <c r="JUZ181" s="57"/>
      <c r="JVA181" s="57"/>
      <c r="JVB181" s="57"/>
      <c r="JVC181" s="57"/>
      <c r="JVD181" s="57"/>
      <c r="JVE181" s="57"/>
      <c r="JVF181" s="57"/>
      <c r="JVG181" s="57"/>
      <c r="JVH181" s="57"/>
      <c r="JVI181" s="57"/>
      <c r="JVJ181" s="57"/>
      <c r="JVK181" s="57"/>
      <c r="JVL181" s="57"/>
      <c r="JVM181" s="57"/>
      <c r="JVN181" s="57"/>
      <c r="JVO181" s="57"/>
      <c r="JVP181" s="57"/>
      <c r="JVQ181" s="57"/>
      <c r="JVR181" s="57"/>
      <c r="JVS181" s="57"/>
      <c r="JVT181" s="57"/>
      <c r="JVU181" s="57"/>
      <c r="JVV181" s="57"/>
      <c r="JVW181" s="57"/>
      <c r="JVX181" s="57"/>
      <c r="JVY181" s="57"/>
      <c r="JVZ181" s="57"/>
      <c r="JWA181" s="57"/>
      <c r="JWB181" s="57"/>
      <c r="JWC181" s="57"/>
      <c r="JWD181" s="57"/>
      <c r="JWE181" s="57"/>
      <c r="JWF181" s="57"/>
      <c r="JWG181" s="57"/>
      <c r="JWH181" s="57"/>
      <c r="JWI181" s="57"/>
      <c r="JWJ181" s="57"/>
      <c r="JWK181" s="57"/>
      <c r="JWL181" s="57"/>
      <c r="JWM181" s="57"/>
      <c r="JWN181" s="57"/>
      <c r="JWO181" s="57"/>
      <c r="JWP181" s="57"/>
      <c r="JWQ181" s="57"/>
      <c r="JWR181" s="57"/>
      <c r="JWS181" s="57"/>
      <c r="JWT181" s="57"/>
      <c r="JWU181" s="57"/>
      <c r="JWV181" s="57"/>
      <c r="JWW181" s="57"/>
      <c r="JWX181" s="57"/>
      <c r="JWY181" s="57"/>
      <c r="JWZ181" s="57"/>
      <c r="JXA181" s="57"/>
      <c r="JXB181" s="57"/>
      <c r="JXC181" s="57"/>
      <c r="JXD181" s="57"/>
      <c r="JXE181" s="57"/>
      <c r="JXF181" s="57"/>
      <c r="JXG181" s="57"/>
      <c r="JXH181" s="57"/>
      <c r="JXI181" s="57"/>
      <c r="JXJ181" s="57"/>
      <c r="JXK181" s="57"/>
      <c r="JXL181" s="57"/>
      <c r="JXM181" s="57"/>
      <c r="JXN181" s="57"/>
      <c r="JXO181" s="57"/>
      <c r="JXP181" s="57"/>
      <c r="JXQ181" s="57"/>
      <c r="JXR181" s="57"/>
      <c r="JXS181" s="57"/>
      <c r="JXT181" s="57"/>
      <c r="JXU181" s="57"/>
      <c r="JXV181" s="57"/>
      <c r="JXW181" s="57"/>
      <c r="JXX181" s="57"/>
      <c r="JXY181" s="57"/>
      <c r="JXZ181" s="57"/>
      <c r="JYA181" s="57"/>
      <c r="JYB181" s="57"/>
      <c r="JYC181" s="57"/>
      <c r="JYD181" s="57"/>
      <c r="JYE181" s="57"/>
      <c r="JYF181" s="57"/>
      <c r="JYG181" s="57"/>
      <c r="JYH181" s="57"/>
      <c r="JYI181" s="57"/>
      <c r="JYJ181" s="57"/>
      <c r="JYK181" s="57"/>
      <c r="JYL181" s="57"/>
      <c r="JYM181" s="57"/>
      <c r="JYN181" s="57"/>
      <c r="JYO181" s="57"/>
      <c r="JYP181" s="57"/>
      <c r="JYQ181" s="57"/>
      <c r="JYR181" s="57"/>
      <c r="JYS181" s="57"/>
      <c r="JYT181" s="57"/>
      <c r="JYU181" s="57"/>
      <c r="JYV181" s="57"/>
      <c r="JYW181" s="57"/>
      <c r="JYX181" s="57"/>
      <c r="JYY181" s="57"/>
      <c r="JYZ181" s="57"/>
      <c r="JZA181" s="57"/>
      <c r="JZB181" s="57"/>
      <c r="JZC181" s="57"/>
      <c r="JZD181" s="57"/>
      <c r="JZE181" s="57"/>
      <c r="JZF181" s="57"/>
      <c r="JZG181" s="57"/>
      <c r="JZH181" s="57"/>
      <c r="JZI181" s="57"/>
      <c r="JZJ181" s="57"/>
      <c r="JZK181" s="57"/>
      <c r="JZL181" s="57"/>
      <c r="JZM181" s="57"/>
      <c r="JZN181" s="57"/>
      <c r="JZO181" s="57"/>
      <c r="JZP181" s="57"/>
      <c r="JZQ181" s="57"/>
      <c r="JZR181" s="57"/>
      <c r="JZS181" s="57"/>
      <c r="JZT181" s="57"/>
      <c r="JZU181" s="57"/>
      <c r="JZV181" s="57"/>
      <c r="JZW181" s="57"/>
      <c r="JZX181" s="57"/>
      <c r="JZY181" s="57"/>
      <c r="JZZ181" s="57"/>
      <c r="KAA181" s="57"/>
      <c r="KAB181" s="57"/>
      <c r="KAC181" s="57"/>
      <c r="KAD181" s="57"/>
      <c r="KAE181" s="57"/>
      <c r="KAF181" s="57"/>
      <c r="KAG181" s="57"/>
      <c r="KAH181" s="57"/>
      <c r="KAI181" s="57"/>
      <c r="KAJ181" s="57"/>
      <c r="KAK181" s="57"/>
      <c r="KAL181" s="57"/>
      <c r="KAM181" s="57"/>
      <c r="KAN181" s="57"/>
      <c r="KAO181" s="57"/>
      <c r="KAP181" s="57"/>
      <c r="KAQ181" s="57"/>
      <c r="KAR181" s="57"/>
      <c r="KAS181" s="57"/>
      <c r="KAT181" s="57"/>
      <c r="KAU181" s="57"/>
      <c r="KAV181" s="57"/>
      <c r="KAW181" s="57"/>
      <c r="KAX181" s="57"/>
      <c r="KAY181" s="57"/>
      <c r="KAZ181" s="57"/>
      <c r="KBA181" s="57"/>
      <c r="KBB181" s="57"/>
      <c r="KBC181" s="57"/>
      <c r="KBD181" s="57"/>
      <c r="KBE181" s="57"/>
      <c r="KBF181" s="57"/>
      <c r="KBG181" s="57"/>
      <c r="KBH181" s="57"/>
      <c r="KBI181" s="57"/>
      <c r="KBJ181" s="57"/>
      <c r="KBK181" s="57"/>
      <c r="KBL181" s="57"/>
      <c r="KBM181" s="57"/>
      <c r="KBN181" s="57"/>
      <c r="KBO181" s="57"/>
      <c r="KBP181" s="57"/>
      <c r="KBQ181" s="57"/>
      <c r="KBR181" s="57"/>
      <c r="KBS181" s="57"/>
      <c r="KBT181" s="57"/>
      <c r="KBU181" s="57"/>
      <c r="KBV181" s="57"/>
      <c r="KBW181" s="57"/>
      <c r="KBX181" s="57"/>
      <c r="KBY181" s="57"/>
      <c r="KBZ181" s="57"/>
      <c r="KCA181" s="57"/>
      <c r="KCB181" s="57"/>
      <c r="KCC181" s="57"/>
      <c r="KCD181" s="57"/>
      <c r="KCE181" s="57"/>
      <c r="KCF181" s="57"/>
      <c r="KCG181" s="57"/>
      <c r="KCH181" s="57"/>
      <c r="KCI181" s="57"/>
      <c r="KCJ181" s="57"/>
      <c r="KCK181" s="57"/>
      <c r="KCL181" s="57"/>
      <c r="KCM181" s="57"/>
      <c r="KCN181" s="57"/>
      <c r="KCO181" s="57"/>
      <c r="KCP181" s="57"/>
      <c r="KCQ181" s="57"/>
      <c r="KCR181" s="57"/>
      <c r="KCS181" s="57"/>
      <c r="KCT181" s="57"/>
      <c r="KCU181" s="57"/>
      <c r="KCV181" s="57"/>
      <c r="KCW181" s="57"/>
      <c r="KCX181" s="57"/>
      <c r="KCY181" s="57"/>
      <c r="KCZ181" s="57"/>
      <c r="KDA181" s="57"/>
      <c r="KDB181" s="57"/>
      <c r="KDC181" s="57"/>
      <c r="KDD181" s="57"/>
      <c r="KDE181" s="57"/>
      <c r="KDF181" s="57"/>
      <c r="KDG181" s="57"/>
      <c r="KDH181" s="57"/>
      <c r="KDI181" s="57"/>
      <c r="KDJ181" s="57"/>
      <c r="KDK181" s="57"/>
      <c r="KDL181" s="57"/>
      <c r="KDM181" s="57"/>
      <c r="KDN181" s="57"/>
      <c r="KDO181" s="57"/>
      <c r="KDP181" s="57"/>
      <c r="KDQ181" s="57"/>
      <c r="KDR181" s="57"/>
      <c r="KDS181" s="57"/>
      <c r="KDT181" s="57"/>
      <c r="KDU181" s="57"/>
      <c r="KDV181" s="57"/>
      <c r="KDW181" s="57"/>
      <c r="KDX181" s="57"/>
      <c r="KDY181" s="57"/>
      <c r="KDZ181" s="57"/>
      <c r="KEA181" s="57"/>
      <c r="KEB181" s="57"/>
      <c r="KEC181" s="57"/>
      <c r="KED181" s="57"/>
      <c r="KEE181" s="57"/>
      <c r="KEF181" s="57"/>
      <c r="KEG181" s="57"/>
      <c r="KEH181" s="57"/>
      <c r="KEI181" s="57"/>
      <c r="KEJ181" s="57"/>
      <c r="KEK181" s="57"/>
      <c r="KEL181" s="57"/>
      <c r="KEM181" s="57"/>
      <c r="KEN181" s="57"/>
      <c r="KEO181" s="57"/>
      <c r="KEP181" s="57"/>
      <c r="KEQ181" s="57"/>
      <c r="KER181" s="57"/>
      <c r="KES181" s="57"/>
      <c r="KET181" s="57"/>
      <c r="KEU181" s="57"/>
      <c r="KEV181" s="57"/>
      <c r="KEW181" s="57"/>
      <c r="KEX181" s="57"/>
      <c r="KEY181" s="57"/>
      <c r="KEZ181" s="57"/>
      <c r="KFA181" s="57"/>
      <c r="KFB181" s="57"/>
      <c r="KFC181" s="57"/>
      <c r="KFD181" s="57"/>
      <c r="KFE181" s="57"/>
      <c r="KFF181" s="57"/>
      <c r="KFG181" s="57"/>
      <c r="KFH181" s="57"/>
      <c r="KFI181" s="57"/>
      <c r="KFJ181" s="57"/>
      <c r="KFK181" s="57"/>
      <c r="KFL181" s="57"/>
      <c r="KFM181" s="57"/>
      <c r="KFN181" s="57"/>
      <c r="KFO181" s="57"/>
      <c r="KFP181" s="57"/>
      <c r="KFQ181" s="57"/>
      <c r="KFR181" s="57"/>
      <c r="KFS181" s="57"/>
      <c r="KFT181" s="57"/>
      <c r="KFU181" s="57"/>
      <c r="KFV181" s="57"/>
      <c r="KFW181" s="57"/>
      <c r="KFX181" s="57"/>
      <c r="KFY181" s="57"/>
      <c r="KFZ181" s="57"/>
      <c r="KGA181" s="57"/>
      <c r="KGB181" s="57"/>
      <c r="KGC181" s="57"/>
      <c r="KGD181" s="57"/>
      <c r="KGE181" s="57"/>
      <c r="KGF181" s="57"/>
      <c r="KGG181" s="57"/>
      <c r="KGH181" s="57"/>
      <c r="KGI181" s="57"/>
      <c r="KGJ181" s="57"/>
      <c r="KGK181" s="57"/>
      <c r="KGL181" s="57"/>
      <c r="KGM181" s="57"/>
      <c r="KGN181" s="57"/>
      <c r="KGO181" s="57"/>
      <c r="KGP181" s="57"/>
      <c r="KGQ181" s="57"/>
      <c r="KGR181" s="57"/>
      <c r="KGS181" s="57"/>
      <c r="KGT181" s="57"/>
      <c r="KGU181" s="57"/>
      <c r="KGV181" s="57"/>
      <c r="KGW181" s="57"/>
      <c r="KGX181" s="57"/>
      <c r="KGY181" s="57"/>
      <c r="KGZ181" s="57"/>
      <c r="KHA181" s="57"/>
      <c r="KHB181" s="57"/>
      <c r="KHC181" s="57"/>
      <c r="KHD181" s="57"/>
      <c r="KHE181" s="57"/>
      <c r="KHF181" s="57"/>
      <c r="KHG181" s="57"/>
      <c r="KHH181" s="57"/>
      <c r="KHI181" s="57"/>
      <c r="KHJ181" s="57"/>
      <c r="KHK181" s="57"/>
      <c r="KHL181" s="57"/>
      <c r="KHM181" s="57"/>
      <c r="KHN181" s="57"/>
      <c r="KHO181" s="57"/>
      <c r="KHP181" s="57"/>
      <c r="KHQ181" s="57"/>
      <c r="KHR181" s="57"/>
      <c r="KHS181" s="57"/>
      <c r="KHT181" s="57"/>
      <c r="KHU181" s="57"/>
      <c r="KHV181" s="57"/>
      <c r="KHW181" s="57"/>
      <c r="KHX181" s="57"/>
      <c r="KHY181" s="57"/>
      <c r="KHZ181" s="57"/>
      <c r="KIA181" s="57"/>
      <c r="KIB181" s="57"/>
      <c r="KIC181" s="57"/>
      <c r="KID181" s="57"/>
      <c r="KIE181" s="57"/>
      <c r="KIF181" s="57"/>
      <c r="KIG181" s="57"/>
      <c r="KIH181" s="57"/>
      <c r="KII181" s="57"/>
      <c r="KIJ181" s="57"/>
      <c r="KIK181" s="57"/>
      <c r="KIL181" s="57"/>
      <c r="KIM181" s="57"/>
      <c r="KIN181" s="57"/>
      <c r="KIO181" s="57"/>
      <c r="KIP181" s="57"/>
      <c r="KIQ181" s="57"/>
      <c r="KIR181" s="57"/>
      <c r="KIS181" s="57"/>
      <c r="KIT181" s="57"/>
      <c r="KIU181" s="57"/>
      <c r="KIV181" s="57"/>
      <c r="KIW181" s="57"/>
      <c r="KIX181" s="57"/>
      <c r="KIY181" s="57"/>
      <c r="KIZ181" s="57"/>
      <c r="KJA181" s="57"/>
      <c r="KJB181" s="57"/>
      <c r="KJC181" s="57"/>
      <c r="KJD181" s="57"/>
      <c r="KJE181" s="57"/>
      <c r="KJF181" s="57"/>
      <c r="KJG181" s="57"/>
      <c r="KJH181" s="57"/>
      <c r="KJI181" s="57"/>
      <c r="KJJ181" s="57"/>
      <c r="KJK181" s="57"/>
      <c r="KJL181" s="57"/>
      <c r="KJM181" s="57"/>
      <c r="KJN181" s="57"/>
      <c r="KJO181" s="57"/>
      <c r="KJP181" s="57"/>
      <c r="KJQ181" s="57"/>
      <c r="KJR181" s="57"/>
      <c r="KJS181" s="57"/>
      <c r="KJT181" s="57"/>
      <c r="KJU181" s="57"/>
      <c r="KJV181" s="57"/>
      <c r="KJW181" s="57"/>
      <c r="KJX181" s="57"/>
      <c r="KJY181" s="57"/>
      <c r="KJZ181" s="57"/>
      <c r="KKA181" s="57"/>
      <c r="KKB181" s="57"/>
      <c r="KKC181" s="57"/>
      <c r="KKD181" s="57"/>
      <c r="KKE181" s="57"/>
      <c r="KKF181" s="57"/>
      <c r="KKG181" s="57"/>
      <c r="KKH181" s="57"/>
      <c r="KKI181" s="57"/>
      <c r="KKJ181" s="57"/>
      <c r="KKK181" s="57"/>
      <c r="KKL181" s="57"/>
      <c r="KKM181" s="57"/>
      <c r="KKN181" s="57"/>
      <c r="KKO181" s="57"/>
      <c r="KKP181" s="57"/>
      <c r="KKQ181" s="57"/>
      <c r="KKR181" s="57"/>
      <c r="KKS181" s="57"/>
      <c r="KKT181" s="57"/>
      <c r="KKU181" s="57"/>
      <c r="KKV181" s="57"/>
      <c r="KKW181" s="57"/>
      <c r="KKX181" s="57"/>
      <c r="KKY181" s="57"/>
      <c r="KKZ181" s="57"/>
      <c r="KLA181" s="57"/>
      <c r="KLB181" s="57"/>
      <c r="KLC181" s="57"/>
      <c r="KLD181" s="57"/>
      <c r="KLE181" s="57"/>
      <c r="KLF181" s="57"/>
      <c r="KLG181" s="57"/>
      <c r="KLH181" s="57"/>
      <c r="KLI181" s="57"/>
      <c r="KLJ181" s="57"/>
      <c r="KLK181" s="57"/>
      <c r="KLL181" s="57"/>
      <c r="KLM181" s="57"/>
      <c r="KLN181" s="57"/>
      <c r="KLO181" s="57"/>
      <c r="KLP181" s="57"/>
      <c r="KLQ181" s="57"/>
      <c r="KLR181" s="57"/>
      <c r="KLS181" s="57"/>
      <c r="KLT181" s="57"/>
      <c r="KLU181" s="57"/>
      <c r="KLV181" s="57"/>
      <c r="KLW181" s="57"/>
      <c r="KLX181" s="57"/>
      <c r="KLY181" s="57"/>
      <c r="KLZ181" s="57"/>
      <c r="KMA181" s="57"/>
      <c r="KMB181" s="57"/>
      <c r="KMC181" s="57"/>
      <c r="KMD181" s="57"/>
      <c r="KME181" s="57"/>
      <c r="KMF181" s="57"/>
      <c r="KMG181" s="57"/>
      <c r="KMH181" s="57"/>
      <c r="KMI181" s="57"/>
      <c r="KMJ181" s="57"/>
      <c r="KMK181" s="57"/>
      <c r="KML181" s="57"/>
      <c r="KMM181" s="57"/>
      <c r="KMN181" s="57"/>
      <c r="KMO181" s="57"/>
      <c r="KMP181" s="57"/>
      <c r="KMQ181" s="57"/>
      <c r="KMR181" s="57"/>
      <c r="KMS181" s="57"/>
      <c r="KMT181" s="57"/>
      <c r="KMU181" s="57"/>
      <c r="KMV181" s="57"/>
      <c r="KMW181" s="57"/>
      <c r="KMX181" s="57"/>
      <c r="KMY181" s="57"/>
      <c r="KMZ181" s="57"/>
      <c r="KNA181" s="57"/>
      <c r="KNB181" s="57"/>
      <c r="KNC181" s="57"/>
      <c r="KND181" s="57"/>
      <c r="KNE181" s="57"/>
      <c r="KNF181" s="57"/>
      <c r="KNG181" s="57"/>
      <c r="KNH181" s="57"/>
      <c r="KNI181" s="57"/>
      <c r="KNJ181" s="57"/>
      <c r="KNK181" s="57"/>
      <c r="KNL181" s="57"/>
      <c r="KNM181" s="57"/>
      <c r="KNN181" s="57"/>
      <c r="KNO181" s="57"/>
      <c r="KNP181" s="57"/>
      <c r="KNQ181" s="57"/>
      <c r="KNR181" s="57"/>
      <c r="KNS181" s="57"/>
      <c r="KNT181" s="57"/>
      <c r="KNU181" s="57"/>
      <c r="KNV181" s="57"/>
      <c r="KNW181" s="57"/>
      <c r="KNX181" s="57"/>
      <c r="KNY181" s="57"/>
      <c r="KNZ181" s="57"/>
      <c r="KOA181" s="57"/>
      <c r="KOB181" s="57"/>
      <c r="KOC181" s="57"/>
      <c r="KOD181" s="57"/>
      <c r="KOE181" s="57"/>
      <c r="KOF181" s="57"/>
      <c r="KOG181" s="57"/>
      <c r="KOH181" s="57"/>
      <c r="KOI181" s="57"/>
      <c r="KOJ181" s="57"/>
      <c r="KOK181" s="57"/>
      <c r="KOL181" s="57"/>
      <c r="KOM181" s="57"/>
      <c r="KON181" s="57"/>
      <c r="KOO181" s="57"/>
      <c r="KOP181" s="57"/>
      <c r="KOQ181" s="57"/>
      <c r="KOR181" s="57"/>
      <c r="KOS181" s="57"/>
      <c r="KOT181" s="57"/>
      <c r="KOU181" s="57"/>
      <c r="KOV181" s="57"/>
      <c r="KOW181" s="57"/>
      <c r="KOX181" s="57"/>
      <c r="KOY181" s="57"/>
      <c r="KOZ181" s="57"/>
      <c r="KPA181" s="57"/>
      <c r="KPB181" s="57"/>
      <c r="KPC181" s="57"/>
      <c r="KPD181" s="57"/>
      <c r="KPE181" s="57"/>
      <c r="KPF181" s="57"/>
      <c r="KPG181" s="57"/>
      <c r="KPH181" s="57"/>
      <c r="KPI181" s="57"/>
      <c r="KPJ181" s="57"/>
      <c r="KPK181" s="57"/>
      <c r="KPL181" s="57"/>
      <c r="KPM181" s="57"/>
      <c r="KPN181" s="57"/>
      <c r="KPO181" s="57"/>
      <c r="KPP181" s="57"/>
      <c r="KPQ181" s="57"/>
      <c r="KPR181" s="57"/>
      <c r="KPS181" s="57"/>
      <c r="KPT181" s="57"/>
      <c r="KPU181" s="57"/>
      <c r="KPV181" s="57"/>
      <c r="KPW181" s="57"/>
      <c r="KPX181" s="57"/>
      <c r="KPY181" s="57"/>
      <c r="KPZ181" s="57"/>
      <c r="KQA181" s="57"/>
      <c r="KQB181" s="57"/>
      <c r="KQC181" s="57"/>
      <c r="KQD181" s="57"/>
      <c r="KQE181" s="57"/>
      <c r="KQF181" s="57"/>
      <c r="KQG181" s="57"/>
      <c r="KQH181" s="57"/>
      <c r="KQI181" s="57"/>
      <c r="KQJ181" s="57"/>
      <c r="KQK181" s="57"/>
      <c r="KQL181" s="57"/>
      <c r="KQM181" s="57"/>
      <c r="KQN181" s="57"/>
      <c r="KQO181" s="57"/>
      <c r="KQP181" s="57"/>
      <c r="KQQ181" s="57"/>
      <c r="KQR181" s="57"/>
      <c r="KQS181" s="57"/>
      <c r="KQT181" s="57"/>
      <c r="KQU181" s="57"/>
      <c r="KQV181" s="57"/>
      <c r="KQW181" s="57"/>
      <c r="KQX181" s="57"/>
      <c r="KQY181" s="57"/>
      <c r="KQZ181" s="57"/>
      <c r="KRA181" s="57"/>
      <c r="KRB181" s="57"/>
      <c r="KRC181" s="57"/>
      <c r="KRD181" s="57"/>
      <c r="KRE181" s="57"/>
      <c r="KRF181" s="57"/>
      <c r="KRG181" s="57"/>
      <c r="KRH181" s="57"/>
      <c r="KRI181" s="57"/>
      <c r="KRJ181" s="57"/>
      <c r="KRK181" s="57"/>
      <c r="KRL181" s="57"/>
      <c r="KRM181" s="57"/>
      <c r="KRN181" s="57"/>
      <c r="KRO181" s="57"/>
      <c r="KRP181" s="57"/>
      <c r="KRQ181" s="57"/>
      <c r="KRR181" s="57"/>
      <c r="KRS181" s="57"/>
      <c r="KRT181" s="57"/>
      <c r="KRU181" s="57"/>
      <c r="KRV181" s="57"/>
      <c r="KRW181" s="57"/>
      <c r="KRX181" s="57"/>
      <c r="KRY181" s="57"/>
      <c r="KRZ181" s="57"/>
      <c r="KSA181" s="57"/>
      <c r="KSB181" s="57"/>
      <c r="KSC181" s="57"/>
      <c r="KSD181" s="57"/>
      <c r="KSE181" s="57"/>
      <c r="KSF181" s="57"/>
      <c r="KSG181" s="57"/>
      <c r="KSH181" s="57"/>
      <c r="KSI181" s="57"/>
      <c r="KSJ181" s="57"/>
      <c r="KSK181" s="57"/>
      <c r="KSL181" s="57"/>
      <c r="KSM181" s="57"/>
      <c r="KSN181" s="57"/>
      <c r="KSO181" s="57"/>
      <c r="KSP181" s="57"/>
      <c r="KSQ181" s="57"/>
      <c r="KSR181" s="57"/>
      <c r="KSS181" s="57"/>
      <c r="KST181" s="57"/>
      <c r="KSU181" s="57"/>
      <c r="KSV181" s="57"/>
      <c r="KSW181" s="57"/>
      <c r="KSX181" s="57"/>
      <c r="KSY181" s="57"/>
      <c r="KSZ181" s="57"/>
      <c r="KTA181" s="57"/>
      <c r="KTB181" s="57"/>
      <c r="KTC181" s="57"/>
      <c r="KTD181" s="57"/>
      <c r="KTE181" s="57"/>
      <c r="KTF181" s="57"/>
      <c r="KTG181" s="57"/>
      <c r="KTH181" s="57"/>
      <c r="KTI181" s="57"/>
      <c r="KTJ181" s="57"/>
      <c r="KTK181" s="57"/>
      <c r="KTL181" s="57"/>
      <c r="KTM181" s="57"/>
      <c r="KTN181" s="57"/>
      <c r="KTO181" s="57"/>
      <c r="KTP181" s="57"/>
      <c r="KTQ181" s="57"/>
      <c r="KTR181" s="57"/>
      <c r="KTS181" s="57"/>
      <c r="KTT181" s="57"/>
      <c r="KTU181" s="57"/>
      <c r="KTV181" s="57"/>
      <c r="KTW181" s="57"/>
      <c r="KTX181" s="57"/>
      <c r="KTY181" s="57"/>
      <c r="KTZ181" s="57"/>
      <c r="KUA181" s="57"/>
      <c r="KUB181" s="57"/>
      <c r="KUC181" s="57"/>
      <c r="KUD181" s="57"/>
      <c r="KUE181" s="57"/>
      <c r="KUF181" s="57"/>
      <c r="KUG181" s="57"/>
      <c r="KUH181" s="57"/>
      <c r="KUI181" s="57"/>
      <c r="KUJ181" s="57"/>
      <c r="KUK181" s="57"/>
      <c r="KUL181" s="57"/>
      <c r="KUM181" s="57"/>
      <c r="KUN181" s="57"/>
      <c r="KUO181" s="57"/>
      <c r="KUP181" s="57"/>
      <c r="KUQ181" s="57"/>
      <c r="KUR181" s="57"/>
      <c r="KUS181" s="57"/>
      <c r="KUT181" s="57"/>
      <c r="KUU181" s="57"/>
      <c r="KUV181" s="57"/>
      <c r="KUW181" s="57"/>
      <c r="KUX181" s="57"/>
      <c r="KUY181" s="57"/>
      <c r="KUZ181" s="57"/>
      <c r="KVA181" s="57"/>
      <c r="KVB181" s="57"/>
      <c r="KVC181" s="57"/>
      <c r="KVD181" s="57"/>
      <c r="KVE181" s="57"/>
      <c r="KVF181" s="57"/>
      <c r="KVG181" s="57"/>
      <c r="KVH181" s="57"/>
      <c r="KVI181" s="57"/>
      <c r="KVJ181" s="57"/>
      <c r="KVK181" s="57"/>
      <c r="KVL181" s="57"/>
      <c r="KVM181" s="57"/>
      <c r="KVN181" s="57"/>
      <c r="KVO181" s="57"/>
      <c r="KVP181" s="57"/>
      <c r="KVQ181" s="57"/>
      <c r="KVR181" s="57"/>
      <c r="KVS181" s="57"/>
      <c r="KVT181" s="57"/>
      <c r="KVU181" s="57"/>
      <c r="KVV181" s="57"/>
      <c r="KVW181" s="57"/>
      <c r="KVX181" s="57"/>
      <c r="KVY181" s="57"/>
      <c r="KVZ181" s="57"/>
      <c r="KWA181" s="57"/>
      <c r="KWB181" s="57"/>
      <c r="KWC181" s="57"/>
      <c r="KWD181" s="57"/>
      <c r="KWE181" s="57"/>
      <c r="KWF181" s="57"/>
      <c r="KWG181" s="57"/>
      <c r="KWH181" s="57"/>
      <c r="KWI181" s="57"/>
      <c r="KWJ181" s="57"/>
      <c r="KWK181" s="57"/>
      <c r="KWL181" s="57"/>
      <c r="KWM181" s="57"/>
      <c r="KWN181" s="57"/>
      <c r="KWO181" s="57"/>
      <c r="KWP181" s="57"/>
      <c r="KWQ181" s="57"/>
      <c r="KWR181" s="57"/>
      <c r="KWS181" s="57"/>
      <c r="KWT181" s="57"/>
      <c r="KWU181" s="57"/>
      <c r="KWV181" s="57"/>
      <c r="KWW181" s="57"/>
      <c r="KWX181" s="57"/>
      <c r="KWY181" s="57"/>
      <c r="KWZ181" s="57"/>
      <c r="KXA181" s="57"/>
      <c r="KXB181" s="57"/>
      <c r="KXC181" s="57"/>
      <c r="KXD181" s="57"/>
      <c r="KXE181" s="57"/>
      <c r="KXF181" s="57"/>
      <c r="KXG181" s="57"/>
      <c r="KXH181" s="57"/>
      <c r="KXI181" s="57"/>
      <c r="KXJ181" s="57"/>
      <c r="KXK181" s="57"/>
      <c r="KXL181" s="57"/>
      <c r="KXM181" s="57"/>
      <c r="KXN181" s="57"/>
      <c r="KXO181" s="57"/>
      <c r="KXP181" s="57"/>
      <c r="KXQ181" s="57"/>
      <c r="KXR181" s="57"/>
      <c r="KXS181" s="57"/>
      <c r="KXT181" s="57"/>
      <c r="KXU181" s="57"/>
      <c r="KXV181" s="57"/>
      <c r="KXW181" s="57"/>
      <c r="KXX181" s="57"/>
      <c r="KXY181" s="57"/>
      <c r="KXZ181" s="57"/>
      <c r="KYA181" s="57"/>
      <c r="KYB181" s="57"/>
      <c r="KYC181" s="57"/>
      <c r="KYD181" s="57"/>
      <c r="KYE181" s="57"/>
      <c r="KYF181" s="57"/>
      <c r="KYG181" s="57"/>
      <c r="KYH181" s="57"/>
      <c r="KYI181" s="57"/>
      <c r="KYJ181" s="57"/>
      <c r="KYK181" s="57"/>
      <c r="KYL181" s="57"/>
      <c r="KYM181" s="57"/>
      <c r="KYN181" s="57"/>
      <c r="KYO181" s="57"/>
      <c r="KYP181" s="57"/>
      <c r="KYQ181" s="57"/>
      <c r="KYR181" s="57"/>
      <c r="KYS181" s="57"/>
      <c r="KYT181" s="57"/>
      <c r="KYU181" s="57"/>
      <c r="KYV181" s="57"/>
      <c r="KYW181" s="57"/>
      <c r="KYX181" s="57"/>
      <c r="KYY181" s="57"/>
      <c r="KYZ181" s="57"/>
      <c r="KZA181" s="57"/>
      <c r="KZB181" s="57"/>
      <c r="KZC181" s="57"/>
      <c r="KZD181" s="57"/>
      <c r="KZE181" s="57"/>
      <c r="KZF181" s="57"/>
      <c r="KZG181" s="57"/>
      <c r="KZH181" s="57"/>
      <c r="KZI181" s="57"/>
      <c r="KZJ181" s="57"/>
      <c r="KZK181" s="57"/>
      <c r="KZL181" s="57"/>
      <c r="KZM181" s="57"/>
      <c r="KZN181" s="57"/>
      <c r="KZO181" s="57"/>
      <c r="KZP181" s="57"/>
      <c r="KZQ181" s="57"/>
      <c r="KZR181" s="57"/>
      <c r="KZS181" s="57"/>
      <c r="KZT181" s="57"/>
      <c r="KZU181" s="57"/>
      <c r="KZV181" s="57"/>
      <c r="KZW181" s="57"/>
      <c r="KZX181" s="57"/>
      <c r="KZY181" s="57"/>
      <c r="KZZ181" s="57"/>
      <c r="LAA181" s="57"/>
      <c r="LAB181" s="57"/>
      <c r="LAC181" s="57"/>
      <c r="LAD181" s="57"/>
      <c r="LAE181" s="57"/>
      <c r="LAF181" s="57"/>
      <c r="LAG181" s="57"/>
      <c r="LAH181" s="57"/>
      <c r="LAI181" s="57"/>
      <c r="LAJ181" s="57"/>
      <c r="LAK181" s="57"/>
      <c r="LAL181" s="57"/>
      <c r="LAM181" s="57"/>
      <c r="LAN181" s="57"/>
      <c r="LAO181" s="57"/>
      <c r="LAP181" s="57"/>
      <c r="LAQ181" s="57"/>
      <c r="LAR181" s="57"/>
      <c r="LAS181" s="57"/>
      <c r="LAT181" s="57"/>
      <c r="LAU181" s="57"/>
      <c r="LAV181" s="57"/>
      <c r="LAW181" s="57"/>
      <c r="LAX181" s="57"/>
      <c r="LAY181" s="57"/>
      <c r="LAZ181" s="57"/>
      <c r="LBA181" s="57"/>
      <c r="LBB181" s="57"/>
      <c r="LBC181" s="57"/>
      <c r="LBD181" s="57"/>
      <c r="LBE181" s="57"/>
      <c r="LBF181" s="57"/>
      <c r="LBG181" s="57"/>
      <c r="LBH181" s="57"/>
      <c r="LBI181" s="57"/>
      <c r="LBJ181" s="57"/>
      <c r="LBK181" s="57"/>
      <c r="LBL181" s="57"/>
      <c r="LBM181" s="57"/>
      <c r="LBN181" s="57"/>
      <c r="LBO181" s="57"/>
      <c r="LBP181" s="57"/>
      <c r="LBQ181" s="57"/>
      <c r="LBR181" s="57"/>
      <c r="LBS181" s="57"/>
      <c r="LBT181" s="57"/>
      <c r="LBU181" s="57"/>
      <c r="LBV181" s="57"/>
      <c r="LBW181" s="57"/>
      <c r="LBX181" s="57"/>
      <c r="LBY181" s="57"/>
      <c r="LBZ181" s="57"/>
      <c r="LCA181" s="57"/>
      <c r="LCB181" s="57"/>
      <c r="LCC181" s="57"/>
      <c r="LCD181" s="57"/>
      <c r="LCE181" s="57"/>
      <c r="LCF181" s="57"/>
      <c r="LCG181" s="57"/>
      <c r="LCH181" s="57"/>
      <c r="LCI181" s="57"/>
      <c r="LCJ181" s="57"/>
      <c r="LCK181" s="57"/>
      <c r="LCL181" s="57"/>
      <c r="LCM181" s="57"/>
      <c r="LCN181" s="57"/>
      <c r="LCO181" s="57"/>
      <c r="LCP181" s="57"/>
      <c r="LCQ181" s="57"/>
      <c r="LCR181" s="57"/>
      <c r="LCS181" s="57"/>
      <c r="LCT181" s="57"/>
      <c r="LCU181" s="57"/>
      <c r="LCV181" s="57"/>
      <c r="LCW181" s="57"/>
      <c r="LCX181" s="57"/>
      <c r="LCY181" s="57"/>
      <c r="LCZ181" s="57"/>
      <c r="LDA181" s="57"/>
      <c r="LDB181" s="57"/>
      <c r="LDC181" s="57"/>
      <c r="LDD181" s="57"/>
      <c r="LDE181" s="57"/>
      <c r="LDF181" s="57"/>
      <c r="LDG181" s="57"/>
      <c r="LDH181" s="57"/>
      <c r="LDI181" s="57"/>
      <c r="LDJ181" s="57"/>
      <c r="LDK181" s="57"/>
      <c r="LDL181" s="57"/>
      <c r="LDM181" s="57"/>
      <c r="LDN181" s="57"/>
      <c r="LDO181" s="57"/>
      <c r="LDP181" s="57"/>
      <c r="LDQ181" s="57"/>
      <c r="LDR181" s="57"/>
      <c r="LDS181" s="57"/>
      <c r="LDT181" s="57"/>
      <c r="LDU181" s="57"/>
      <c r="LDV181" s="57"/>
      <c r="LDW181" s="57"/>
      <c r="LDX181" s="57"/>
      <c r="LDY181" s="57"/>
      <c r="LDZ181" s="57"/>
      <c r="LEA181" s="57"/>
      <c r="LEB181" s="57"/>
      <c r="LEC181" s="57"/>
      <c r="LED181" s="57"/>
      <c r="LEE181" s="57"/>
      <c r="LEF181" s="57"/>
      <c r="LEG181" s="57"/>
      <c r="LEH181" s="57"/>
      <c r="LEI181" s="57"/>
      <c r="LEJ181" s="57"/>
      <c r="LEK181" s="57"/>
      <c r="LEL181" s="57"/>
      <c r="LEM181" s="57"/>
      <c r="LEN181" s="57"/>
      <c r="LEO181" s="57"/>
      <c r="LEP181" s="57"/>
      <c r="LEQ181" s="57"/>
      <c r="LER181" s="57"/>
      <c r="LES181" s="57"/>
      <c r="LET181" s="57"/>
      <c r="LEU181" s="57"/>
      <c r="LEV181" s="57"/>
      <c r="LEW181" s="57"/>
      <c r="LEX181" s="57"/>
      <c r="LEY181" s="57"/>
      <c r="LEZ181" s="57"/>
      <c r="LFA181" s="57"/>
      <c r="LFB181" s="57"/>
      <c r="LFC181" s="57"/>
      <c r="LFD181" s="57"/>
      <c r="LFE181" s="57"/>
      <c r="LFF181" s="57"/>
      <c r="LFG181" s="57"/>
      <c r="LFH181" s="57"/>
      <c r="LFI181" s="57"/>
      <c r="LFJ181" s="57"/>
      <c r="LFK181" s="57"/>
      <c r="LFL181" s="57"/>
      <c r="LFM181" s="57"/>
      <c r="LFN181" s="57"/>
      <c r="LFO181" s="57"/>
      <c r="LFP181" s="57"/>
      <c r="LFQ181" s="57"/>
      <c r="LFR181" s="57"/>
      <c r="LFS181" s="57"/>
      <c r="LFT181" s="57"/>
      <c r="LFU181" s="57"/>
      <c r="LFV181" s="57"/>
      <c r="LFW181" s="57"/>
      <c r="LFX181" s="57"/>
      <c r="LFY181" s="57"/>
      <c r="LFZ181" s="57"/>
      <c r="LGA181" s="57"/>
      <c r="LGB181" s="57"/>
      <c r="LGC181" s="57"/>
      <c r="LGD181" s="57"/>
      <c r="LGE181" s="57"/>
      <c r="LGF181" s="57"/>
      <c r="LGG181" s="57"/>
      <c r="LGH181" s="57"/>
      <c r="LGI181" s="57"/>
      <c r="LGJ181" s="57"/>
      <c r="LGK181" s="57"/>
      <c r="LGL181" s="57"/>
      <c r="LGM181" s="57"/>
      <c r="LGN181" s="57"/>
      <c r="LGO181" s="57"/>
      <c r="LGP181" s="57"/>
      <c r="LGQ181" s="57"/>
      <c r="LGR181" s="57"/>
      <c r="LGS181" s="57"/>
      <c r="LGT181" s="57"/>
      <c r="LGU181" s="57"/>
      <c r="LGV181" s="57"/>
      <c r="LGW181" s="57"/>
      <c r="LGX181" s="57"/>
      <c r="LGY181" s="57"/>
      <c r="LGZ181" s="57"/>
      <c r="LHA181" s="57"/>
      <c r="LHB181" s="57"/>
      <c r="LHC181" s="57"/>
      <c r="LHD181" s="57"/>
      <c r="LHE181" s="57"/>
      <c r="LHF181" s="57"/>
      <c r="LHG181" s="57"/>
      <c r="LHH181" s="57"/>
      <c r="LHI181" s="57"/>
      <c r="LHJ181" s="57"/>
      <c r="LHK181" s="57"/>
      <c r="LHL181" s="57"/>
      <c r="LHM181" s="57"/>
      <c r="LHN181" s="57"/>
      <c r="LHO181" s="57"/>
      <c r="LHP181" s="57"/>
      <c r="LHQ181" s="57"/>
      <c r="LHR181" s="57"/>
      <c r="LHS181" s="57"/>
      <c r="LHT181" s="57"/>
      <c r="LHU181" s="57"/>
      <c r="LHV181" s="57"/>
      <c r="LHW181" s="57"/>
      <c r="LHX181" s="57"/>
      <c r="LHY181" s="57"/>
      <c r="LHZ181" s="57"/>
      <c r="LIA181" s="57"/>
      <c r="LIB181" s="57"/>
      <c r="LIC181" s="57"/>
      <c r="LID181" s="57"/>
      <c r="LIE181" s="57"/>
      <c r="LIF181" s="57"/>
      <c r="LIG181" s="57"/>
      <c r="LIH181" s="57"/>
      <c r="LII181" s="57"/>
      <c r="LIJ181" s="57"/>
      <c r="LIK181" s="57"/>
      <c r="LIL181" s="57"/>
      <c r="LIM181" s="57"/>
      <c r="LIN181" s="57"/>
      <c r="LIO181" s="57"/>
      <c r="LIP181" s="57"/>
      <c r="LIQ181" s="57"/>
      <c r="LIR181" s="57"/>
      <c r="LIS181" s="57"/>
      <c r="LIT181" s="57"/>
      <c r="LIU181" s="57"/>
      <c r="LIV181" s="57"/>
      <c r="LIW181" s="57"/>
      <c r="LIX181" s="57"/>
      <c r="LIY181" s="57"/>
      <c r="LIZ181" s="57"/>
      <c r="LJA181" s="57"/>
      <c r="LJB181" s="57"/>
      <c r="LJC181" s="57"/>
      <c r="LJD181" s="57"/>
      <c r="LJE181" s="57"/>
      <c r="LJF181" s="57"/>
      <c r="LJG181" s="57"/>
      <c r="LJH181" s="57"/>
      <c r="LJI181" s="57"/>
      <c r="LJJ181" s="57"/>
      <c r="LJK181" s="57"/>
      <c r="LJL181" s="57"/>
      <c r="LJM181" s="57"/>
      <c r="LJN181" s="57"/>
      <c r="LJO181" s="57"/>
      <c r="LJP181" s="57"/>
      <c r="LJQ181" s="57"/>
      <c r="LJR181" s="57"/>
      <c r="LJS181" s="57"/>
      <c r="LJT181" s="57"/>
      <c r="LJU181" s="57"/>
      <c r="LJV181" s="57"/>
      <c r="LJW181" s="57"/>
      <c r="LJX181" s="57"/>
      <c r="LJY181" s="57"/>
      <c r="LJZ181" s="57"/>
      <c r="LKA181" s="57"/>
      <c r="LKB181" s="57"/>
      <c r="LKC181" s="57"/>
      <c r="LKD181" s="57"/>
      <c r="LKE181" s="57"/>
      <c r="LKF181" s="57"/>
      <c r="LKG181" s="57"/>
      <c r="LKH181" s="57"/>
      <c r="LKI181" s="57"/>
      <c r="LKJ181" s="57"/>
      <c r="LKK181" s="57"/>
      <c r="LKL181" s="57"/>
      <c r="LKM181" s="57"/>
      <c r="LKN181" s="57"/>
      <c r="LKO181" s="57"/>
      <c r="LKP181" s="57"/>
      <c r="LKQ181" s="57"/>
      <c r="LKR181" s="57"/>
      <c r="LKS181" s="57"/>
      <c r="LKT181" s="57"/>
      <c r="LKU181" s="57"/>
      <c r="LKV181" s="57"/>
      <c r="LKW181" s="57"/>
      <c r="LKX181" s="57"/>
      <c r="LKY181" s="57"/>
      <c r="LKZ181" s="57"/>
      <c r="LLA181" s="57"/>
      <c r="LLB181" s="57"/>
      <c r="LLC181" s="57"/>
      <c r="LLD181" s="57"/>
      <c r="LLE181" s="57"/>
      <c r="LLF181" s="57"/>
      <c r="LLG181" s="57"/>
      <c r="LLH181" s="57"/>
      <c r="LLI181" s="57"/>
      <c r="LLJ181" s="57"/>
      <c r="LLK181" s="57"/>
      <c r="LLL181" s="57"/>
      <c r="LLM181" s="57"/>
      <c r="LLN181" s="57"/>
      <c r="LLO181" s="57"/>
      <c r="LLP181" s="57"/>
      <c r="LLQ181" s="57"/>
      <c r="LLR181" s="57"/>
      <c r="LLS181" s="57"/>
      <c r="LLT181" s="57"/>
      <c r="LLU181" s="57"/>
      <c r="LLV181" s="57"/>
      <c r="LLW181" s="57"/>
      <c r="LLX181" s="57"/>
      <c r="LLY181" s="57"/>
      <c r="LLZ181" s="57"/>
      <c r="LMA181" s="57"/>
      <c r="LMB181" s="57"/>
      <c r="LMC181" s="57"/>
      <c r="LMD181" s="57"/>
      <c r="LME181" s="57"/>
      <c r="LMF181" s="57"/>
      <c r="LMG181" s="57"/>
      <c r="LMH181" s="57"/>
      <c r="LMI181" s="57"/>
      <c r="LMJ181" s="57"/>
      <c r="LMK181" s="57"/>
      <c r="LML181" s="57"/>
      <c r="LMM181" s="57"/>
      <c r="LMN181" s="57"/>
      <c r="LMO181" s="57"/>
      <c r="LMP181" s="57"/>
      <c r="LMQ181" s="57"/>
      <c r="LMR181" s="57"/>
      <c r="LMS181" s="57"/>
      <c r="LMT181" s="57"/>
      <c r="LMU181" s="57"/>
      <c r="LMV181" s="57"/>
      <c r="LMW181" s="57"/>
      <c r="LMX181" s="57"/>
      <c r="LMY181" s="57"/>
      <c r="LMZ181" s="57"/>
      <c r="LNA181" s="57"/>
      <c r="LNB181" s="57"/>
      <c r="LNC181" s="57"/>
      <c r="LND181" s="57"/>
      <c r="LNE181" s="57"/>
      <c r="LNF181" s="57"/>
      <c r="LNG181" s="57"/>
      <c r="LNH181" s="57"/>
      <c r="LNI181" s="57"/>
      <c r="LNJ181" s="57"/>
      <c r="LNK181" s="57"/>
      <c r="LNL181" s="57"/>
      <c r="LNM181" s="57"/>
      <c r="LNN181" s="57"/>
      <c r="LNO181" s="57"/>
      <c r="LNP181" s="57"/>
      <c r="LNQ181" s="57"/>
      <c r="LNR181" s="57"/>
      <c r="LNS181" s="57"/>
      <c r="LNT181" s="57"/>
      <c r="LNU181" s="57"/>
      <c r="LNV181" s="57"/>
      <c r="LNW181" s="57"/>
      <c r="LNX181" s="57"/>
      <c r="LNY181" s="57"/>
      <c r="LNZ181" s="57"/>
      <c r="LOA181" s="57"/>
      <c r="LOB181" s="57"/>
      <c r="LOC181" s="57"/>
      <c r="LOD181" s="57"/>
      <c r="LOE181" s="57"/>
      <c r="LOF181" s="57"/>
      <c r="LOG181" s="57"/>
      <c r="LOH181" s="57"/>
      <c r="LOI181" s="57"/>
      <c r="LOJ181" s="57"/>
      <c r="LOK181" s="57"/>
      <c r="LOL181" s="57"/>
      <c r="LOM181" s="57"/>
      <c r="LON181" s="57"/>
      <c r="LOO181" s="57"/>
      <c r="LOP181" s="57"/>
      <c r="LOQ181" s="57"/>
      <c r="LOR181" s="57"/>
      <c r="LOS181" s="57"/>
      <c r="LOT181" s="57"/>
      <c r="LOU181" s="57"/>
      <c r="LOV181" s="57"/>
      <c r="LOW181" s="57"/>
      <c r="LOX181" s="57"/>
      <c r="LOY181" s="57"/>
      <c r="LOZ181" s="57"/>
      <c r="LPA181" s="57"/>
      <c r="LPB181" s="57"/>
      <c r="LPC181" s="57"/>
      <c r="LPD181" s="57"/>
      <c r="LPE181" s="57"/>
      <c r="LPF181" s="57"/>
      <c r="LPG181" s="57"/>
      <c r="LPH181" s="57"/>
      <c r="LPI181" s="57"/>
      <c r="LPJ181" s="57"/>
      <c r="LPK181" s="57"/>
      <c r="LPL181" s="57"/>
      <c r="LPM181" s="57"/>
      <c r="LPN181" s="57"/>
      <c r="LPO181" s="57"/>
      <c r="LPP181" s="57"/>
      <c r="LPQ181" s="57"/>
      <c r="LPR181" s="57"/>
      <c r="LPS181" s="57"/>
      <c r="LPT181" s="57"/>
      <c r="LPU181" s="57"/>
      <c r="LPV181" s="57"/>
      <c r="LPW181" s="57"/>
      <c r="LPX181" s="57"/>
      <c r="LPY181" s="57"/>
      <c r="LPZ181" s="57"/>
      <c r="LQA181" s="57"/>
      <c r="LQB181" s="57"/>
      <c r="LQC181" s="57"/>
      <c r="LQD181" s="57"/>
      <c r="LQE181" s="57"/>
      <c r="LQF181" s="57"/>
      <c r="LQG181" s="57"/>
      <c r="LQH181" s="57"/>
      <c r="LQI181" s="57"/>
      <c r="LQJ181" s="57"/>
      <c r="LQK181" s="57"/>
      <c r="LQL181" s="57"/>
      <c r="LQM181" s="57"/>
      <c r="LQN181" s="57"/>
      <c r="LQO181" s="57"/>
      <c r="LQP181" s="57"/>
      <c r="LQQ181" s="57"/>
      <c r="LQR181" s="57"/>
      <c r="LQS181" s="57"/>
      <c r="LQT181" s="57"/>
      <c r="LQU181" s="57"/>
      <c r="LQV181" s="57"/>
      <c r="LQW181" s="57"/>
      <c r="LQX181" s="57"/>
      <c r="LQY181" s="57"/>
      <c r="LQZ181" s="57"/>
      <c r="LRA181" s="57"/>
      <c r="LRB181" s="57"/>
      <c r="LRC181" s="57"/>
      <c r="LRD181" s="57"/>
      <c r="LRE181" s="57"/>
      <c r="LRF181" s="57"/>
      <c r="LRG181" s="57"/>
      <c r="LRH181" s="57"/>
      <c r="LRI181" s="57"/>
      <c r="LRJ181" s="57"/>
      <c r="LRK181" s="57"/>
      <c r="LRL181" s="57"/>
      <c r="LRM181" s="57"/>
      <c r="LRN181" s="57"/>
      <c r="LRO181" s="57"/>
      <c r="LRP181" s="57"/>
      <c r="LRQ181" s="57"/>
      <c r="LRR181" s="57"/>
      <c r="LRS181" s="57"/>
      <c r="LRT181" s="57"/>
      <c r="LRU181" s="57"/>
      <c r="LRV181" s="57"/>
      <c r="LRW181" s="57"/>
      <c r="LRX181" s="57"/>
      <c r="LRY181" s="57"/>
      <c r="LRZ181" s="57"/>
      <c r="LSA181" s="57"/>
      <c r="LSB181" s="57"/>
      <c r="LSC181" s="57"/>
      <c r="LSD181" s="57"/>
      <c r="LSE181" s="57"/>
      <c r="LSF181" s="57"/>
      <c r="LSG181" s="57"/>
      <c r="LSH181" s="57"/>
      <c r="LSI181" s="57"/>
      <c r="LSJ181" s="57"/>
      <c r="LSK181" s="57"/>
      <c r="LSL181" s="57"/>
      <c r="LSM181" s="57"/>
      <c r="LSN181" s="57"/>
      <c r="LSO181" s="57"/>
      <c r="LSP181" s="57"/>
      <c r="LSQ181" s="57"/>
      <c r="LSR181" s="57"/>
      <c r="LSS181" s="57"/>
      <c r="LST181" s="57"/>
      <c r="LSU181" s="57"/>
      <c r="LSV181" s="57"/>
      <c r="LSW181" s="57"/>
      <c r="LSX181" s="57"/>
      <c r="LSY181" s="57"/>
      <c r="LSZ181" s="57"/>
      <c r="LTA181" s="57"/>
      <c r="LTB181" s="57"/>
      <c r="LTC181" s="57"/>
      <c r="LTD181" s="57"/>
      <c r="LTE181" s="57"/>
      <c r="LTF181" s="57"/>
      <c r="LTG181" s="57"/>
      <c r="LTH181" s="57"/>
      <c r="LTI181" s="57"/>
      <c r="LTJ181" s="57"/>
      <c r="LTK181" s="57"/>
      <c r="LTL181" s="57"/>
      <c r="LTM181" s="57"/>
      <c r="LTN181" s="57"/>
      <c r="LTO181" s="57"/>
      <c r="LTP181" s="57"/>
      <c r="LTQ181" s="57"/>
      <c r="LTR181" s="57"/>
      <c r="LTS181" s="57"/>
      <c r="LTT181" s="57"/>
      <c r="LTU181" s="57"/>
      <c r="LTV181" s="57"/>
      <c r="LTW181" s="57"/>
      <c r="LTX181" s="57"/>
      <c r="LTY181" s="57"/>
      <c r="LTZ181" s="57"/>
      <c r="LUA181" s="57"/>
      <c r="LUB181" s="57"/>
      <c r="LUC181" s="57"/>
      <c r="LUD181" s="57"/>
      <c r="LUE181" s="57"/>
      <c r="LUF181" s="57"/>
      <c r="LUG181" s="57"/>
      <c r="LUH181" s="57"/>
      <c r="LUI181" s="57"/>
      <c r="LUJ181" s="57"/>
      <c r="LUK181" s="57"/>
      <c r="LUL181" s="57"/>
      <c r="LUM181" s="57"/>
      <c r="LUN181" s="57"/>
      <c r="LUO181" s="57"/>
      <c r="LUP181" s="57"/>
      <c r="LUQ181" s="57"/>
      <c r="LUR181" s="57"/>
      <c r="LUS181" s="57"/>
      <c r="LUT181" s="57"/>
      <c r="LUU181" s="57"/>
      <c r="LUV181" s="57"/>
      <c r="LUW181" s="57"/>
      <c r="LUX181" s="57"/>
      <c r="LUY181" s="57"/>
      <c r="LUZ181" s="57"/>
      <c r="LVA181" s="57"/>
      <c r="LVB181" s="57"/>
      <c r="LVC181" s="57"/>
      <c r="LVD181" s="57"/>
      <c r="LVE181" s="57"/>
      <c r="LVF181" s="57"/>
      <c r="LVG181" s="57"/>
      <c r="LVH181" s="57"/>
      <c r="LVI181" s="57"/>
      <c r="LVJ181" s="57"/>
      <c r="LVK181" s="57"/>
      <c r="LVL181" s="57"/>
      <c r="LVM181" s="57"/>
      <c r="LVN181" s="57"/>
      <c r="LVO181" s="57"/>
      <c r="LVP181" s="57"/>
      <c r="LVQ181" s="57"/>
      <c r="LVR181" s="57"/>
      <c r="LVS181" s="57"/>
      <c r="LVT181" s="57"/>
      <c r="LVU181" s="57"/>
      <c r="LVV181" s="57"/>
      <c r="LVW181" s="57"/>
      <c r="LVX181" s="57"/>
      <c r="LVY181" s="57"/>
      <c r="LVZ181" s="57"/>
      <c r="LWA181" s="57"/>
      <c r="LWB181" s="57"/>
      <c r="LWC181" s="57"/>
      <c r="LWD181" s="57"/>
      <c r="LWE181" s="57"/>
      <c r="LWF181" s="57"/>
      <c r="LWG181" s="57"/>
      <c r="LWH181" s="57"/>
      <c r="LWI181" s="57"/>
      <c r="LWJ181" s="57"/>
      <c r="LWK181" s="57"/>
      <c r="LWL181" s="57"/>
      <c r="LWM181" s="57"/>
      <c r="LWN181" s="57"/>
      <c r="LWO181" s="57"/>
      <c r="LWP181" s="57"/>
      <c r="LWQ181" s="57"/>
      <c r="LWR181" s="57"/>
      <c r="LWS181" s="57"/>
      <c r="LWT181" s="57"/>
      <c r="LWU181" s="57"/>
      <c r="LWV181" s="57"/>
      <c r="LWW181" s="57"/>
      <c r="LWX181" s="57"/>
      <c r="LWY181" s="57"/>
      <c r="LWZ181" s="57"/>
      <c r="LXA181" s="57"/>
      <c r="LXB181" s="57"/>
      <c r="LXC181" s="57"/>
      <c r="LXD181" s="57"/>
      <c r="LXE181" s="57"/>
      <c r="LXF181" s="57"/>
      <c r="LXG181" s="57"/>
      <c r="LXH181" s="57"/>
      <c r="LXI181" s="57"/>
      <c r="LXJ181" s="57"/>
      <c r="LXK181" s="57"/>
      <c r="LXL181" s="57"/>
      <c r="LXM181" s="57"/>
      <c r="LXN181" s="57"/>
      <c r="LXO181" s="57"/>
      <c r="LXP181" s="57"/>
      <c r="LXQ181" s="57"/>
      <c r="LXR181" s="57"/>
      <c r="LXS181" s="57"/>
      <c r="LXT181" s="57"/>
      <c r="LXU181" s="57"/>
      <c r="LXV181" s="57"/>
      <c r="LXW181" s="57"/>
      <c r="LXX181" s="57"/>
      <c r="LXY181" s="57"/>
      <c r="LXZ181" s="57"/>
      <c r="LYA181" s="57"/>
      <c r="LYB181" s="57"/>
      <c r="LYC181" s="57"/>
      <c r="LYD181" s="57"/>
      <c r="LYE181" s="57"/>
      <c r="LYF181" s="57"/>
      <c r="LYG181" s="57"/>
      <c r="LYH181" s="57"/>
      <c r="LYI181" s="57"/>
      <c r="LYJ181" s="57"/>
      <c r="LYK181" s="57"/>
      <c r="LYL181" s="57"/>
      <c r="LYM181" s="57"/>
      <c r="LYN181" s="57"/>
      <c r="LYO181" s="57"/>
      <c r="LYP181" s="57"/>
      <c r="LYQ181" s="57"/>
      <c r="LYR181" s="57"/>
      <c r="LYS181" s="57"/>
      <c r="LYT181" s="57"/>
      <c r="LYU181" s="57"/>
      <c r="LYV181" s="57"/>
      <c r="LYW181" s="57"/>
      <c r="LYX181" s="57"/>
      <c r="LYY181" s="57"/>
      <c r="LYZ181" s="57"/>
      <c r="LZA181" s="57"/>
      <c r="LZB181" s="57"/>
      <c r="LZC181" s="57"/>
      <c r="LZD181" s="57"/>
      <c r="LZE181" s="57"/>
      <c r="LZF181" s="57"/>
      <c r="LZG181" s="57"/>
      <c r="LZH181" s="57"/>
      <c r="LZI181" s="57"/>
      <c r="LZJ181" s="57"/>
      <c r="LZK181" s="57"/>
      <c r="LZL181" s="57"/>
      <c r="LZM181" s="57"/>
      <c r="LZN181" s="57"/>
      <c r="LZO181" s="57"/>
      <c r="LZP181" s="57"/>
      <c r="LZQ181" s="57"/>
      <c r="LZR181" s="57"/>
      <c r="LZS181" s="57"/>
      <c r="LZT181" s="57"/>
      <c r="LZU181" s="57"/>
      <c r="LZV181" s="57"/>
      <c r="LZW181" s="57"/>
      <c r="LZX181" s="57"/>
      <c r="LZY181" s="57"/>
      <c r="LZZ181" s="57"/>
      <c r="MAA181" s="57"/>
      <c r="MAB181" s="57"/>
      <c r="MAC181" s="57"/>
      <c r="MAD181" s="57"/>
      <c r="MAE181" s="57"/>
      <c r="MAF181" s="57"/>
      <c r="MAG181" s="57"/>
      <c r="MAH181" s="57"/>
      <c r="MAI181" s="57"/>
      <c r="MAJ181" s="57"/>
      <c r="MAK181" s="57"/>
      <c r="MAL181" s="57"/>
      <c r="MAM181" s="57"/>
      <c r="MAN181" s="57"/>
      <c r="MAO181" s="57"/>
      <c r="MAP181" s="57"/>
      <c r="MAQ181" s="57"/>
      <c r="MAR181" s="57"/>
      <c r="MAS181" s="57"/>
      <c r="MAT181" s="57"/>
      <c r="MAU181" s="57"/>
      <c r="MAV181" s="57"/>
      <c r="MAW181" s="57"/>
      <c r="MAX181" s="57"/>
      <c r="MAY181" s="57"/>
      <c r="MAZ181" s="57"/>
      <c r="MBA181" s="57"/>
      <c r="MBB181" s="57"/>
      <c r="MBC181" s="57"/>
      <c r="MBD181" s="57"/>
      <c r="MBE181" s="57"/>
      <c r="MBF181" s="57"/>
      <c r="MBG181" s="57"/>
      <c r="MBH181" s="57"/>
      <c r="MBI181" s="57"/>
      <c r="MBJ181" s="57"/>
      <c r="MBK181" s="57"/>
      <c r="MBL181" s="57"/>
      <c r="MBM181" s="57"/>
      <c r="MBN181" s="57"/>
      <c r="MBO181" s="57"/>
      <c r="MBP181" s="57"/>
      <c r="MBQ181" s="57"/>
      <c r="MBR181" s="57"/>
      <c r="MBS181" s="57"/>
      <c r="MBT181" s="57"/>
      <c r="MBU181" s="57"/>
      <c r="MBV181" s="57"/>
      <c r="MBW181" s="57"/>
      <c r="MBX181" s="57"/>
      <c r="MBY181" s="57"/>
      <c r="MBZ181" s="57"/>
      <c r="MCA181" s="57"/>
      <c r="MCB181" s="57"/>
      <c r="MCC181" s="57"/>
      <c r="MCD181" s="57"/>
      <c r="MCE181" s="57"/>
      <c r="MCF181" s="57"/>
      <c r="MCG181" s="57"/>
      <c r="MCH181" s="57"/>
      <c r="MCI181" s="57"/>
      <c r="MCJ181" s="57"/>
      <c r="MCK181" s="57"/>
      <c r="MCL181" s="57"/>
      <c r="MCM181" s="57"/>
      <c r="MCN181" s="57"/>
      <c r="MCO181" s="57"/>
      <c r="MCP181" s="57"/>
      <c r="MCQ181" s="57"/>
      <c r="MCR181" s="57"/>
      <c r="MCS181" s="57"/>
      <c r="MCT181" s="57"/>
      <c r="MCU181" s="57"/>
      <c r="MCV181" s="57"/>
      <c r="MCW181" s="57"/>
      <c r="MCX181" s="57"/>
      <c r="MCY181" s="57"/>
      <c r="MCZ181" s="57"/>
      <c r="MDA181" s="57"/>
      <c r="MDB181" s="57"/>
      <c r="MDC181" s="57"/>
      <c r="MDD181" s="57"/>
      <c r="MDE181" s="57"/>
      <c r="MDF181" s="57"/>
      <c r="MDG181" s="57"/>
      <c r="MDH181" s="57"/>
      <c r="MDI181" s="57"/>
      <c r="MDJ181" s="57"/>
      <c r="MDK181" s="57"/>
      <c r="MDL181" s="57"/>
      <c r="MDM181" s="57"/>
      <c r="MDN181" s="57"/>
      <c r="MDO181" s="57"/>
      <c r="MDP181" s="57"/>
      <c r="MDQ181" s="57"/>
      <c r="MDR181" s="57"/>
      <c r="MDS181" s="57"/>
      <c r="MDT181" s="57"/>
      <c r="MDU181" s="57"/>
      <c r="MDV181" s="57"/>
      <c r="MDW181" s="57"/>
      <c r="MDX181" s="57"/>
      <c r="MDY181" s="57"/>
      <c r="MDZ181" s="57"/>
      <c r="MEA181" s="57"/>
      <c r="MEB181" s="57"/>
      <c r="MEC181" s="57"/>
      <c r="MED181" s="57"/>
      <c r="MEE181" s="57"/>
      <c r="MEF181" s="57"/>
      <c r="MEG181" s="57"/>
      <c r="MEH181" s="57"/>
      <c r="MEI181" s="57"/>
      <c r="MEJ181" s="57"/>
      <c r="MEK181" s="57"/>
      <c r="MEL181" s="57"/>
      <c r="MEM181" s="57"/>
      <c r="MEN181" s="57"/>
      <c r="MEO181" s="57"/>
      <c r="MEP181" s="57"/>
      <c r="MEQ181" s="57"/>
      <c r="MER181" s="57"/>
      <c r="MES181" s="57"/>
      <c r="MET181" s="57"/>
      <c r="MEU181" s="57"/>
      <c r="MEV181" s="57"/>
      <c r="MEW181" s="57"/>
      <c r="MEX181" s="57"/>
      <c r="MEY181" s="57"/>
      <c r="MEZ181" s="57"/>
      <c r="MFA181" s="57"/>
      <c r="MFB181" s="57"/>
      <c r="MFC181" s="57"/>
      <c r="MFD181" s="57"/>
      <c r="MFE181" s="57"/>
      <c r="MFF181" s="57"/>
      <c r="MFG181" s="57"/>
      <c r="MFH181" s="57"/>
      <c r="MFI181" s="57"/>
      <c r="MFJ181" s="57"/>
      <c r="MFK181" s="57"/>
      <c r="MFL181" s="57"/>
      <c r="MFM181" s="57"/>
      <c r="MFN181" s="57"/>
      <c r="MFO181" s="57"/>
      <c r="MFP181" s="57"/>
      <c r="MFQ181" s="57"/>
      <c r="MFR181" s="57"/>
      <c r="MFS181" s="57"/>
      <c r="MFT181" s="57"/>
      <c r="MFU181" s="57"/>
      <c r="MFV181" s="57"/>
      <c r="MFW181" s="57"/>
      <c r="MFX181" s="57"/>
      <c r="MFY181" s="57"/>
      <c r="MFZ181" s="57"/>
      <c r="MGA181" s="57"/>
      <c r="MGB181" s="57"/>
      <c r="MGC181" s="57"/>
      <c r="MGD181" s="57"/>
      <c r="MGE181" s="57"/>
      <c r="MGF181" s="57"/>
      <c r="MGG181" s="57"/>
      <c r="MGH181" s="57"/>
      <c r="MGI181" s="57"/>
      <c r="MGJ181" s="57"/>
      <c r="MGK181" s="57"/>
      <c r="MGL181" s="57"/>
      <c r="MGM181" s="57"/>
      <c r="MGN181" s="57"/>
      <c r="MGO181" s="57"/>
      <c r="MGP181" s="57"/>
      <c r="MGQ181" s="57"/>
      <c r="MGR181" s="57"/>
      <c r="MGS181" s="57"/>
      <c r="MGT181" s="57"/>
      <c r="MGU181" s="57"/>
      <c r="MGV181" s="57"/>
      <c r="MGW181" s="57"/>
      <c r="MGX181" s="57"/>
      <c r="MGY181" s="57"/>
      <c r="MGZ181" s="57"/>
      <c r="MHA181" s="57"/>
      <c r="MHB181" s="57"/>
      <c r="MHC181" s="57"/>
      <c r="MHD181" s="57"/>
      <c r="MHE181" s="57"/>
      <c r="MHF181" s="57"/>
      <c r="MHG181" s="57"/>
      <c r="MHH181" s="57"/>
      <c r="MHI181" s="57"/>
      <c r="MHJ181" s="57"/>
      <c r="MHK181" s="57"/>
      <c r="MHL181" s="57"/>
      <c r="MHM181" s="57"/>
      <c r="MHN181" s="57"/>
      <c r="MHO181" s="57"/>
      <c r="MHP181" s="57"/>
      <c r="MHQ181" s="57"/>
      <c r="MHR181" s="57"/>
      <c r="MHS181" s="57"/>
      <c r="MHT181" s="57"/>
      <c r="MHU181" s="57"/>
      <c r="MHV181" s="57"/>
      <c r="MHW181" s="57"/>
      <c r="MHX181" s="57"/>
      <c r="MHY181" s="57"/>
      <c r="MHZ181" s="57"/>
      <c r="MIA181" s="57"/>
      <c r="MIB181" s="57"/>
      <c r="MIC181" s="57"/>
      <c r="MID181" s="57"/>
      <c r="MIE181" s="57"/>
      <c r="MIF181" s="57"/>
      <c r="MIG181" s="57"/>
      <c r="MIH181" s="57"/>
      <c r="MII181" s="57"/>
      <c r="MIJ181" s="57"/>
      <c r="MIK181" s="57"/>
      <c r="MIL181" s="57"/>
      <c r="MIM181" s="57"/>
      <c r="MIN181" s="57"/>
      <c r="MIO181" s="57"/>
      <c r="MIP181" s="57"/>
      <c r="MIQ181" s="57"/>
      <c r="MIR181" s="57"/>
      <c r="MIS181" s="57"/>
      <c r="MIT181" s="57"/>
      <c r="MIU181" s="57"/>
      <c r="MIV181" s="57"/>
      <c r="MIW181" s="57"/>
      <c r="MIX181" s="57"/>
      <c r="MIY181" s="57"/>
      <c r="MIZ181" s="57"/>
      <c r="MJA181" s="57"/>
      <c r="MJB181" s="57"/>
      <c r="MJC181" s="57"/>
      <c r="MJD181" s="57"/>
      <c r="MJE181" s="57"/>
      <c r="MJF181" s="57"/>
      <c r="MJG181" s="57"/>
      <c r="MJH181" s="57"/>
      <c r="MJI181" s="57"/>
      <c r="MJJ181" s="57"/>
      <c r="MJK181" s="57"/>
      <c r="MJL181" s="57"/>
      <c r="MJM181" s="57"/>
      <c r="MJN181" s="57"/>
      <c r="MJO181" s="57"/>
      <c r="MJP181" s="57"/>
      <c r="MJQ181" s="57"/>
      <c r="MJR181" s="57"/>
      <c r="MJS181" s="57"/>
      <c r="MJT181" s="57"/>
      <c r="MJU181" s="57"/>
      <c r="MJV181" s="57"/>
      <c r="MJW181" s="57"/>
      <c r="MJX181" s="57"/>
      <c r="MJY181" s="57"/>
      <c r="MJZ181" s="57"/>
      <c r="MKA181" s="57"/>
      <c r="MKB181" s="57"/>
      <c r="MKC181" s="57"/>
      <c r="MKD181" s="57"/>
      <c r="MKE181" s="57"/>
      <c r="MKF181" s="57"/>
      <c r="MKG181" s="57"/>
      <c r="MKH181" s="57"/>
      <c r="MKI181" s="57"/>
      <c r="MKJ181" s="57"/>
      <c r="MKK181" s="57"/>
      <c r="MKL181" s="57"/>
      <c r="MKM181" s="57"/>
      <c r="MKN181" s="57"/>
      <c r="MKO181" s="57"/>
      <c r="MKP181" s="57"/>
      <c r="MKQ181" s="57"/>
      <c r="MKR181" s="57"/>
      <c r="MKS181" s="57"/>
      <c r="MKT181" s="57"/>
      <c r="MKU181" s="57"/>
      <c r="MKV181" s="57"/>
      <c r="MKW181" s="57"/>
      <c r="MKX181" s="57"/>
      <c r="MKY181" s="57"/>
      <c r="MKZ181" s="57"/>
      <c r="MLA181" s="57"/>
      <c r="MLB181" s="57"/>
      <c r="MLC181" s="57"/>
      <c r="MLD181" s="57"/>
      <c r="MLE181" s="57"/>
      <c r="MLF181" s="57"/>
      <c r="MLG181" s="57"/>
      <c r="MLH181" s="57"/>
      <c r="MLI181" s="57"/>
      <c r="MLJ181" s="57"/>
      <c r="MLK181" s="57"/>
      <c r="MLL181" s="57"/>
      <c r="MLM181" s="57"/>
      <c r="MLN181" s="57"/>
      <c r="MLO181" s="57"/>
      <c r="MLP181" s="57"/>
      <c r="MLQ181" s="57"/>
      <c r="MLR181" s="57"/>
      <c r="MLS181" s="57"/>
      <c r="MLT181" s="57"/>
      <c r="MLU181" s="57"/>
      <c r="MLV181" s="57"/>
      <c r="MLW181" s="57"/>
      <c r="MLX181" s="57"/>
      <c r="MLY181" s="57"/>
      <c r="MLZ181" s="57"/>
      <c r="MMA181" s="57"/>
      <c r="MMB181" s="57"/>
      <c r="MMC181" s="57"/>
      <c r="MMD181" s="57"/>
      <c r="MME181" s="57"/>
      <c r="MMF181" s="57"/>
      <c r="MMG181" s="57"/>
      <c r="MMH181" s="57"/>
      <c r="MMI181" s="57"/>
      <c r="MMJ181" s="57"/>
      <c r="MMK181" s="57"/>
      <c r="MML181" s="57"/>
      <c r="MMM181" s="57"/>
      <c r="MMN181" s="57"/>
      <c r="MMO181" s="57"/>
      <c r="MMP181" s="57"/>
      <c r="MMQ181" s="57"/>
      <c r="MMR181" s="57"/>
      <c r="MMS181" s="57"/>
      <c r="MMT181" s="57"/>
      <c r="MMU181" s="57"/>
      <c r="MMV181" s="57"/>
      <c r="MMW181" s="57"/>
      <c r="MMX181" s="57"/>
      <c r="MMY181" s="57"/>
      <c r="MMZ181" s="57"/>
      <c r="MNA181" s="57"/>
      <c r="MNB181" s="57"/>
      <c r="MNC181" s="57"/>
      <c r="MND181" s="57"/>
      <c r="MNE181" s="57"/>
      <c r="MNF181" s="57"/>
      <c r="MNG181" s="57"/>
      <c r="MNH181" s="57"/>
      <c r="MNI181" s="57"/>
      <c r="MNJ181" s="57"/>
      <c r="MNK181" s="57"/>
      <c r="MNL181" s="57"/>
      <c r="MNM181" s="57"/>
      <c r="MNN181" s="57"/>
      <c r="MNO181" s="57"/>
      <c r="MNP181" s="57"/>
      <c r="MNQ181" s="57"/>
      <c r="MNR181" s="57"/>
      <c r="MNS181" s="57"/>
      <c r="MNT181" s="57"/>
      <c r="MNU181" s="57"/>
      <c r="MNV181" s="57"/>
      <c r="MNW181" s="57"/>
      <c r="MNX181" s="57"/>
      <c r="MNY181" s="57"/>
      <c r="MNZ181" s="57"/>
      <c r="MOA181" s="57"/>
      <c r="MOB181" s="57"/>
      <c r="MOC181" s="57"/>
      <c r="MOD181" s="57"/>
      <c r="MOE181" s="57"/>
      <c r="MOF181" s="57"/>
      <c r="MOG181" s="57"/>
      <c r="MOH181" s="57"/>
      <c r="MOI181" s="57"/>
      <c r="MOJ181" s="57"/>
      <c r="MOK181" s="57"/>
      <c r="MOL181" s="57"/>
      <c r="MOM181" s="57"/>
      <c r="MON181" s="57"/>
      <c r="MOO181" s="57"/>
      <c r="MOP181" s="57"/>
      <c r="MOQ181" s="57"/>
      <c r="MOR181" s="57"/>
      <c r="MOS181" s="57"/>
      <c r="MOT181" s="57"/>
      <c r="MOU181" s="57"/>
      <c r="MOV181" s="57"/>
      <c r="MOW181" s="57"/>
      <c r="MOX181" s="57"/>
      <c r="MOY181" s="57"/>
      <c r="MOZ181" s="57"/>
      <c r="MPA181" s="57"/>
      <c r="MPB181" s="57"/>
      <c r="MPC181" s="57"/>
      <c r="MPD181" s="57"/>
      <c r="MPE181" s="57"/>
      <c r="MPF181" s="57"/>
      <c r="MPG181" s="57"/>
      <c r="MPH181" s="57"/>
      <c r="MPI181" s="57"/>
      <c r="MPJ181" s="57"/>
      <c r="MPK181" s="57"/>
      <c r="MPL181" s="57"/>
      <c r="MPM181" s="57"/>
      <c r="MPN181" s="57"/>
      <c r="MPO181" s="57"/>
      <c r="MPP181" s="57"/>
      <c r="MPQ181" s="57"/>
      <c r="MPR181" s="57"/>
      <c r="MPS181" s="57"/>
      <c r="MPT181" s="57"/>
      <c r="MPU181" s="57"/>
      <c r="MPV181" s="57"/>
      <c r="MPW181" s="57"/>
      <c r="MPX181" s="57"/>
      <c r="MPY181" s="57"/>
      <c r="MPZ181" s="57"/>
      <c r="MQA181" s="57"/>
      <c r="MQB181" s="57"/>
      <c r="MQC181" s="57"/>
      <c r="MQD181" s="57"/>
      <c r="MQE181" s="57"/>
      <c r="MQF181" s="57"/>
      <c r="MQG181" s="57"/>
      <c r="MQH181" s="57"/>
      <c r="MQI181" s="57"/>
      <c r="MQJ181" s="57"/>
      <c r="MQK181" s="57"/>
      <c r="MQL181" s="57"/>
      <c r="MQM181" s="57"/>
      <c r="MQN181" s="57"/>
      <c r="MQO181" s="57"/>
      <c r="MQP181" s="57"/>
      <c r="MQQ181" s="57"/>
      <c r="MQR181" s="57"/>
      <c r="MQS181" s="57"/>
      <c r="MQT181" s="57"/>
      <c r="MQU181" s="57"/>
      <c r="MQV181" s="57"/>
      <c r="MQW181" s="57"/>
      <c r="MQX181" s="57"/>
      <c r="MQY181" s="57"/>
      <c r="MQZ181" s="57"/>
      <c r="MRA181" s="57"/>
      <c r="MRB181" s="57"/>
      <c r="MRC181" s="57"/>
      <c r="MRD181" s="57"/>
      <c r="MRE181" s="57"/>
      <c r="MRF181" s="57"/>
      <c r="MRG181" s="57"/>
      <c r="MRH181" s="57"/>
      <c r="MRI181" s="57"/>
      <c r="MRJ181" s="57"/>
      <c r="MRK181" s="57"/>
      <c r="MRL181" s="57"/>
      <c r="MRM181" s="57"/>
      <c r="MRN181" s="57"/>
      <c r="MRO181" s="57"/>
      <c r="MRP181" s="57"/>
      <c r="MRQ181" s="57"/>
      <c r="MRR181" s="57"/>
      <c r="MRS181" s="57"/>
      <c r="MRT181" s="57"/>
      <c r="MRU181" s="57"/>
      <c r="MRV181" s="57"/>
      <c r="MRW181" s="57"/>
      <c r="MRX181" s="57"/>
      <c r="MRY181" s="57"/>
      <c r="MRZ181" s="57"/>
      <c r="MSA181" s="57"/>
      <c r="MSB181" s="57"/>
      <c r="MSC181" s="57"/>
      <c r="MSD181" s="57"/>
      <c r="MSE181" s="57"/>
      <c r="MSF181" s="57"/>
      <c r="MSG181" s="57"/>
      <c r="MSH181" s="57"/>
      <c r="MSI181" s="57"/>
      <c r="MSJ181" s="57"/>
      <c r="MSK181" s="57"/>
      <c r="MSL181" s="57"/>
      <c r="MSM181" s="57"/>
      <c r="MSN181" s="57"/>
      <c r="MSO181" s="57"/>
      <c r="MSP181" s="57"/>
      <c r="MSQ181" s="57"/>
      <c r="MSR181" s="57"/>
      <c r="MSS181" s="57"/>
      <c r="MST181" s="57"/>
      <c r="MSU181" s="57"/>
      <c r="MSV181" s="57"/>
      <c r="MSW181" s="57"/>
      <c r="MSX181" s="57"/>
      <c r="MSY181" s="57"/>
      <c r="MSZ181" s="57"/>
      <c r="MTA181" s="57"/>
      <c r="MTB181" s="57"/>
      <c r="MTC181" s="57"/>
      <c r="MTD181" s="57"/>
      <c r="MTE181" s="57"/>
      <c r="MTF181" s="57"/>
      <c r="MTG181" s="57"/>
      <c r="MTH181" s="57"/>
      <c r="MTI181" s="57"/>
      <c r="MTJ181" s="57"/>
      <c r="MTK181" s="57"/>
      <c r="MTL181" s="57"/>
      <c r="MTM181" s="57"/>
      <c r="MTN181" s="57"/>
      <c r="MTO181" s="57"/>
      <c r="MTP181" s="57"/>
      <c r="MTQ181" s="57"/>
      <c r="MTR181" s="57"/>
      <c r="MTS181" s="57"/>
      <c r="MTT181" s="57"/>
      <c r="MTU181" s="57"/>
      <c r="MTV181" s="57"/>
      <c r="MTW181" s="57"/>
      <c r="MTX181" s="57"/>
      <c r="MTY181" s="57"/>
      <c r="MTZ181" s="57"/>
      <c r="MUA181" s="57"/>
      <c r="MUB181" s="57"/>
      <c r="MUC181" s="57"/>
      <c r="MUD181" s="57"/>
      <c r="MUE181" s="57"/>
      <c r="MUF181" s="57"/>
      <c r="MUG181" s="57"/>
      <c r="MUH181" s="57"/>
      <c r="MUI181" s="57"/>
      <c r="MUJ181" s="57"/>
      <c r="MUK181" s="57"/>
      <c r="MUL181" s="57"/>
      <c r="MUM181" s="57"/>
      <c r="MUN181" s="57"/>
      <c r="MUO181" s="57"/>
      <c r="MUP181" s="57"/>
      <c r="MUQ181" s="57"/>
      <c r="MUR181" s="57"/>
      <c r="MUS181" s="57"/>
      <c r="MUT181" s="57"/>
      <c r="MUU181" s="57"/>
      <c r="MUV181" s="57"/>
      <c r="MUW181" s="57"/>
      <c r="MUX181" s="57"/>
      <c r="MUY181" s="57"/>
      <c r="MUZ181" s="57"/>
      <c r="MVA181" s="57"/>
      <c r="MVB181" s="57"/>
      <c r="MVC181" s="57"/>
      <c r="MVD181" s="57"/>
      <c r="MVE181" s="57"/>
      <c r="MVF181" s="57"/>
      <c r="MVG181" s="57"/>
      <c r="MVH181" s="57"/>
      <c r="MVI181" s="57"/>
      <c r="MVJ181" s="57"/>
      <c r="MVK181" s="57"/>
      <c r="MVL181" s="57"/>
      <c r="MVM181" s="57"/>
      <c r="MVN181" s="57"/>
      <c r="MVO181" s="57"/>
      <c r="MVP181" s="57"/>
      <c r="MVQ181" s="57"/>
      <c r="MVR181" s="57"/>
      <c r="MVS181" s="57"/>
      <c r="MVT181" s="57"/>
      <c r="MVU181" s="57"/>
      <c r="MVV181" s="57"/>
      <c r="MVW181" s="57"/>
      <c r="MVX181" s="57"/>
      <c r="MVY181" s="57"/>
      <c r="MVZ181" s="57"/>
      <c r="MWA181" s="57"/>
      <c r="MWB181" s="57"/>
      <c r="MWC181" s="57"/>
      <c r="MWD181" s="57"/>
      <c r="MWE181" s="57"/>
      <c r="MWF181" s="57"/>
      <c r="MWG181" s="57"/>
      <c r="MWH181" s="57"/>
      <c r="MWI181" s="57"/>
      <c r="MWJ181" s="57"/>
      <c r="MWK181" s="57"/>
      <c r="MWL181" s="57"/>
      <c r="MWM181" s="57"/>
      <c r="MWN181" s="57"/>
      <c r="MWO181" s="57"/>
      <c r="MWP181" s="57"/>
      <c r="MWQ181" s="57"/>
      <c r="MWR181" s="57"/>
      <c r="MWS181" s="57"/>
      <c r="MWT181" s="57"/>
      <c r="MWU181" s="57"/>
      <c r="MWV181" s="57"/>
      <c r="MWW181" s="57"/>
      <c r="MWX181" s="57"/>
      <c r="MWY181" s="57"/>
      <c r="MWZ181" s="57"/>
      <c r="MXA181" s="57"/>
      <c r="MXB181" s="57"/>
      <c r="MXC181" s="57"/>
      <c r="MXD181" s="57"/>
      <c r="MXE181" s="57"/>
      <c r="MXF181" s="57"/>
      <c r="MXG181" s="57"/>
      <c r="MXH181" s="57"/>
      <c r="MXI181" s="57"/>
      <c r="MXJ181" s="57"/>
      <c r="MXK181" s="57"/>
      <c r="MXL181" s="57"/>
      <c r="MXM181" s="57"/>
      <c r="MXN181" s="57"/>
      <c r="MXO181" s="57"/>
      <c r="MXP181" s="57"/>
      <c r="MXQ181" s="57"/>
      <c r="MXR181" s="57"/>
      <c r="MXS181" s="57"/>
      <c r="MXT181" s="57"/>
      <c r="MXU181" s="57"/>
      <c r="MXV181" s="57"/>
      <c r="MXW181" s="57"/>
      <c r="MXX181" s="57"/>
      <c r="MXY181" s="57"/>
      <c r="MXZ181" s="57"/>
      <c r="MYA181" s="57"/>
      <c r="MYB181" s="57"/>
      <c r="MYC181" s="57"/>
      <c r="MYD181" s="57"/>
      <c r="MYE181" s="57"/>
      <c r="MYF181" s="57"/>
      <c r="MYG181" s="57"/>
      <c r="MYH181" s="57"/>
      <c r="MYI181" s="57"/>
      <c r="MYJ181" s="57"/>
      <c r="MYK181" s="57"/>
      <c r="MYL181" s="57"/>
      <c r="MYM181" s="57"/>
      <c r="MYN181" s="57"/>
      <c r="MYO181" s="57"/>
      <c r="MYP181" s="57"/>
      <c r="MYQ181" s="57"/>
      <c r="MYR181" s="57"/>
      <c r="MYS181" s="57"/>
      <c r="MYT181" s="57"/>
      <c r="MYU181" s="57"/>
      <c r="MYV181" s="57"/>
      <c r="MYW181" s="57"/>
      <c r="MYX181" s="57"/>
      <c r="MYY181" s="57"/>
      <c r="MYZ181" s="57"/>
      <c r="MZA181" s="57"/>
      <c r="MZB181" s="57"/>
      <c r="MZC181" s="57"/>
      <c r="MZD181" s="57"/>
      <c r="MZE181" s="57"/>
      <c r="MZF181" s="57"/>
      <c r="MZG181" s="57"/>
      <c r="MZH181" s="57"/>
      <c r="MZI181" s="57"/>
      <c r="MZJ181" s="57"/>
      <c r="MZK181" s="57"/>
      <c r="MZL181" s="57"/>
      <c r="MZM181" s="57"/>
      <c r="MZN181" s="57"/>
      <c r="MZO181" s="57"/>
      <c r="MZP181" s="57"/>
      <c r="MZQ181" s="57"/>
      <c r="MZR181" s="57"/>
      <c r="MZS181" s="57"/>
      <c r="MZT181" s="57"/>
      <c r="MZU181" s="57"/>
      <c r="MZV181" s="57"/>
      <c r="MZW181" s="57"/>
      <c r="MZX181" s="57"/>
      <c r="MZY181" s="57"/>
      <c r="MZZ181" s="57"/>
      <c r="NAA181" s="57"/>
      <c r="NAB181" s="57"/>
      <c r="NAC181" s="57"/>
      <c r="NAD181" s="57"/>
      <c r="NAE181" s="57"/>
      <c r="NAF181" s="57"/>
      <c r="NAG181" s="57"/>
      <c r="NAH181" s="57"/>
      <c r="NAI181" s="57"/>
      <c r="NAJ181" s="57"/>
      <c r="NAK181" s="57"/>
      <c r="NAL181" s="57"/>
      <c r="NAM181" s="57"/>
      <c r="NAN181" s="57"/>
      <c r="NAO181" s="57"/>
      <c r="NAP181" s="57"/>
      <c r="NAQ181" s="57"/>
      <c r="NAR181" s="57"/>
      <c r="NAS181" s="57"/>
      <c r="NAT181" s="57"/>
      <c r="NAU181" s="57"/>
      <c r="NAV181" s="57"/>
      <c r="NAW181" s="57"/>
      <c r="NAX181" s="57"/>
      <c r="NAY181" s="57"/>
      <c r="NAZ181" s="57"/>
      <c r="NBA181" s="57"/>
      <c r="NBB181" s="57"/>
      <c r="NBC181" s="57"/>
      <c r="NBD181" s="57"/>
      <c r="NBE181" s="57"/>
      <c r="NBF181" s="57"/>
      <c r="NBG181" s="57"/>
      <c r="NBH181" s="57"/>
      <c r="NBI181" s="57"/>
      <c r="NBJ181" s="57"/>
      <c r="NBK181" s="57"/>
      <c r="NBL181" s="57"/>
      <c r="NBM181" s="57"/>
      <c r="NBN181" s="57"/>
      <c r="NBO181" s="57"/>
      <c r="NBP181" s="57"/>
      <c r="NBQ181" s="57"/>
      <c r="NBR181" s="57"/>
      <c r="NBS181" s="57"/>
      <c r="NBT181" s="57"/>
      <c r="NBU181" s="57"/>
      <c r="NBV181" s="57"/>
      <c r="NBW181" s="57"/>
      <c r="NBX181" s="57"/>
      <c r="NBY181" s="57"/>
      <c r="NBZ181" s="57"/>
      <c r="NCA181" s="57"/>
      <c r="NCB181" s="57"/>
      <c r="NCC181" s="57"/>
      <c r="NCD181" s="57"/>
      <c r="NCE181" s="57"/>
      <c r="NCF181" s="57"/>
      <c r="NCG181" s="57"/>
      <c r="NCH181" s="57"/>
      <c r="NCI181" s="57"/>
      <c r="NCJ181" s="57"/>
      <c r="NCK181" s="57"/>
      <c r="NCL181" s="57"/>
      <c r="NCM181" s="57"/>
      <c r="NCN181" s="57"/>
      <c r="NCO181" s="57"/>
      <c r="NCP181" s="57"/>
      <c r="NCQ181" s="57"/>
      <c r="NCR181" s="57"/>
      <c r="NCS181" s="57"/>
      <c r="NCT181" s="57"/>
      <c r="NCU181" s="57"/>
      <c r="NCV181" s="57"/>
      <c r="NCW181" s="57"/>
      <c r="NCX181" s="57"/>
      <c r="NCY181" s="57"/>
      <c r="NCZ181" s="57"/>
      <c r="NDA181" s="57"/>
      <c r="NDB181" s="57"/>
      <c r="NDC181" s="57"/>
      <c r="NDD181" s="57"/>
      <c r="NDE181" s="57"/>
      <c r="NDF181" s="57"/>
      <c r="NDG181" s="57"/>
      <c r="NDH181" s="57"/>
      <c r="NDI181" s="57"/>
      <c r="NDJ181" s="57"/>
      <c r="NDK181" s="57"/>
      <c r="NDL181" s="57"/>
      <c r="NDM181" s="57"/>
      <c r="NDN181" s="57"/>
      <c r="NDO181" s="57"/>
      <c r="NDP181" s="57"/>
      <c r="NDQ181" s="57"/>
      <c r="NDR181" s="57"/>
      <c r="NDS181" s="57"/>
      <c r="NDT181" s="57"/>
      <c r="NDU181" s="57"/>
      <c r="NDV181" s="57"/>
      <c r="NDW181" s="57"/>
      <c r="NDX181" s="57"/>
      <c r="NDY181" s="57"/>
      <c r="NDZ181" s="57"/>
      <c r="NEA181" s="57"/>
      <c r="NEB181" s="57"/>
      <c r="NEC181" s="57"/>
      <c r="NED181" s="57"/>
      <c r="NEE181" s="57"/>
      <c r="NEF181" s="57"/>
      <c r="NEG181" s="57"/>
      <c r="NEH181" s="57"/>
      <c r="NEI181" s="57"/>
      <c r="NEJ181" s="57"/>
      <c r="NEK181" s="57"/>
      <c r="NEL181" s="57"/>
      <c r="NEM181" s="57"/>
      <c r="NEN181" s="57"/>
      <c r="NEO181" s="57"/>
      <c r="NEP181" s="57"/>
      <c r="NEQ181" s="57"/>
      <c r="NER181" s="57"/>
      <c r="NES181" s="57"/>
      <c r="NET181" s="57"/>
      <c r="NEU181" s="57"/>
      <c r="NEV181" s="57"/>
      <c r="NEW181" s="57"/>
      <c r="NEX181" s="57"/>
      <c r="NEY181" s="57"/>
      <c r="NEZ181" s="57"/>
      <c r="NFA181" s="57"/>
      <c r="NFB181" s="57"/>
      <c r="NFC181" s="57"/>
      <c r="NFD181" s="57"/>
      <c r="NFE181" s="57"/>
      <c r="NFF181" s="57"/>
      <c r="NFG181" s="57"/>
      <c r="NFH181" s="57"/>
      <c r="NFI181" s="57"/>
      <c r="NFJ181" s="57"/>
      <c r="NFK181" s="57"/>
      <c r="NFL181" s="57"/>
      <c r="NFM181" s="57"/>
      <c r="NFN181" s="57"/>
      <c r="NFO181" s="57"/>
      <c r="NFP181" s="57"/>
      <c r="NFQ181" s="57"/>
      <c r="NFR181" s="57"/>
      <c r="NFS181" s="57"/>
      <c r="NFT181" s="57"/>
      <c r="NFU181" s="57"/>
      <c r="NFV181" s="57"/>
      <c r="NFW181" s="57"/>
      <c r="NFX181" s="57"/>
      <c r="NFY181" s="57"/>
      <c r="NFZ181" s="57"/>
      <c r="NGA181" s="57"/>
      <c r="NGB181" s="57"/>
      <c r="NGC181" s="57"/>
      <c r="NGD181" s="57"/>
      <c r="NGE181" s="57"/>
      <c r="NGF181" s="57"/>
      <c r="NGG181" s="57"/>
      <c r="NGH181" s="57"/>
      <c r="NGI181" s="57"/>
      <c r="NGJ181" s="57"/>
      <c r="NGK181" s="57"/>
      <c r="NGL181" s="57"/>
      <c r="NGM181" s="57"/>
      <c r="NGN181" s="57"/>
      <c r="NGO181" s="57"/>
      <c r="NGP181" s="57"/>
      <c r="NGQ181" s="57"/>
      <c r="NGR181" s="57"/>
      <c r="NGS181" s="57"/>
      <c r="NGT181" s="57"/>
      <c r="NGU181" s="57"/>
      <c r="NGV181" s="57"/>
      <c r="NGW181" s="57"/>
      <c r="NGX181" s="57"/>
      <c r="NGY181" s="57"/>
      <c r="NGZ181" s="57"/>
      <c r="NHA181" s="57"/>
      <c r="NHB181" s="57"/>
      <c r="NHC181" s="57"/>
      <c r="NHD181" s="57"/>
      <c r="NHE181" s="57"/>
      <c r="NHF181" s="57"/>
      <c r="NHG181" s="57"/>
      <c r="NHH181" s="57"/>
      <c r="NHI181" s="57"/>
      <c r="NHJ181" s="57"/>
      <c r="NHK181" s="57"/>
      <c r="NHL181" s="57"/>
      <c r="NHM181" s="57"/>
      <c r="NHN181" s="57"/>
      <c r="NHO181" s="57"/>
      <c r="NHP181" s="57"/>
      <c r="NHQ181" s="57"/>
      <c r="NHR181" s="57"/>
      <c r="NHS181" s="57"/>
      <c r="NHT181" s="57"/>
      <c r="NHU181" s="57"/>
      <c r="NHV181" s="57"/>
      <c r="NHW181" s="57"/>
      <c r="NHX181" s="57"/>
      <c r="NHY181" s="57"/>
      <c r="NHZ181" s="57"/>
      <c r="NIA181" s="57"/>
      <c r="NIB181" s="57"/>
      <c r="NIC181" s="57"/>
      <c r="NID181" s="57"/>
      <c r="NIE181" s="57"/>
      <c r="NIF181" s="57"/>
      <c r="NIG181" s="57"/>
      <c r="NIH181" s="57"/>
      <c r="NII181" s="57"/>
      <c r="NIJ181" s="57"/>
      <c r="NIK181" s="57"/>
      <c r="NIL181" s="57"/>
      <c r="NIM181" s="57"/>
      <c r="NIN181" s="57"/>
      <c r="NIO181" s="57"/>
      <c r="NIP181" s="57"/>
      <c r="NIQ181" s="57"/>
      <c r="NIR181" s="57"/>
      <c r="NIS181" s="57"/>
      <c r="NIT181" s="57"/>
      <c r="NIU181" s="57"/>
      <c r="NIV181" s="57"/>
      <c r="NIW181" s="57"/>
      <c r="NIX181" s="57"/>
      <c r="NIY181" s="57"/>
      <c r="NIZ181" s="57"/>
      <c r="NJA181" s="57"/>
      <c r="NJB181" s="57"/>
      <c r="NJC181" s="57"/>
      <c r="NJD181" s="57"/>
      <c r="NJE181" s="57"/>
      <c r="NJF181" s="57"/>
      <c r="NJG181" s="57"/>
      <c r="NJH181" s="57"/>
      <c r="NJI181" s="57"/>
      <c r="NJJ181" s="57"/>
      <c r="NJK181" s="57"/>
      <c r="NJL181" s="57"/>
      <c r="NJM181" s="57"/>
      <c r="NJN181" s="57"/>
      <c r="NJO181" s="57"/>
      <c r="NJP181" s="57"/>
      <c r="NJQ181" s="57"/>
      <c r="NJR181" s="57"/>
      <c r="NJS181" s="57"/>
      <c r="NJT181" s="57"/>
      <c r="NJU181" s="57"/>
      <c r="NJV181" s="57"/>
      <c r="NJW181" s="57"/>
      <c r="NJX181" s="57"/>
      <c r="NJY181" s="57"/>
      <c r="NJZ181" s="57"/>
      <c r="NKA181" s="57"/>
      <c r="NKB181" s="57"/>
      <c r="NKC181" s="57"/>
      <c r="NKD181" s="57"/>
      <c r="NKE181" s="57"/>
      <c r="NKF181" s="57"/>
      <c r="NKG181" s="57"/>
      <c r="NKH181" s="57"/>
      <c r="NKI181" s="57"/>
      <c r="NKJ181" s="57"/>
      <c r="NKK181" s="57"/>
      <c r="NKL181" s="57"/>
      <c r="NKM181" s="57"/>
      <c r="NKN181" s="57"/>
      <c r="NKO181" s="57"/>
      <c r="NKP181" s="57"/>
      <c r="NKQ181" s="57"/>
      <c r="NKR181" s="57"/>
      <c r="NKS181" s="57"/>
      <c r="NKT181" s="57"/>
      <c r="NKU181" s="57"/>
      <c r="NKV181" s="57"/>
      <c r="NKW181" s="57"/>
      <c r="NKX181" s="57"/>
      <c r="NKY181" s="57"/>
      <c r="NKZ181" s="57"/>
      <c r="NLA181" s="57"/>
      <c r="NLB181" s="57"/>
      <c r="NLC181" s="57"/>
      <c r="NLD181" s="57"/>
      <c r="NLE181" s="57"/>
      <c r="NLF181" s="57"/>
      <c r="NLG181" s="57"/>
      <c r="NLH181" s="57"/>
      <c r="NLI181" s="57"/>
      <c r="NLJ181" s="57"/>
      <c r="NLK181" s="57"/>
      <c r="NLL181" s="57"/>
      <c r="NLM181" s="57"/>
      <c r="NLN181" s="57"/>
      <c r="NLO181" s="57"/>
      <c r="NLP181" s="57"/>
      <c r="NLQ181" s="57"/>
      <c r="NLR181" s="57"/>
      <c r="NLS181" s="57"/>
      <c r="NLT181" s="57"/>
      <c r="NLU181" s="57"/>
      <c r="NLV181" s="57"/>
      <c r="NLW181" s="57"/>
      <c r="NLX181" s="57"/>
      <c r="NLY181" s="57"/>
      <c r="NLZ181" s="57"/>
      <c r="NMA181" s="57"/>
      <c r="NMB181" s="57"/>
      <c r="NMC181" s="57"/>
      <c r="NMD181" s="57"/>
      <c r="NME181" s="57"/>
      <c r="NMF181" s="57"/>
      <c r="NMG181" s="57"/>
      <c r="NMH181" s="57"/>
      <c r="NMI181" s="57"/>
      <c r="NMJ181" s="57"/>
      <c r="NMK181" s="57"/>
      <c r="NML181" s="57"/>
      <c r="NMM181" s="57"/>
      <c r="NMN181" s="57"/>
      <c r="NMO181" s="57"/>
      <c r="NMP181" s="57"/>
      <c r="NMQ181" s="57"/>
      <c r="NMR181" s="57"/>
      <c r="NMS181" s="57"/>
      <c r="NMT181" s="57"/>
      <c r="NMU181" s="57"/>
      <c r="NMV181" s="57"/>
      <c r="NMW181" s="57"/>
      <c r="NMX181" s="57"/>
      <c r="NMY181" s="57"/>
      <c r="NMZ181" s="57"/>
      <c r="NNA181" s="57"/>
      <c r="NNB181" s="57"/>
      <c r="NNC181" s="57"/>
      <c r="NND181" s="57"/>
      <c r="NNE181" s="57"/>
      <c r="NNF181" s="57"/>
      <c r="NNG181" s="57"/>
      <c r="NNH181" s="57"/>
      <c r="NNI181" s="57"/>
      <c r="NNJ181" s="57"/>
      <c r="NNK181" s="57"/>
      <c r="NNL181" s="57"/>
      <c r="NNM181" s="57"/>
      <c r="NNN181" s="57"/>
      <c r="NNO181" s="57"/>
      <c r="NNP181" s="57"/>
      <c r="NNQ181" s="57"/>
      <c r="NNR181" s="57"/>
      <c r="NNS181" s="57"/>
      <c r="NNT181" s="57"/>
      <c r="NNU181" s="57"/>
      <c r="NNV181" s="57"/>
      <c r="NNW181" s="57"/>
      <c r="NNX181" s="57"/>
      <c r="NNY181" s="57"/>
      <c r="NNZ181" s="57"/>
      <c r="NOA181" s="57"/>
      <c r="NOB181" s="57"/>
      <c r="NOC181" s="57"/>
      <c r="NOD181" s="57"/>
      <c r="NOE181" s="57"/>
      <c r="NOF181" s="57"/>
      <c r="NOG181" s="57"/>
      <c r="NOH181" s="57"/>
      <c r="NOI181" s="57"/>
      <c r="NOJ181" s="57"/>
      <c r="NOK181" s="57"/>
      <c r="NOL181" s="57"/>
      <c r="NOM181" s="57"/>
      <c r="NON181" s="57"/>
      <c r="NOO181" s="57"/>
      <c r="NOP181" s="57"/>
      <c r="NOQ181" s="57"/>
      <c r="NOR181" s="57"/>
      <c r="NOS181" s="57"/>
      <c r="NOT181" s="57"/>
      <c r="NOU181" s="57"/>
      <c r="NOV181" s="57"/>
      <c r="NOW181" s="57"/>
      <c r="NOX181" s="57"/>
      <c r="NOY181" s="57"/>
      <c r="NOZ181" s="57"/>
      <c r="NPA181" s="57"/>
      <c r="NPB181" s="57"/>
      <c r="NPC181" s="57"/>
      <c r="NPD181" s="57"/>
      <c r="NPE181" s="57"/>
      <c r="NPF181" s="57"/>
      <c r="NPG181" s="57"/>
      <c r="NPH181" s="57"/>
      <c r="NPI181" s="57"/>
      <c r="NPJ181" s="57"/>
      <c r="NPK181" s="57"/>
      <c r="NPL181" s="57"/>
      <c r="NPM181" s="57"/>
      <c r="NPN181" s="57"/>
      <c r="NPO181" s="57"/>
      <c r="NPP181" s="57"/>
      <c r="NPQ181" s="57"/>
      <c r="NPR181" s="57"/>
      <c r="NPS181" s="57"/>
      <c r="NPT181" s="57"/>
      <c r="NPU181" s="57"/>
      <c r="NPV181" s="57"/>
      <c r="NPW181" s="57"/>
      <c r="NPX181" s="57"/>
      <c r="NPY181" s="57"/>
      <c r="NPZ181" s="57"/>
      <c r="NQA181" s="57"/>
      <c r="NQB181" s="57"/>
      <c r="NQC181" s="57"/>
      <c r="NQD181" s="57"/>
      <c r="NQE181" s="57"/>
      <c r="NQF181" s="57"/>
      <c r="NQG181" s="57"/>
      <c r="NQH181" s="57"/>
      <c r="NQI181" s="57"/>
      <c r="NQJ181" s="57"/>
      <c r="NQK181" s="57"/>
      <c r="NQL181" s="57"/>
      <c r="NQM181" s="57"/>
      <c r="NQN181" s="57"/>
      <c r="NQO181" s="57"/>
      <c r="NQP181" s="57"/>
      <c r="NQQ181" s="57"/>
      <c r="NQR181" s="57"/>
      <c r="NQS181" s="57"/>
      <c r="NQT181" s="57"/>
      <c r="NQU181" s="57"/>
      <c r="NQV181" s="57"/>
      <c r="NQW181" s="57"/>
      <c r="NQX181" s="57"/>
      <c r="NQY181" s="57"/>
      <c r="NQZ181" s="57"/>
      <c r="NRA181" s="57"/>
      <c r="NRB181" s="57"/>
      <c r="NRC181" s="57"/>
      <c r="NRD181" s="57"/>
      <c r="NRE181" s="57"/>
      <c r="NRF181" s="57"/>
      <c r="NRG181" s="57"/>
      <c r="NRH181" s="57"/>
      <c r="NRI181" s="57"/>
      <c r="NRJ181" s="57"/>
      <c r="NRK181" s="57"/>
      <c r="NRL181" s="57"/>
      <c r="NRM181" s="57"/>
      <c r="NRN181" s="57"/>
      <c r="NRO181" s="57"/>
      <c r="NRP181" s="57"/>
      <c r="NRQ181" s="57"/>
      <c r="NRR181" s="57"/>
      <c r="NRS181" s="57"/>
      <c r="NRT181" s="57"/>
      <c r="NRU181" s="57"/>
      <c r="NRV181" s="57"/>
      <c r="NRW181" s="57"/>
      <c r="NRX181" s="57"/>
      <c r="NRY181" s="57"/>
      <c r="NRZ181" s="57"/>
      <c r="NSA181" s="57"/>
      <c r="NSB181" s="57"/>
      <c r="NSC181" s="57"/>
      <c r="NSD181" s="57"/>
      <c r="NSE181" s="57"/>
      <c r="NSF181" s="57"/>
      <c r="NSG181" s="57"/>
      <c r="NSH181" s="57"/>
      <c r="NSI181" s="57"/>
      <c r="NSJ181" s="57"/>
      <c r="NSK181" s="57"/>
      <c r="NSL181" s="57"/>
      <c r="NSM181" s="57"/>
      <c r="NSN181" s="57"/>
      <c r="NSO181" s="57"/>
      <c r="NSP181" s="57"/>
      <c r="NSQ181" s="57"/>
      <c r="NSR181" s="57"/>
      <c r="NSS181" s="57"/>
      <c r="NST181" s="57"/>
      <c r="NSU181" s="57"/>
      <c r="NSV181" s="57"/>
      <c r="NSW181" s="57"/>
      <c r="NSX181" s="57"/>
      <c r="NSY181" s="57"/>
      <c r="NSZ181" s="57"/>
      <c r="NTA181" s="57"/>
      <c r="NTB181" s="57"/>
      <c r="NTC181" s="57"/>
      <c r="NTD181" s="57"/>
      <c r="NTE181" s="57"/>
      <c r="NTF181" s="57"/>
      <c r="NTG181" s="57"/>
      <c r="NTH181" s="57"/>
      <c r="NTI181" s="57"/>
      <c r="NTJ181" s="57"/>
      <c r="NTK181" s="57"/>
      <c r="NTL181" s="57"/>
      <c r="NTM181" s="57"/>
      <c r="NTN181" s="57"/>
      <c r="NTO181" s="57"/>
      <c r="NTP181" s="57"/>
      <c r="NTQ181" s="57"/>
      <c r="NTR181" s="57"/>
      <c r="NTS181" s="57"/>
      <c r="NTT181" s="57"/>
      <c r="NTU181" s="57"/>
      <c r="NTV181" s="57"/>
      <c r="NTW181" s="57"/>
      <c r="NTX181" s="57"/>
      <c r="NTY181" s="57"/>
      <c r="NTZ181" s="57"/>
      <c r="NUA181" s="57"/>
      <c r="NUB181" s="57"/>
      <c r="NUC181" s="57"/>
      <c r="NUD181" s="57"/>
      <c r="NUE181" s="57"/>
      <c r="NUF181" s="57"/>
      <c r="NUG181" s="57"/>
      <c r="NUH181" s="57"/>
      <c r="NUI181" s="57"/>
      <c r="NUJ181" s="57"/>
      <c r="NUK181" s="57"/>
      <c r="NUL181" s="57"/>
      <c r="NUM181" s="57"/>
      <c r="NUN181" s="57"/>
      <c r="NUO181" s="57"/>
      <c r="NUP181" s="57"/>
      <c r="NUQ181" s="57"/>
      <c r="NUR181" s="57"/>
      <c r="NUS181" s="57"/>
      <c r="NUT181" s="57"/>
      <c r="NUU181" s="57"/>
      <c r="NUV181" s="57"/>
      <c r="NUW181" s="57"/>
      <c r="NUX181" s="57"/>
      <c r="NUY181" s="57"/>
      <c r="NUZ181" s="57"/>
      <c r="NVA181" s="57"/>
      <c r="NVB181" s="57"/>
      <c r="NVC181" s="57"/>
      <c r="NVD181" s="57"/>
      <c r="NVE181" s="57"/>
      <c r="NVF181" s="57"/>
      <c r="NVG181" s="57"/>
      <c r="NVH181" s="57"/>
      <c r="NVI181" s="57"/>
      <c r="NVJ181" s="57"/>
      <c r="NVK181" s="57"/>
      <c r="NVL181" s="57"/>
      <c r="NVM181" s="57"/>
      <c r="NVN181" s="57"/>
      <c r="NVO181" s="57"/>
      <c r="NVP181" s="57"/>
      <c r="NVQ181" s="57"/>
      <c r="NVR181" s="57"/>
      <c r="NVS181" s="57"/>
      <c r="NVT181" s="57"/>
      <c r="NVU181" s="57"/>
      <c r="NVV181" s="57"/>
      <c r="NVW181" s="57"/>
      <c r="NVX181" s="57"/>
      <c r="NVY181" s="57"/>
      <c r="NVZ181" s="57"/>
      <c r="NWA181" s="57"/>
      <c r="NWB181" s="57"/>
      <c r="NWC181" s="57"/>
      <c r="NWD181" s="57"/>
      <c r="NWE181" s="57"/>
      <c r="NWF181" s="57"/>
      <c r="NWG181" s="57"/>
      <c r="NWH181" s="57"/>
      <c r="NWI181" s="57"/>
      <c r="NWJ181" s="57"/>
      <c r="NWK181" s="57"/>
      <c r="NWL181" s="57"/>
      <c r="NWM181" s="57"/>
      <c r="NWN181" s="57"/>
      <c r="NWO181" s="57"/>
      <c r="NWP181" s="57"/>
      <c r="NWQ181" s="57"/>
      <c r="NWR181" s="57"/>
      <c r="NWS181" s="57"/>
      <c r="NWT181" s="57"/>
      <c r="NWU181" s="57"/>
      <c r="NWV181" s="57"/>
      <c r="NWW181" s="57"/>
      <c r="NWX181" s="57"/>
      <c r="NWY181" s="57"/>
      <c r="NWZ181" s="57"/>
      <c r="NXA181" s="57"/>
      <c r="NXB181" s="57"/>
      <c r="NXC181" s="57"/>
      <c r="NXD181" s="57"/>
      <c r="NXE181" s="57"/>
      <c r="NXF181" s="57"/>
      <c r="NXG181" s="57"/>
      <c r="NXH181" s="57"/>
      <c r="NXI181" s="57"/>
      <c r="NXJ181" s="57"/>
      <c r="NXK181" s="57"/>
      <c r="NXL181" s="57"/>
      <c r="NXM181" s="57"/>
      <c r="NXN181" s="57"/>
      <c r="NXO181" s="57"/>
      <c r="NXP181" s="57"/>
      <c r="NXQ181" s="57"/>
      <c r="NXR181" s="57"/>
      <c r="NXS181" s="57"/>
      <c r="NXT181" s="57"/>
      <c r="NXU181" s="57"/>
      <c r="NXV181" s="57"/>
      <c r="NXW181" s="57"/>
      <c r="NXX181" s="57"/>
      <c r="NXY181" s="57"/>
      <c r="NXZ181" s="57"/>
      <c r="NYA181" s="57"/>
      <c r="NYB181" s="57"/>
      <c r="NYC181" s="57"/>
      <c r="NYD181" s="57"/>
      <c r="NYE181" s="57"/>
      <c r="NYF181" s="57"/>
      <c r="NYG181" s="57"/>
      <c r="NYH181" s="57"/>
      <c r="NYI181" s="57"/>
      <c r="NYJ181" s="57"/>
      <c r="NYK181" s="57"/>
      <c r="NYL181" s="57"/>
      <c r="NYM181" s="57"/>
      <c r="NYN181" s="57"/>
      <c r="NYO181" s="57"/>
      <c r="NYP181" s="57"/>
      <c r="NYQ181" s="57"/>
      <c r="NYR181" s="57"/>
      <c r="NYS181" s="57"/>
      <c r="NYT181" s="57"/>
      <c r="NYU181" s="57"/>
      <c r="NYV181" s="57"/>
      <c r="NYW181" s="57"/>
      <c r="NYX181" s="57"/>
      <c r="NYY181" s="57"/>
      <c r="NYZ181" s="57"/>
      <c r="NZA181" s="57"/>
      <c r="NZB181" s="57"/>
      <c r="NZC181" s="57"/>
      <c r="NZD181" s="57"/>
      <c r="NZE181" s="57"/>
      <c r="NZF181" s="57"/>
      <c r="NZG181" s="57"/>
      <c r="NZH181" s="57"/>
      <c r="NZI181" s="57"/>
      <c r="NZJ181" s="57"/>
      <c r="NZK181" s="57"/>
      <c r="NZL181" s="57"/>
      <c r="NZM181" s="57"/>
      <c r="NZN181" s="57"/>
      <c r="NZO181" s="57"/>
      <c r="NZP181" s="57"/>
      <c r="NZQ181" s="57"/>
      <c r="NZR181" s="57"/>
      <c r="NZS181" s="57"/>
      <c r="NZT181" s="57"/>
      <c r="NZU181" s="57"/>
      <c r="NZV181" s="57"/>
      <c r="NZW181" s="57"/>
      <c r="NZX181" s="57"/>
      <c r="NZY181" s="57"/>
      <c r="NZZ181" s="57"/>
      <c r="OAA181" s="57"/>
      <c r="OAB181" s="57"/>
      <c r="OAC181" s="57"/>
      <c r="OAD181" s="57"/>
      <c r="OAE181" s="57"/>
      <c r="OAF181" s="57"/>
      <c r="OAG181" s="57"/>
      <c r="OAH181" s="57"/>
      <c r="OAI181" s="57"/>
      <c r="OAJ181" s="57"/>
      <c r="OAK181" s="57"/>
      <c r="OAL181" s="57"/>
      <c r="OAM181" s="57"/>
      <c r="OAN181" s="57"/>
      <c r="OAO181" s="57"/>
      <c r="OAP181" s="57"/>
      <c r="OAQ181" s="57"/>
      <c r="OAR181" s="57"/>
      <c r="OAS181" s="57"/>
      <c r="OAT181" s="57"/>
      <c r="OAU181" s="57"/>
      <c r="OAV181" s="57"/>
      <c r="OAW181" s="57"/>
      <c r="OAX181" s="57"/>
      <c r="OAY181" s="57"/>
      <c r="OAZ181" s="57"/>
      <c r="OBA181" s="57"/>
      <c r="OBB181" s="57"/>
      <c r="OBC181" s="57"/>
      <c r="OBD181" s="57"/>
      <c r="OBE181" s="57"/>
      <c r="OBF181" s="57"/>
      <c r="OBG181" s="57"/>
      <c r="OBH181" s="57"/>
      <c r="OBI181" s="57"/>
      <c r="OBJ181" s="57"/>
      <c r="OBK181" s="57"/>
      <c r="OBL181" s="57"/>
      <c r="OBM181" s="57"/>
      <c r="OBN181" s="57"/>
      <c r="OBO181" s="57"/>
      <c r="OBP181" s="57"/>
      <c r="OBQ181" s="57"/>
      <c r="OBR181" s="57"/>
      <c r="OBS181" s="57"/>
      <c r="OBT181" s="57"/>
      <c r="OBU181" s="57"/>
      <c r="OBV181" s="57"/>
      <c r="OBW181" s="57"/>
      <c r="OBX181" s="57"/>
      <c r="OBY181" s="57"/>
      <c r="OBZ181" s="57"/>
      <c r="OCA181" s="57"/>
      <c r="OCB181" s="57"/>
      <c r="OCC181" s="57"/>
      <c r="OCD181" s="57"/>
      <c r="OCE181" s="57"/>
      <c r="OCF181" s="57"/>
      <c r="OCG181" s="57"/>
      <c r="OCH181" s="57"/>
      <c r="OCI181" s="57"/>
      <c r="OCJ181" s="57"/>
      <c r="OCK181" s="57"/>
      <c r="OCL181" s="57"/>
      <c r="OCM181" s="57"/>
      <c r="OCN181" s="57"/>
      <c r="OCO181" s="57"/>
      <c r="OCP181" s="57"/>
      <c r="OCQ181" s="57"/>
      <c r="OCR181" s="57"/>
      <c r="OCS181" s="57"/>
      <c r="OCT181" s="57"/>
      <c r="OCU181" s="57"/>
      <c r="OCV181" s="57"/>
      <c r="OCW181" s="57"/>
      <c r="OCX181" s="57"/>
      <c r="OCY181" s="57"/>
      <c r="OCZ181" s="57"/>
      <c r="ODA181" s="57"/>
      <c r="ODB181" s="57"/>
      <c r="ODC181" s="57"/>
      <c r="ODD181" s="57"/>
      <c r="ODE181" s="57"/>
      <c r="ODF181" s="57"/>
      <c r="ODG181" s="57"/>
      <c r="ODH181" s="57"/>
      <c r="ODI181" s="57"/>
      <c r="ODJ181" s="57"/>
      <c r="ODK181" s="57"/>
      <c r="ODL181" s="57"/>
      <c r="ODM181" s="57"/>
      <c r="ODN181" s="57"/>
      <c r="ODO181" s="57"/>
      <c r="ODP181" s="57"/>
      <c r="ODQ181" s="57"/>
      <c r="ODR181" s="57"/>
      <c r="ODS181" s="57"/>
      <c r="ODT181" s="57"/>
      <c r="ODU181" s="57"/>
      <c r="ODV181" s="57"/>
      <c r="ODW181" s="57"/>
      <c r="ODX181" s="57"/>
      <c r="ODY181" s="57"/>
      <c r="ODZ181" s="57"/>
      <c r="OEA181" s="57"/>
      <c r="OEB181" s="57"/>
      <c r="OEC181" s="57"/>
      <c r="OED181" s="57"/>
      <c r="OEE181" s="57"/>
      <c r="OEF181" s="57"/>
      <c r="OEG181" s="57"/>
      <c r="OEH181" s="57"/>
      <c r="OEI181" s="57"/>
      <c r="OEJ181" s="57"/>
      <c r="OEK181" s="57"/>
      <c r="OEL181" s="57"/>
      <c r="OEM181" s="57"/>
      <c r="OEN181" s="57"/>
      <c r="OEO181" s="57"/>
      <c r="OEP181" s="57"/>
      <c r="OEQ181" s="57"/>
      <c r="OER181" s="57"/>
      <c r="OES181" s="57"/>
      <c r="OET181" s="57"/>
      <c r="OEU181" s="57"/>
      <c r="OEV181" s="57"/>
      <c r="OEW181" s="57"/>
      <c r="OEX181" s="57"/>
      <c r="OEY181" s="57"/>
      <c r="OEZ181" s="57"/>
      <c r="OFA181" s="57"/>
      <c r="OFB181" s="57"/>
      <c r="OFC181" s="57"/>
      <c r="OFD181" s="57"/>
      <c r="OFE181" s="57"/>
      <c r="OFF181" s="57"/>
      <c r="OFG181" s="57"/>
      <c r="OFH181" s="57"/>
      <c r="OFI181" s="57"/>
      <c r="OFJ181" s="57"/>
      <c r="OFK181" s="57"/>
      <c r="OFL181" s="57"/>
      <c r="OFM181" s="57"/>
      <c r="OFN181" s="57"/>
      <c r="OFO181" s="57"/>
      <c r="OFP181" s="57"/>
      <c r="OFQ181" s="57"/>
      <c r="OFR181" s="57"/>
      <c r="OFS181" s="57"/>
      <c r="OFT181" s="57"/>
      <c r="OFU181" s="57"/>
      <c r="OFV181" s="57"/>
      <c r="OFW181" s="57"/>
      <c r="OFX181" s="57"/>
      <c r="OFY181" s="57"/>
      <c r="OFZ181" s="57"/>
      <c r="OGA181" s="57"/>
      <c r="OGB181" s="57"/>
      <c r="OGC181" s="57"/>
      <c r="OGD181" s="57"/>
      <c r="OGE181" s="57"/>
      <c r="OGF181" s="57"/>
      <c r="OGG181" s="57"/>
      <c r="OGH181" s="57"/>
      <c r="OGI181" s="57"/>
      <c r="OGJ181" s="57"/>
      <c r="OGK181" s="57"/>
      <c r="OGL181" s="57"/>
      <c r="OGM181" s="57"/>
      <c r="OGN181" s="57"/>
      <c r="OGO181" s="57"/>
      <c r="OGP181" s="57"/>
      <c r="OGQ181" s="57"/>
      <c r="OGR181" s="57"/>
      <c r="OGS181" s="57"/>
      <c r="OGT181" s="57"/>
      <c r="OGU181" s="57"/>
      <c r="OGV181" s="57"/>
      <c r="OGW181" s="57"/>
      <c r="OGX181" s="57"/>
      <c r="OGY181" s="57"/>
      <c r="OGZ181" s="57"/>
      <c r="OHA181" s="57"/>
      <c r="OHB181" s="57"/>
      <c r="OHC181" s="57"/>
      <c r="OHD181" s="57"/>
      <c r="OHE181" s="57"/>
      <c r="OHF181" s="57"/>
      <c r="OHG181" s="57"/>
      <c r="OHH181" s="57"/>
      <c r="OHI181" s="57"/>
      <c r="OHJ181" s="57"/>
      <c r="OHK181" s="57"/>
      <c r="OHL181" s="57"/>
      <c r="OHM181" s="57"/>
      <c r="OHN181" s="57"/>
      <c r="OHO181" s="57"/>
      <c r="OHP181" s="57"/>
      <c r="OHQ181" s="57"/>
      <c r="OHR181" s="57"/>
      <c r="OHS181" s="57"/>
      <c r="OHT181" s="57"/>
      <c r="OHU181" s="57"/>
      <c r="OHV181" s="57"/>
      <c r="OHW181" s="57"/>
      <c r="OHX181" s="57"/>
      <c r="OHY181" s="57"/>
      <c r="OHZ181" s="57"/>
      <c r="OIA181" s="57"/>
      <c r="OIB181" s="57"/>
      <c r="OIC181" s="57"/>
      <c r="OID181" s="57"/>
      <c r="OIE181" s="57"/>
      <c r="OIF181" s="57"/>
      <c r="OIG181" s="57"/>
      <c r="OIH181" s="57"/>
      <c r="OII181" s="57"/>
      <c r="OIJ181" s="57"/>
      <c r="OIK181" s="57"/>
      <c r="OIL181" s="57"/>
      <c r="OIM181" s="57"/>
      <c r="OIN181" s="57"/>
      <c r="OIO181" s="57"/>
      <c r="OIP181" s="57"/>
      <c r="OIQ181" s="57"/>
      <c r="OIR181" s="57"/>
      <c r="OIS181" s="57"/>
      <c r="OIT181" s="57"/>
      <c r="OIU181" s="57"/>
      <c r="OIV181" s="57"/>
      <c r="OIW181" s="57"/>
      <c r="OIX181" s="57"/>
      <c r="OIY181" s="57"/>
      <c r="OIZ181" s="57"/>
      <c r="OJA181" s="57"/>
      <c r="OJB181" s="57"/>
      <c r="OJC181" s="57"/>
      <c r="OJD181" s="57"/>
      <c r="OJE181" s="57"/>
      <c r="OJF181" s="57"/>
      <c r="OJG181" s="57"/>
      <c r="OJH181" s="57"/>
      <c r="OJI181" s="57"/>
      <c r="OJJ181" s="57"/>
      <c r="OJK181" s="57"/>
      <c r="OJL181" s="57"/>
      <c r="OJM181" s="57"/>
      <c r="OJN181" s="57"/>
      <c r="OJO181" s="57"/>
      <c r="OJP181" s="57"/>
      <c r="OJQ181" s="57"/>
      <c r="OJR181" s="57"/>
      <c r="OJS181" s="57"/>
      <c r="OJT181" s="57"/>
      <c r="OJU181" s="57"/>
      <c r="OJV181" s="57"/>
      <c r="OJW181" s="57"/>
      <c r="OJX181" s="57"/>
      <c r="OJY181" s="57"/>
      <c r="OJZ181" s="57"/>
      <c r="OKA181" s="57"/>
      <c r="OKB181" s="57"/>
      <c r="OKC181" s="57"/>
      <c r="OKD181" s="57"/>
      <c r="OKE181" s="57"/>
      <c r="OKF181" s="57"/>
      <c r="OKG181" s="57"/>
      <c r="OKH181" s="57"/>
      <c r="OKI181" s="57"/>
      <c r="OKJ181" s="57"/>
      <c r="OKK181" s="57"/>
      <c r="OKL181" s="57"/>
      <c r="OKM181" s="57"/>
      <c r="OKN181" s="57"/>
      <c r="OKO181" s="57"/>
      <c r="OKP181" s="57"/>
      <c r="OKQ181" s="57"/>
      <c r="OKR181" s="57"/>
      <c r="OKS181" s="57"/>
      <c r="OKT181" s="57"/>
      <c r="OKU181" s="57"/>
      <c r="OKV181" s="57"/>
      <c r="OKW181" s="57"/>
      <c r="OKX181" s="57"/>
      <c r="OKY181" s="57"/>
      <c r="OKZ181" s="57"/>
      <c r="OLA181" s="57"/>
      <c r="OLB181" s="57"/>
      <c r="OLC181" s="57"/>
      <c r="OLD181" s="57"/>
      <c r="OLE181" s="57"/>
      <c r="OLF181" s="57"/>
      <c r="OLG181" s="57"/>
      <c r="OLH181" s="57"/>
      <c r="OLI181" s="57"/>
      <c r="OLJ181" s="57"/>
      <c r="OLK181" s="57"/>
      <c r="OLL181" s="57"/>
      <c r="OLM181" s="57"/>
      <c r="OLN181" s="57"/>
      <c r="OLO181" s="57"/>
      <c r="OLP181" s="57"/>
      <c r="OLQ181" s="57"/>
      <c r="OLR181" s="57"/>
      <c r="OLS181" s="57"/>
      <c r="OLT181" s="57"/>
      <c r="OLU181" s="57"/>
      <c r="OLV181" s="57"/>
      <c r="OLW181" s="57"/>
      <c r="OLX181" s="57"/>
      <c r="OLY181" s="57"/>
      <c r="OLZ181" s="57"/>
      <c r="OMA181" s="57"/>
      <c r="OMB181" s="57"/>
      <c r="OMC181" s="57"/>
      <c r="OMD181" s="57"/>
      <c r="OME181" s="57"/>
      <c r="OMF181" s="57"/>
      <c r="OMG181" s="57"/>
      <c r="OMH181" s="57"/>
      <c r="OMI181" s="57"/>
      <c r="OMJ181" s="57"/>
      <c r="OMK181" s="57"/>
      <c r="OML181" s="57"/>
      <c r="OMM181" s="57"/>
      <c r="OMN181" s="57"/>
      <c r="OMO181" s="57"/>
      <c r="OMP181" s="57"/>
      <c r="OMQ181" s="57"/>
      <c r="OMR181" s="57"/>
      <c r="OMS181" s="57"/>
      <c r="OMT181" s="57"/>
      <c r="OMU181" s="57"/>
      <c r="OMV181" s="57"/>
      <c r="OMW181" s="57"/>
      <c r="OMX181" s="57"/>
      <c r="OMY181" s="57"/>
      <c r="OMZ181" s="57"/>
      <c r="ONA181" s="57"/>
      <c r="ONB181" s="57"/>
      <c r="ONC181" s="57"/>
      <c r="OND181" s="57"/>
      <c r="ONE181" s="57"/>
      <c r="ONF181" s="57"/>
      <c r="ONG181" s="57"/>
      <c r="ONH181" s="57"/>
      <c r="ONI181" s="57"/>
      <c r="ONJ181" s="57"/>
      <c r="ONK181" s="57"/>
      <c r="ONL181" s="57"/>
      <c r="ONM181" s="57"/>
      <c r="ONN181" s="57"/>
      <c r="ONO181" s="57"/>
      <c r="ONP181" s="57"/>
      <c r="ONQ181" s="57"/>
      <c r="ONR181" s="57"/>
      <c r="ONS181" s="57"/>
      <c r="ONT181" s="57"/>
      <c r="ONU181" s="57"/>
      <c r="ONV181" s="57"/>
      <c r="ONW181" s="57"/>
      <c r="ONX181" s="57"/>
      <c r="ONY181" s="57"/>
      <c r="ONZ181" s="57"/>
      <c r="OOA181" s="57"/>
      <c r="OOB181" s="57"/>
      <c r="OOC181" s="57"/>
      <c r="OOD181" s="57"/>
      <c r="OOE181" s="57"/>
      <c r="OOF181" s="57"/>
      <c r="OOG181" s="57"/>
      <c r="OOH181" s="57"/>
      <c r="OOI181" s="57"/>
      <c r="OOJ181" s="57"/>
      <c r="OOK181" s="57"/>
      <c r="OOL181" s="57"/>
      <c r="OOM181" s="57"/>
      <c r="OON181" s="57"/>
      <c r="OOO181" s="57"/>
      <c r="OOP181" s="57"/>
      <c r="OOQ181" s="57"/>
      <c r="OOR181" s="57"/>
      <c r="OOS181" s="57"/>
      <c r="OOT181" s="57"/>
      <c r="OOU181" s="57"/>
      <c r="OOV181" s="57"/>
      <c r="OOW181" s="57"/>
      <c r="OOX181" s="57"/>
      <c r="OOY181" s="57"/>
      <c r="OOZ181" s="57"/>
      <c r="OPA181" s="57"/>
      <c r="OPB181" s="57"/>
      <c r="OPC181" s="57"/>
      <c r="OPD181" s="57"/>
      <c r="OPE181" s="57"/>
      <c r="OPF181" s="57"/>
      <c r="OPG181" s="57"/>
      <c r="OPH181" s="57"/>
      <c r="OPI181" s="57"/>
      <c r="OPJ181" s="57"/>
      <c r="OPK181" s="57"/>
      <c r="OPL181" s="57"/>
      <c r="OPM181" s="57"/>
      <c r="OPN181" s="57"/>
      <c r="OPO181" s="57"/>
      <c r="OPP181" s="57"/>
      <c r="OPQ181" s="57"/>
      <c r="OPR181" s="57"/>
      <c r="OPS181" s="57"/>
      <c r="OPT181" s="57"/>
      <c r="OPU181" s="57"/>
      <c r="OPV181" s="57"/>
      <c r="OPW181" s="57"/>
      <c r="OPX181" s="57"/>
      <c r="OPY181" s="57"/>
      <c r="OPZ181" s="57"/>
      <c r="OQA181" s="57"/>
      <c r="OQB181" s="57"/>
      <c r="OQC181" s="57"/>
      <c r="OQD181" s="57"/>
      <c r="OQE181" s="57"/>
      <c r="OQF181" s="57"/>
      <c r="OQG181" s="57"/>
      <c r="OQH181" s="57"/>
      <c r="OQI181" s="57"/>
      <c r="OQJ181" s="57"/>
      <c r="OQK181" s="57"/>
      <c r="OQL181" s="57"/>
      <c r="OQM181" s="57"/>
      <c r="OQN181" s="57"/>
      <c r="OQO181" s="57"/>
      <c r="OQP181" s="57"/>
      <c r="OQQ181" s="57"/>
      <c r="OQR181" s="57"/>
      <c r="OQS181" s="57"/>
      <c r="OQT181" s="57"/>
      <c r="OQU181" s="57"/>
      <c r="OQV181" s="57"/>
      <c r="OQW181" s="57"/>
      <c r="OQX181" s="57"/>
      <c r="OQY181" s="57"/>
      <c r="OQZ181" s="57"/>
      <c r="ORA181" s="57"/>
      <c r="ORB181" s="57"/>
      <c r="ORC181" s="57"/>
      <c r="ORD181" s="57"/>
      <c r="ORE181" s="57"/>
      <c r="ORF181" s="57"/>
      <c r="ORG181" s="57"/>
      <c r="ORH181" s="57"/>
      <c r="ORI181" s="57"/>
      <c r="ORJ181" s="57"/>
      <c r="ORK181" s="57"/>
      <c r="ORL181" s="57"/>
      <c r="ORM181" s="57"/>
      <c r="ORN181" s="57"/>
      <c r="ORO181" s="57"/>
      <c r="ORP181" s="57"/>
      <c r="ORQ181" s="57"/>
      <c r="ORR181" s="57"/>
      <c r="ORS181" s="57"/>
      <c r="ORT181" s="57"/>
      <c r="ORU181" s="57"/>
      <c r="ORV181" s="57"/>
      <c r="ORW181" s="57"/>
      <c r="ORX181" s="57"/>
      <c r="ORY181" s="57"/>
      <c r="ORZ181" s="57"/>
      <c r="OSA181" s="57"/>
      <c r="OSB181" s="57"/>
      <c r="OSC181" s="57"/>
      <c r="OSD181" s="57"/>
      <c r="OSE181" s="57"/>
      <c r="OSF181" s="57"/>
      <c r="OSG181" s="57"/>
      <c r="OSH181" s="57"/>
      <c r="OSI181" s="57"/>
      <c r="OSJ181" s="57"/>
      <c r="OSK181" s="57"/>
      <c r="OSL181" s="57"/>
      <c r="OSM181" s="57"/>
      <c r="OSN181" s="57"/>
      <c r="OSO181" s="57"/>
      <c r="OSP181" s="57"/>
      <c r="OSQ181" s="57"/>
      <c r="OSR181" s="57"/>
      <c r="OSS181" s="57"/>
      <c r="OST181" s="57"/>
      <c r="OSU181" s="57"/>
      <c r="OSV181" s="57"/>
      <c r="OSW181" s="57"/>
      <c r="OSX181" s="57"/>
      <c r="OSY181" s="57"/>
      <c r="OSZ181" s="57"/>
      <c r="OTA181" s="57"/>
      <c r="OTB181" s="57"/>
      <c r="OTC181" s="57"/>
      <c r="OTD181" s="57"/>
      <c r="OTE181" s="57"/>
      <c r="OTF181" s="57"/>
      <c r="OTG181" s="57"/>
      <c r="OTH181" s="57"/>
      <c r="OTI181" s="57"/>
      <c r="OTJ181" s="57"/>
      <c r="OTK181" s="57"/>
      <c r="OTL181" s="57"/>
      <c r="OTM181" s="57"/>
      <c r="OTN181" s="57"/>
      <c r="OTO181" s="57"/>
      <c r="OTP181" s="57"/>
      <c r="OTQ181" s="57"/>
      <c r="OTR181" s="57"/>
      <c r="OTS181" s="57"/>
      <c r="OTT181" s="57"/>
      <c r="OTU181" s="57"/>
      <c r="OTV181" s="57"/>
      <c r="OTW181" s="57"/>
      <c r="OTX181" s="57"/>
      <c r="OTY181" s="57"/>
      <c r="OTZ181" s="57"/>
      <c r="OUA181" s="57"/>
      <c r="OUB181" s="57"/>
      <c r="OUC181" s="57"/>
      <c r="OUD181" s="57"/>
      <c r="OUE181" s="57"/>
      <c r="OUF181" s="57"/>
      <c r="OUG181" s="57"/>
      <c r="OUH181" s="57"/>
      <c r="OUI181" s="57"/>
      <c r="OUJ181" s="57"/>
      <c r="OUK181" s="57"/>
      <c r="OUL181" s="57"/>
      <c r="OUM181" s="57"/>
      <c r="OUN181" s="57"/>
      <c r="OUO181" s="57"/>
      <c r="OUP181" s="57"/>
      <c r="OUQ181" s="57"/>
      <c r="OUR181" s="57"/>
      <c r="OUS181" s="57"/>
      <c r="OUT181" s="57"/>
      <c r="OUU181" s="57"/>
      <c r="OUV181" s="57"/>
      <c r="OUW181" s="57"/>
      <c r="OUX181" s="57"/>
      <c r="OUY181" s="57"/>
      <c r="OUZ181" s="57"/>
      <c r="OVA181" s="57"/>
      <c r="OVB181" s="57"/>
      <c r="OVC181" s="57"/>
      <c r="OVD181" s="57"/>
      <c r="OVE181" s="57"/>
      <c r="OVF181" s="57"/>
      <c r="OVG181" s="57"/>
      <c r="OVH181" s="57"/>
      <c r="OVI181" s="57"/>
      <c r="OVJ181" s="57"/>
      <c r="OVK181" s="57"/>
      <c r="OVL181" s="57"/>
      <c r="OVM181" s="57"/>
      <c r="OVN181" s="57"/>
      <c r="OVO181" s="57"/>
      <c r="OVP181" s="57"/>
      <c r="OVQ181" s="57"/>
      <c r="OVR181" s="57"/>
      <c r="OVS181" s="57"/>
      <c r="OVT181" s="57"/>
      <c r="OVU181" s="57"/>
      <c r="OVV181" s="57"/>
      <c r="OVW181" s="57"/>
      <c r="OVX181" s="57"/>
      <c r="OVY181" s="57"/>
      <c r="OVZ181" s="57"/>
      <c r="OWA181" s="57"/>
      <c r="OWB181" s="57"/>
      <c r="OWC181" s="57"/>
      <c r="OWD181" s="57"/>
      <c r="OWE181" s="57"/>
      <c r="OWF181" s="57"/>
      <c r="OWG181" s="57"/>
      <c r="OWH181" s="57"/>
      <c r="OWI181" s="57"/>
      <c r="OWJ181" s="57"/>
      <c r="OWK181" s="57"/>
      <c r="OWL181" s="57"/>
      <c r="OWM181" s="57"/>
      <c r="OWN181" s="57"/>
      <c r="OWO181" s="57"/>
      <c r="OWP181" s="57"/>
      <c r="OWQ181" s="57"/>
      <c r="OWR181" s="57"/>
      <c r="OWS181" s="57"/>
      <c r="OWT181" s="57"/>
      <c r="OWU181" s="57"/>
      <c r="OWV181" s="57"/>
      <c r="OWW181" s="57"/>
      <c r="OWX181" s="57"/>
      <c r="OWY181" s="57"/>
      <c r="OWZ181" s="57"/>
      <c r="OXA181" s="57"/>
      <c r="OXB181" s="57"/>
      <c r="OXC181" s="57"/>
      <c r="OXD181" s="57"/>
      <c r="OXE181" s="57"/>
      <c r="OXF181" s="57"/>
      <c r="OXG181" s="57"/>
      <c r="OXH181" s="57"/>
      <c r="OXI181" s="57"/>
      <c r="OXJ181" s="57"/>
      <c r="OXK181" s="57"/>
      <c r="OXL181" s="57"/>
      <c r="OXM181" s="57"/>
      <c r="OXN181" s="57"/>
      <c r="OXO181" s="57"/>
      <c r="OXP181" s="57"/>
      <c r="OXQ181" s="57"/>
      <c r="OXR181" s="57"/>
      <c r="OXS181" s="57"/>
      <c r="OXT181" s="57"/>
      <c r="OXU181" s="57"/>
      <c r="OXV181" s="57"/>
      <c r="OXW181" s="57"/>
      <c r="OXX181" s="57"/>
      <c r="OXY181" s="57"/>
      <c r="OXZ181" s="57"/>
      <c r="OYA181" s="57"/>
      <c r="OYB181" s="57"/>
      <c r="OYC181" s="57"/>
      <c r="OYD181" s="57"/>
      <c r="OYE181" s="57"/>
      <c r="OYF181" s="57"/>
      <c r="OYG181" s="57"/>
      <c r="OYH181" s="57"/>
      <c r="OYI181" s="57"/>
      <c r="OYJ181" s="57"/>
      <c r="OYK181" s="57"/>
      <c r="OYL181" s="57"/>
      <c r="OYM181" s="57"/>
      <c r="OYN181" s="57"/>
      <c r="OYO181" s="57"/>
      <c r="OYP181" s="57"/>
      <c r="OYQ181" s="57"/>
      <c r="OYR181" s="57"/>
      <c r="OYS181" s="57"/>
      <c r="OYT181" s="57"/>
      <c r="OYU181" s="57"/>
      <c r="OYV181" s="57"/>
      <c r="OYW181" s="57"/>
      <c r="OYX181" s="57"/>
      <c r="OYY181" s="57"/>
      <c r="OYZ181" s="57"/>
      <c r="OZA181" s="57"/>
      <c r="OZB181" s="57"/>
      <c r="OZC181" s="57"/>
      <c r="OZD181" s="57"/>
      <c r="OZE181" s="57"/>
      <c r="OZF181" s="57"/>
      <c r="OZG181" s="57"/>
      <c r="OZH181" s="57"/>
      <c r="OZI181" s="57"/>
      <c r="OZJ181" s="57"/>
      <c r="OZK181" s="57"/>
      <c r="OZL181" s="57"/>
      <c r="OZM181" s="57"/>
      <c r="OZN181" s="57"/>
      <c r="OZO181" s="57"/>
      <c r="OZP181" s="57"/>
      <c r="OZQ181" s="57"/>
      <c r="OZR181" s="57"/>
      <c r="OZS181" s="57"/>
      <c r="OZT181" s="57"/>
      <c r="OZU181" s="57"/>
      <c r="OZV181" s="57"/>
      <c r="OZW181" s="57"/>
      <c r="OZX181" s="57"/>
      <c r="OZY181" s="57"/>
      <c r="OZZ181" s="57"/>
      <c r="PAA181" s="57"/>
      <c r="PAB181" s="57"/>
      <c r="PAC181" s="57"/>
      <c r="PAD181" s="57"/>
      <c r="PAE181" s="57"/>
      <c r="PAF181" s="57"/>
      <c r="PAG181" s="57"/>
      <c r="PAH181" s="57"/>
      <c r="PAI181" s="57"/>
      <c r="PAJ181" s="57"/>
      <c r="PAK181" s="57"/>
      <c r="PAL181" s="57"/>
      <c r="PAM181" s="57"/>
      <c r="PAN181" s="57"/>
      <c r="PAO181" s="57"/>
      <c r="PAP181" s="57"/>
      <c r="PAQ181" s="57"/>
      <c r="PAR181" s="57"/>
      <c r="PAS181" s="57"/>
      <c r="PAT181" s="57"/>
      <c r="PAU181" s="57"/>
      <c r="PAV181" s="57"/>
      <c r="PAW181" s="57"/>
      <c r="PAX181" s="57"/>
      <c r="PAY181" s="57"/>
      <c r="PAZ181" s="57"/>
      <c r="PBA181" s="57"/>
      <c r="PBB181" s="57"/>
      <c r="PBC181" s="57"/>
      <c r="PBD181" s="57"/>
      <c r="PBE181" s="57"/>
      <c r="PBF181" s="57"/>
      <c r="PBG181" s="57"/>
      <c r="PBH181" s="57"/>
      <c r="PBI181" s="57"/>
      <c r="PBJ181" s="57"/>
      <c r="PBK181" s="57"/>
      <c r="PBL181" s="57"/>
      <c r="PBM181" s="57"/>
      <c r="PBN181" s="57"/>
      <c r="PBO181" s="57"/>
      <c r="PBP181" s="57"/>
      <c r="PBQ181" s="57"/>
      <c r="PBR181" s="57"/>
      <c r="PBS181" s="57"/>
      <c r="PBT181" s="57"/>
      <c r="PBU181" s="57"/>
      <c r="PBV181" s="57"/>
      <c r="PBW181" s="57"/>
      <c r="PBX181" s="57"/>
      <c r="PBY181" s="57"/>
      <c r="PBZ181" s="57"/>
      <c r="PCA181" s="57"/>
      <c r="PCB181" s="57"/>
      <c r="PCC181" s="57"/>
      <c r="PCD181" s="57"/>
      <c r="PCE181" s="57"/>
      <c r="PCF181" s="57"/>
      <c r="PCG181" s="57"/>
      <c r="PCH181" s="57"/>
      <c r="PCI181" s="57"/>
      <c r="PCJ181" s="57"/>
      <c r="PCK181" s="57"/>
      <c r="PCL181" s="57"/>
      <c r="PCM181" s="57"/>
      <c r="PCN181" s="57"/>
      <c r="PCO181" s="57"/>
      <c r="PCP181" s="57"/>
      <c r="PCQ181" s="57"/>
      <c r="PCR181" s="57"/>
      <c r="PCS181" s="57"/>
      <c r="PCT181" s="57"/>
      <c r="PCU181" s="57"/>
      <c r="PCV181" s="57"/>
      <c r="PCW181" s="57"/>
      <c r="PCX181" s="57"/>
      <c r="PCY181" s="57"/>
      <c r="PCZ181" s="57"/>
      <c r="PDA181" s="57"/>
      <c r="PDB181" s="57"/>
      <c r="PDC181" s="57"/>
      <c r="PDD181" s="57"/>
      <c r="PDE181" s="57"/>
      <c r="PDF181" s="57"/>
      <c r="PDG181" s="57"/>
      <c r="PDH181" s="57"/>
      <c r="PDI181" s="57"/>
      <c r="PDJ181" s="57"/>
      <c r="PDK181" s="57"/>
      <c r="PDL181" s="57"/>
      <c r="PDM181" s="57"/>
      <c r="PDN181" s="57"/>
      <c r="PDO181" s="57"/>
      <c r="PDP181" s="57"/>
      <c r="PDQ181" s="57"/>
      <c r="PDR181" s="57"/>
      <c r="PDS181" s="57"/>
      <c r="PDT181" s="57"/>
      <c r="PDU181" s="57"/>
      <c r="PDV181" s="57"/>
      <c r="PDW181" s="57"/>
      <c r="PDX181" s="57"/>
      <c r="PDY181" s="57"/>
      <c r="PDZ181" s="57"/>
      <c r="PEA181" s="57"/>
      <c r="PEB181" s="57"/>
      <c r="PEC181" s="57"/>
      <c r="PED181" s="57"/>
      <c r="PEE181" s="57"/>
      <c r="PEF181" s="57"/>
      <c r="PEG181" s="57"/>
      <c r="PEH181" s="57"/>
      <c r="PEI181" s="57"/>
      <c r="PEJ181" s="57"/>
      <c r="PEK181" s="57"/>
      <c r="PEL181" s="57"/>
      <c r="PEM181" s="57"/>
      <c r="PEN181" s="57"/>
      <c r="PEO181" s="57"/>
      <c r="PEP181" s="57"/>
      <c r="PEQ181" s="57"/>
      <c r="PER181" s="57"/>
      <c r="PES181" s="57"/>
      <c r="PET181" s="57"/>
      <c r="PEU181" s="57"/>
      <c r="PEV181" s="57"/>
      <c r="PEW181" s="57"/>
      <c r="PEX181" s="57"/>
      <c r="PEY181" s="57"/>
      <c r="PEZ181" s="57"/>
      <c r="PFA181" s="57"/>
      <c r="PFB181" s="57"/>
      <c r="PFC181" s="57"/>
      <c r="PFD181" s="57"/>
      <c r="PFE181" s="57"/>
      <c r="PFF181" s="57"/>
      <c r="PFG181" s="57"/>
      <c r="PFH181" s="57"/>
      <c r="PFI181" s="57"/>
      <c r="PFJ181" s="57"/>
      <c r="PFK181" s="57"/>
      <c r="PFL181" s="57"/>
      <c r="PFM181" s="57"/>
      <c r="PFN181" s="57"/>
      <c r="PFO181" s="57"/>
      <c r="PFP181" s="57"/>
      <c r="PFQ181" s="57"/>
      <c r="PFR181" s="57"/>
      <c r="PFS181" s="57"/>
      <c r="PFT181" s="57"/>
      <c r="PFU181" s="57"/>
      <c r="PFV181" s="57"/>
      <c r="PFW181" s="57"/>
      <c r="PFX181" s="57"/>
      <c r="PFY181" s="57"/>
      <c r="PFZ181" s="57"/>
      <c r="PGA181" s="57"/>
      <c r="PGB181" s="57"/>
      <c r="PGC181" s="57"/>
      <c r="PGD181" s="57"/>
      <c r="PGE181" s="57"/>
      <c r="PGF181" s="57"/>
      <c r="PGG181" s="57"/>
      <c r="PGH181" s="57"/>
      <c r="PGI181" s="57"/>
      <c r="PGJ181" s="57"/>
      <c r="PGK181" s="57"/>
      <c r="PGL181" s="57"/>
      <c r="PGM181" s="57"/>
      <c r="PGN181" s="57"/>
      <c r="PGO181" s="57"/>
      <c r="PGP181" s="57"/>
      <c r="PGQ181" s="57"/>
      <c r="PGR181" s="57"/>
      <c r="PGS181" s="57"/>
      <c r="PGT181" s="57"/>
      <c r="PGU181" s="57"/>
      <c r="PGV181" s="57"/>
      <c r="PGW181" s="57"/>
      <c r="PGX181" s="57"/>
      <c r="PGY181" s="57"/>
      <c r="PGZ181" s="57"/>
      <c r="PHA181" s="57"/>
      <c r="PHB181" s="57"/>
      <c r="PHC181" s="57"/>
      <c r="PHD181" s="57"/>
      <c r="PHE181" s="57"/>
      <c r="PHF181" s="57"/>
      <c r="PHG181" s="57"/>
      <c r="PHH181" s="57"/>
      <c r="PHI181" s="57"/>
      <c r="PHJ181" s="57"/>
      <c r="PHK181" s="57"/>
      <c r="PHL181" s="57"/>
      <c r="PHM181" s="57"/>
      <c r="PHN181" s="57"/>
      <c r="PHO181" s="57"/>
      <c r="PHP181" s="57"/>
      <c r="PHQ181" s="57"/>
      <c r="PHR181" s="57"/>
      <c r="PHS181" s="57"/>
      <c r="PHT181" s="57"/>
      <c r="PHU181" s="57"/>
      <c r="PHV181" s="57"/>
      <c r="PHW181" s="57"/>
      <c r="PHX181" s="57"/>
      <c r="PHY181" s="57"/>
      <c r="PHZ181" s="57"/>
      <c r="PIA181" s="57"/>
      <c r="PIB181" s="57"/>
      <c r="PIC181" s="57"/>
      <c r="PID181" s="57"/>
      <c r="PIE181" s="57"/>
      <c r="PIF181" s="57"/>
      <c r="PIG181" s="57"/>
      <c r="PIH181" s="57"/>
      <c r="PII181" s="57"/>
      <c r="PIJ181" s="57"/>
      <c r="PIK181" s="57"/>
      <c r="PIL181" s="57"/>
      <c r="PIM181" s="57"/>
      <c r="PIN181" s="57"/>
      <c r="PIO181" s="57"/>
      <c r="PIP181" s="57"/>
      <c r="PIQ181" s="57"/>
      <c r="PIR181" s="57"/>
      <c r="PIS181" s="57"/>
      <c r="PIT181" s="57"/>
      <c r="PIU181" s="57"/>
      <c r="PIV181" s="57"/>
      <c r="PIW181" s="57"/>
      <c r="PIX181" s="57"/>
      <c r="PIY181" s="57"/>
      <c r="PIZ181" s="57"/>
      <c r="PJA181" s="57"/>
      <c r="PJB181" s="57"/>
      <c r="PJC181" s="57"/>
      <c r="PJD181" s="57"/>
      <c r="PJE181" s="57"/>
      <c r="PJF181" s="57"/>
      <c r="PJG181" s="57"/>
      <c r="PJH181" s="57"/>
      <c r="PJI181" s="57"/>
      <c r="PJJ181" s="57"/>
      <c r="PJK181" s="57"/>
      <c r="PJL181" s="57"/>
      <c r="PJM181" s="57"/>
      <c r="PJN181" s="57"/>
      <c r="PJO181" s="57"/>
      <c r="PJP181" s="57"/>
      <c r="PJQ181" s="57"/>
      <c r="PJR181" s="57"/>
      <c r="PJS181" s="57"/>
      <c r="PJT181" s="57"/>
      <c r="PJU181" s="57"/>
      <c r="PJV181" s="57"/>
      <c r="PJW181" s="57"/>
      <c r="PJX181" s="57"/>
      <c r="PJY181" s="57"/>
      <c r="PJZ181" s="57"/>
      <c r="PKA181" s="57"/>
      <c r="PKB181" s="57"/>
      <c r="PKC181" s="57"/>
      <c r="PKD181" s="57"/>
      <c r="PKE181" s="57"/>
      <c r="PKF181" s="57"/>
      <c r="PKG181" s="57"/>
      <c r="PKH181" s="57"/>
      <c r="PKI181" s="57"/>
      <c r="PKJ181" s="57"/>
      <c r="PKK181" s="57"/>
      <c r="PKL181" s="57"/>
      <c r="PKM181" s="57"/>
      <c r="PKN181" s="57"/>
      <c r="PKO181" s="57"/>
      <c r="PKP181" s="57"/>
      <c r="PKQ181" s="57"/>
      <c r="PKR181" s="57"/>
      <c r="PKS181" s="57"/>
      <c r="PKT181" s="57"/>
      <c r="PKU181" s="57"/>
      <c r="PKV181" s="57"/>
      <c r="PKW181" s="57"/>
      <c r="PKX181" s="57"/>
      <c r="PKY181" s="57"/>
      <c r="PKZ181" s="57"/>
      <c r="PLA181" s="57"/>
      <c r="PLB181" s="57"/>
      <c r="PLC181" s="57"/>
      <c r="PLD181" s="57"/>
      <c r="PLE181" s="57"/>
      <c r="PLF181" s="57"/>
      <c r="PLG181" s="57"/>
      <c r="PLH181" s="57"/>
      <c r="PLI181" s="57"/>
      <c r="PLJ181" s="57"/>
      <c r="PLK181" s="57"/>
      <c r="PLL181" s="57"/>
      <c r="PLM181" s="57"/>
      <c r="PLN181" s="57"/>
      <c r="PLO181" s="57"/>
      <c r="PLP181" s="57"/>
      <c r="PLQ181" s="57"/>
      <c r="PLR181" s="57"/>
      <c r="PLS181" s="57"/>
      <c r="PLT181" s="57"/>
      <c r="PLU181" s="57"/>
      <c r="PLV181" s="57"/>
      <c r="PLW181" s="57"/>
      <c r="PLX181" s="57"/>
      <c r="PLY181" s="57"/>
      <c r="PLZ181" s="57"/>
      <c r="PMA181" s="57"/>
      <c r="PMB181" s="57"/>
      <c r="PMC181" s="57"/>
      <c r="PMD181" s="57"/>
      <c r="PME181" s="57"/>
      <c r="PMF181" s="57"/>
      <c r="PMG181" s="57"/>
      <c r="PMH181" s="57"/>
      <c r="PMI181" s="57"/>
      <c r="PMJ181" s="57"/>
      <c r="PMK181" s="57"/>
      <c r="PML181" s="57"/>
      <c r="PMM181" s="57"/>
      <c r="PMN181" s="57"/>
      <c r="PMO181" s="57"/>
      <c r="PMP181" s="57"/>
      <c r="PMQ181" s="57"/>
      <c r="PMR181" s="57"/>
      <c r="PMS181" s="57"/>
      <c r="PMT181" s="57"/>
      <c r="PMU181" s="57"/>
      <c r="PMV181" s="57"/>
      <c r="PMW181" s="57"/>
      <c r="PMX181" s="57"/>
      <c r="PMY181" s="57"/>
      <c r="PMZ181" s="57"/>
      <c r="PNA181" s="57"/>
      <c r="PNB181" s="57"/>
      <c r="PNC181" s="57"/>
      <c r="PND181" s="57"/>
      <c r="PNE181" s="57"/>
      <c r="PNF181" s="57"/>
      <c r="PNG181" s="57"/>
      <c r="PNH181" s="57"/>
      <c r="PNI181" s="57"/>
      <c r="PNJ181" s="57"/>
      <c r="PNK181" s="57"/>
      <c r="PNL181" s="57"/>
      <c r="PNM181" s="57"/>
      <c r="PNN181" s="57"/>
      <c r="PNO181" s="57"/>
      <c r="PNP181" s="57"/>
      <c r="PNQ181" s="57"/>
      <c r="PNR181" s="57"/>
      <c r="PNS181" s="57"/>
      <c r="PNT181" s="57"/>
      <c r="PNU181" s="57"/>
      <c r="PNV181" s="57"/>
      <c r="PNW181" s="57"/>
      <c r="PNX181" s="57"/>
      <c r="PNY181" s="57"/>
      <c r="PNZ181" s="57"/>
      <c r="POA181" s="57"/>
      <c r="POB181" s="57"/>
      <c r="POC181" s="57"/>
      <c r="POD181" s="57"/>
      <c r="POE181" s="57"/>
      <c r="POF181" s="57"/>
      <c r="POG181" s="57"/>
      <c r="POH181" s="57"/>
      <c r="POI181" s="57"/>
      <c r="POJ181" s="57"/>
      <c r="POK181" s="57"/>
      <c r="POL181" s="57"/>
      <c r="POM181" s="57"/>
      <c r="PON181" s="57"/>
      <c r="POO181" s="57"/>
      <c r="POP181" s="57"/>
      <c r="POQ181" s="57"/>
      <c r="POR181" s="57"/>
      <c r="POS181" s="57"/>
      <c r="POT181" s="57"/>
      <c r="POU181" s="57"/>
      <c r="POV181" s="57"/>
      <c r="POW181" s="57"/>
      <c r="POX181" s="57"/>
      <c r="POY181" s="57"/>
      <c r="POZ181" s="57"/>
      <c r="PPA181" s="57"/>
      <c r="PPB181" s="57"/>
      <c r="PPC181" s="57"/>
      <c r="PPD181" s="57"/>
      <c r="PPE181" s="57"/>
      <c r="PPF181" s="57"/>
      <c r="PPG181" s="57"/>
      <c r="PPH181" s="57"/>
      <c r="PPI181" s="57"/>
      <c r="PPJ181" s="57"/>
      <c r="PPK181" s="57"/>
      <c r="PPL181" s="57"/>
      <c r="PPM181" s="57"/>
      <c r="PPN181" s="57"/>
      <c r="PPO181" s="57"/>
      <c r="PPP181" s="57"/>
      <c r="PPQ181" s="57"/>
      <c r="PPR181" s="57"/>
      <c r="PPS181" s="57"/>
      <c r="PPT181" s="57"/>
      <c r="PPU181" s="57"/>
      <c r="PPV181" s="57"/>
      <c r="PPW181" s="57"/>
      <c r="PPX181" s="57"/>
      <c r="PPY181" s="57"/>
      <c r="PPZ181" s="57"/>
      <c r="PQA181" s="57"/>
      <c r="PQB181" s="57"/>
      <c r="PQC181" s="57"/>
      <c r="PQD181" s="57"/>
      <c r="PQE181" s="57"/>
      <c r="PQF181" s="57"/>
      <c r="PQG181" s="57"/>
      <c r="PQH181" s="57"/>
      <c r="PQI181" s="57"/>
      <c r="PQJ181" s="57"/>
      <c r="PQK181" s="57"/>
      <c r="PQL181" s="57"/>
      <c r="PQM181" s="57"/>
      <c r="PQN181" s="57"/>
      <c r="PQO181" s="57"/>
      <c r="PQP181" s="57"/>
      <c r="PQQ181" s="57"/>
      <c r="PQR181" s="57"/>
      <c r="PQS181" s="57"/>
      <c r="PQT181" s="57"/>
      <c r="PQU181" s="57"/>
      <c r="PQV181" s="57"/>
      <c r="PQW181" s="57"/>
      <c r="PQX181" s="57"/>
      <c r="PQY181" s="57"/>
      <c r="PQZ181" s="57"/>
      <c r="PRA181" s="57"/>
      <c r="PRB181" s="57"/>
      <c r="PRC181" s="57"/>
      <c r="PRD181" s="57"/>
      <c r="PRE181" s="57"/>
      <c r="PRF181" s="57"/>
      <c r="PRG181" s="57"/>
      <c r="PRH181" s="57"/>
      <c r="PRI181" s="57"/>
      <c r="PRJ181" s="57"/>
      <c r="PRK181" s="57"/>
      <c r="PRL181" s="57"/>
      <c r="PRM181" s="57"/>
      <c r="PRN181" s="57"/>
      <c r="PRO181" s="57"/>
      <c r="PRP181" s="57"/>
      <c r="PRQ181" s="57"/>
      <c r="PRR181" s="57"/>
      <c r="PRS181" s="57"/>
      <c r="PRT181" s="57"/>
      <c r="PRU181" s="57"/>
      <c r="PRV181" s="57"/>
      <c r="PRW181" s="57"/>
      <c r="PRX181" s="57"/>
      <c r="PRY181" s="57"/>
      <c r="PRZ181" s="57"/>
      <c r="PSA181" s="57"/>
      <c r="PSB181" s="57"/>
      <c r="PSC181" s="57"/>
      <c r="PSD181" s="57"/>
      <c r="PSE181" s="57"/>
      <c r="PSF181" s="57"/>
      <c r="PSG181" s="57"/>
      <c r="PSH181" s="57"/>
      <c r="PSI181" s="57"/>
      <c r="PSJ181" s="57"/>
      <c r="PSK181" s="57"/>
      <c r="PSL181" s="57"/>
      <c r="PSM181" s="57"/>
      <c r="PSN181" s="57"/>
      <c r="PSO181" s="57"/>
      <c r="PSP181" s="57"/>
      <c r="PSQ181" s="57"/>
      <c r="PSR181" s="57"/>
      <c r="PSS181" s="57"/>
      <c r="PST181" s="57"/>
      <c r="PSU181" s="57"/>
      <c r="PSV181" s="57"/>
      <c r="PSW181" s="57"/>
      <c r="PSX181" s="57"/>
      <c r="PSY181" s="57"/>
      <c r="PSZ181" s="57"/>
      <c r="PTA181" s="57"/>
      <c r="PTB181" s="57"/>
      <c r="PTC181" s="57"/>
      <c r="PTD181" s="57"/>
      <c r="PTE181" s="57"/>
      <c r="PTF181" s="57"/>
      <c r="PTG181" s="57"/>
      <c r="PTH181" s="57"/>
      <c r="PTI181" s="57"/>
      <c r="PTJ181" s="57"/>
      <c r="PTK181" s="57"/>
      <c r="PTL181" s="57"/>
      <c r="PTM181" s="57"/>
      <c r="PTN181" s="57"/>
      <c r="PTO181" s="57"/>
      <c r="PTP181" s="57"/>
      <c r="PTQ181" s="57"/>
      <c r="PTR181" s="57"/>
      <c r="PTS181" s="57"/>
      <c r="PTT181" s="57"/>
      <c r="PTU181" s="57"/>
      <c r="PTV181" s="57"/>
      <c r="PTW181" s="57"/>
      <c r="PTX181" s="57"/>
      <c r="PTY181" s="57"/>
      <c r="PTZ181" s="57"/>
      <c r="PUA181" s="57"/>
      <c r="PUB181" s="57"/>
      <c r="PUC181" s="57"/>
      <c r="PUD181" s="57"/>
      <c r="PUE181" s="57"/>
      <c r="PUF181" s="57"/>
      <c r="PUG181" s="57"/>
      <c r="PUH181" s="57"/>
      <c r="PUI181" s="57"/>
      <c r="PUJ181" s="57"/>
      <c r="PUK181" s="57"/>
      <c r="PUL181" s="57"/>
      <c r="PUM181" s="57"/>
      <c r="PUN181" s="57"/>
      <c r="PUO181" s="57"/>
      <c r="PUP181" s="57"/>
      <c r="PUQ181" s="57"/>
      <c r="PUR181" s="57"/>
      <c r="PUS181" s="57"/>
      <c r="PUT181" s="57"/>
      <c r="PUU181" s="57"/>
      <c r="PUV181" s="57"/>
      <c r="PUW181" s="57"/>
      <c r="PUX181" s="57"/>
      <c r="PUY181" s="57"/>
      <c r="PUZ181" s="57"/>
      <c r="PVA181" s="57"/>
      <c r="PVB181" s="57"/>
      <c r="PVC181" s="57"/>
      <c r="PVD181" s="57"/>
      <c r="PVE181" s="57"/>
      <c r="PVF181" s="57"/>
      <c r="PVG181" s="57"/>
      <c r="PVH181" s="57"/>
      <c r="PVI181" s="57"/>
      <c r="PVJ181" s="57"/>
      <c r="PVK181" s="57"/>
      <c r="PVL181" s="57"/>
      <c r="PVM181" s="57"/>
      <c r="PVN181" s="57"/>
      <c r="PVO181" s="57"/>
      <c r="PVP181" s="57"/>
      <c r="PVQ181" s="57"/>
      <c r="PVR181" s="57"/>
      <c r="PVS181" s="57"/>
      <c r="PVT181" s="57"/>
      <c r="PVU181" s="57"/>
      <c r="PVV181" s="57"/>
      <c r="PVW181" s="57"/>
      <c r="PVX181" s="57"/>
      <c r="PVY181" s="57"/>
      <c r="PVZ181" s="57"/>
      <c r="PWA181" s="57"/>
      <c r="PWB181" s="57"/>
      <c r="PWC181" s="57"/>
      <c r="PWD181" s="57"/>
      <c r="PWE181" s="57"/>
      <c r="PWF181" s="57"/>
      <c r="PWG181" s="57"/>
      <c r="PWH181" s="57"/>
      <c r="PWI181" s="57"/>
      <c r="PWJ181" s="57"/>
      <c r="PWK181" s="57"/>
      <c r="PWL181" s="57"/>
      <c r="PWM181" s="57"/>
      <c r="PWN181" s="57"/>
      <c r="PWO181" s="57"/>
      <c r="PWP181" s="57"/>
      <c r="PWQ181" s="57"/>
      <c r="PWR181" s="57"/>
      <c r="PWS181" s="57"/>
      <c r="PWT181" s="57"/>
      <c r="PWU181" s="57"/>
      <c r="PWV181" s="57"/>
      <c r="PWW181" s="57"/>
      <c r="PWX181" s="57"/>
      <c r="PWY181" s="57"/>
      <c r="PWZ181" s="57"/>
      <c r="PXA181" s="57"/>
      <c r="PXB181" s="57"/>
      <c r="PXC181" s="57"/>
      <c r="PXD181" s="57"/>
      <c r="PXE181" s="57"/>
      <c r="PXF181" s="57"/>
      <c r="PXG181" s="57"/>
      <c r="PXH181" s="57"/>
      <c r="PXI181" s="57"/>
      <c r="PXJ181" s="57"/>
      <c r="PXK181" s="57"/>
      <c r="PXL181" s="57"/>
      <c r="PXM181" s="57"/>
      <c r="PXN181" s="57"/>
      <c r="PXO181" s="57"/>
      <c r="PXP181" s="57"/>
      <c r="PXQ181" s="57"/>
      <c r="PXR181" s="57"/>
      <c r="PXS181" s="57"/>
      <c r="PXT181" s="57"/>
      <c r="PXU181" s="57"/>
      <c r="PXV181" s="57"/>
      <c r="PXW181" s="57"/>
      <c r="PXX181" s="57"/>
      <c r="PXY181" s="57"/>
      <c r="PXZ181" s="57"/>
      <c r="PYA181" s="57"/>
      <c r="PYB181" s="57"/>
      <c r="PYC181" s="57"/>
      <c r="PYD181" s="57"/>
      <c r="PYE181" s="57"/>
      <c r="PYF181" s="57"/>
      <c r="PYG181" s="57"/>
      <c r="PYH181" s="57"/>
      <c r="PYI181" s="57"/>
      <c r="PYJ181" s="57"/>
      <c r="PYK181" s="57"/>
      <c r="PYL181" s="57"/>
      <c r="PYM181" s="57"/>
      <c r="PYN181" s="57"/>
      <c r="PYO181" s="57"/>
      <c r="PYP181" s="57"/>
      <c r="PYQ181" s="57"/>
      <c r="PYR181" s="57"/>
      <c r="PYS181" s="57"/>
      <c r="PYT181" s="57"/>
      <c r="PYU181" s="57"/>
      <c r="PYV181" s="57"/>
      <c r="PYW181" s="57"/>
      <c r="PYX181" s="57"/>
      <c r="PYY181" s="57"/>
      <c r="PYZ181" s="57"/>
      <c r="PZA181" s="57"/>
      <c r="PZB181" s="57"/>
      <c r="PZC181" s="57"/>
      <c r="PZD181" s="57"/>
      <c r="PZE181" s="57"/>
      <c r="PZF181" s="57"/>
      <c r="PZG181" s="57"/>
      <c r="PZH181" s="57"/>
      <c r="PZI181" s="57"/>
      <c r="PZJ181" s="57"/>
      <c r="PZK181" s="57"/>
      <c r="PZL181" s="57"/>
      <c r="PZM181" s="57"/>
      <c r="PZN181" s="57"/>
      <c r="PZO181" s="57"/>
      <c r="PZP181" s="57"/>
      <c r="PZQ181" s="57"/>
      <c r="PZR181" s="57"/>
      <c r="PZS181" s="57"/>
      <c r="PZT181" s="57"/>
      <c r="PZU181" s="57"/>
      <c r="PZV181" s="57"/>
      <c r="PZW181" s="57"/>
      <c r="PZX181" s="57"/>
      <c r="PZY181" s="57"/>
      <c r="PZZ181" s="57"/>
      <c r="QAA181" s="57"/>
      <c r="QAB181" s="57"/>
      <c r="QAC181" s="57"/>
      <c r="QAD181" s="57"/>
      <c r="QAE181" s="57"/>
      <c r="QAF181" s="57"/>
      <c r="QAG181" s="57"/>
      <c r="QAH181" s="57"/>
      <c r="QAI181" s="57"/>
      <c r="QAJ181" s="57"/>
      <c r="QAK181" s="57"/>
      <c r="QAL181" s="57"/>
      <c r="QAM181" s="57"/>
      <c r="QAN181" s="57"/>
      <c r="QAO181" s="57"/>
      <c r="QAP181" s="57"/>
      <c r="QAQ181" s="57"/>
      <c r="QAR181" s="57"/>
      <c r="QAS181" s="57"/>
      <c r="QAT181" s="57"/>
      <c r="QAU181" s="57"/>
      <c r="QAV181" s="57"/>
      <c r="QAW181" s="57"/>
      <c r="QAX181" s="57"/>
      <c r="QAY181" s="57"/>
      <c r="QAZ181" s="57"/>
      <c r="QBA181" s="57"/>
      <c r="QBB181" s="57"/>
      <c r="QBC181" s="57"/>
      <c r="QBD181" s="57"/>
      <c r="QBE181" s="57"/>
      <c r="QBF181" s="57"/>
      <c r="QBG181" s="57"/>
      <c r="QBH181" s="57"/>
      <c r="QBI181" s="57"/>
      <c r="QBJ181" s="57"/>
      <c r="QBK181" s="57"/>
      <c r="QBL181" s="57"/>
      <c r="QBM181" s="57"/>
      <c r="QBN181" s="57"/>
      <c r="QBO181" s="57"/>
      <c r="QBP181" s="57"/>
      <c r="QBQ181" s="57"/>
      <c r="QBR181" s="57"/>
      <c r="QBS181" s="57"/>
      <c r="QBT181" s="57"/>
      <c r="QBU181" s="57"/>
      <c r="QBV181" s="57"/>
      <c r="QBW181" s="57"/>
      <c r="QBX181" s="57"/>
      <c r="QBY181" s="57"/>
      <c r="QBZ181" s="57"/>
      <c r="QCA181" s="57"/>
      <c r="QCB181" s="57"/>
      <c r="QCC181" s="57"/>
      <c r="QCD181" s="57"/>
      <c r="QCE181" s="57"/>
      <c r="QCF181" s="57"/>
      <c r="QCG181" s="57"/>
      <c r="QCH181" s="57"/>
      <c r="QCI181" s="57"/>
      <c r="QCJ181" s="57"/>
      <c r="QCK181" s="57"/>
      <c r="QCL181" s="57"/>
      <c r="QCM181" s="57"/>
      <c r="QCN181" s="57"/>
      <c r="QCO181" s="57"/>
      <c r="QCP181" s="57"/>
      <c r="QCQ181" s="57"/>
      <c r="QCR181" s="57"/>
      <c r="QCS181" s="57"/>
      <c r="QCT181" s="57"/>
      <c r="QCU181" s="57"/>
      <c r="QCV181" s="57"/>
      <c r="QCW181" s="57"/>
      <c r="QCX181" s="57"/>
      <c r="QCY181" s="57"/>
      <c r="QCZ181" s="57"/>
      <c r="QDA181" s="57"/>
      <c r="QDB181" s="57"/>
      <c r="QDC181" s="57"/>
      <c r="QDD181" s="57"/>
      <c r="QDE181" s="57"/>
      <c r="QDF181" s="57"/>
      <c r="QDG181" s="57"/>
      <c r="QDH181" s="57"/>
      <c r="QDI181" s="57"/>
      <c r="QDJ181" s="57"/>
      <c r="QDK181" s="57"/>
      <c r="QDL181" s="57"/>
      <c r="QDM181" s="57"/>
      <c r="QDN181" s="57"/>
      <c r="QDO181" s="57"/>
      <c r="QDP181" s="57"/>
      <c r="QDQ181" s="57"/>
      <c r="QDR181" s="57"/>
      <c r="QDS181" s="57"/>
      <c r="QDT181" s="57"/>
      <c r="QDU181" s="57"/>
      <c r="QDV181" s="57"/>
      <c r="QDW181" s="57"/>
      <c r="QDX181" s="57"/>
      <c r="QDY181" s="57"/>
      <c r="QDZ181" s="57"/>
      <c r="QEA181" s="57"/>
      <c r="QEB181" s="57"/>
      <c r="QEC181" s="57"/>
      <c r="QED181" s="57"/>
      <c r="QEE181" s="57"/>
      <c r="QEF181" s="57"/>
      <c r="QEG181" s="57"/>
      <c r="QEH181" s="57"/>
      <c r="QEI181" s="57"/>
      <c r="QEJ181" s="57"/>
      <c r="QEK181" s="57"/>
      <c r="QEL181" s="57"/>
      <c r="QEM181" s="57"/>
      <c r="QEN181" s="57"/>
      <c r="QEO181" s="57"/>
      <c r="QEP181" s="57"/>
      <c r="QEQ181" s="57"/>
      <c r="QER181" s="57"/>
      <c r="QES181" s="57"/>
      <c r="QET181" s="57"/>
      <c r="QEU181" s="57"/>
      <c r="QEV181" s="57"/>
      <c r="QEW181" s="57"/>
      <c r="QEX181" s="57"/>
      <c r="QEY181" s="57"/>
      <c r="QEZ181" s="57"/>
      <c r="QFA181" s="57"/>
      <c r="QFB181" s="57"/>
      <c r="QFC181" s="57"/>
      <c r="QFD181" s="57"/>
      <c r="QFE181" s="57"/>
      <c r="QFF181" s="57"/>
      <c r="QFG181" s="57"/>
      <c r="QFH181" s="57"/>
      <c r="QFI181" s="57"/>
      <c r="QFJ181" s="57"/>
      <c r="QFK181" s="57"/>
      <c r="QFL181" s="57"/>
      <c r="QFM181" s="57"/>
      <c r="QFN181" s="57"/>
      <c r="QFO181" s="57"/>
      <c r="QFP181" s="57"/>
      <c r="QFQ181" s="57"/>
      <c r="QFR181" s="57"/>
      <c r="QFS181" s="57"/>
      <c r="QFT181" s="57"/>
      <c r="QFU181" s="57"/>
      <c r="QFV181" s="57"/>
      <c r="QFW181" s="57"/>
      <c r="QFX181" s="57"/>
      <c r="QFY181" s="57"/>
      <c r="QFZ181" s="57"/>
      <c r="QGA181" s="57"/>
      <c r="QGB181" s="57"/>
      <c r="QGC181" s="57"/>
      <c r="QGD181" s="57"/>
      <c r="QGE181" s="57"/>
      <c r="QGF181" s="57"/>
      <c r="QGG181" s="57"/>
      <c r="QGH181" s="57"/>
      <c r="QGI181" s="57"/>
      <c r="QGJ181" s="57"/>
      <c r="QGK181" s="57"/>
      <c r="QGL181" s="57"/>
      <c r="QGM181" s="57"/>
      <c r="QGN181" s="57"/>
      <c r="QGO181" s="57"/>
      <c r="QGP181" s="57"/>
      <c r="QGQ181" s="57"/>
      <c r="QGR181" s="57"/>
      <c r="QGS181" s="57"/>
      <c r="QGT181" s="57"/>
      <c r="QGU181" s="57"/>
      <c r="QGV181" s="57"/>
      <c r="QGW181" s="57"/>
      <c r="QGX181" s="57"/>
      <c r="QGY181" s="57"/>
      <c r="QGZ181" s="57"/>
      <c r="QHA181" s="57"/>
      <c r="QHB181" s="57"/>
      <c r="QHC181" s="57"/>
      <c r="QHD181" s="57"/>
      <c r="QHE181" s="57"/>
      <c r="QHF181" s="57"/>
      <c r="QHG181" s="57"/>
      <c r="QHH181" s="57"/>
      <c r="QHI181" s="57"/>
      <c r="QHJ181" s="57"/>
      <c r="QHK181" s="57"/>
      <c r="QHL181" s="57"/>
      <c r="QHM181" s="57"/>
      <c r="QHN181" s="57"/>
      <c r="QHO181" s="57"/>
      <c r="QHP181" s="57"/>
      <c r="QHQ181" s="57"/>
      <c r="QHR181" s="57"/>
      <c r="QHS181" s="57"/>
      <c r="QHT181" s="57"/>
      <c r="QHU181" s="57"/>
      <c r="QHV181" s="57"/>
      <c r="QHW181" s="57"/>
      <c r="QHX181" s="57"/>
      <c r="QHY181" s="57"/>
      <c r="QHZ181" s="57"/>
      <c r="QIA181" s="57"/>
      <c r="QIB181" s="57"/>
      <c r="QIC181" s="57"/>
      <c r="QID181" s="57"/>
      <c r="QIE181" s="57"/>
      <c r="QIF181" s="57"/>
      <c r="QIG181" s="57"/>
      <c r="QIH181" s="57"/>
      <c r="QII181" s="57"/>
      <c r="QIJ181" s="57"/>
      <c r="QIK181" s="57"/>
      <c r="QIL181" s="57"/>
      <c r="QIM181" s="57"/>
      <c r="QIN181" s="57"/>
      <c r="QIO181" s="57"/>
      <c r="QIP181" s="57"/>
      <c r="QIQ181" s="57"/>
      <c r="QIR181" s="57"/>
      <c r="QIS181" s="57"/>
      <c r="QIT181" s="57"/>
      <c r="QIU181" s="57"/>
      <c r="QIV181" s="57"/>
      <c r="QIW181" s="57"/>
      <c r="QIX181" s="57"/>
      <c r="QIY181" s="57"/>
      <c r="QIZ181" s="57"/>
      <c r="QJA181" s="57"/>
      <c r="QJB181" s="57"/>
      <c r="QJC181" s="57"/>
      <c r="QJD181" s="57"/>
      <c r="QJE181" s="57"/>
      <c r="QJF181" s="57"/>
      <c r="QJG181" s="57"/>
      <c r="QJH181" s="57"/>
      <c r="QJI181" s="57"/>
      <c r="QJJ181" s="57"/>
      <c r="QJK181" s="57"/>
      <c r="QJL181" s="57"/>
      <c r="QJM181" s="57"/>
      <c r="QJN181" s="57"/>
      <c r="QJO181" s="57"/>
      <c r="QJP181" s="57"/>
      <c r="QJQ181" s="57"/>
      <c r="QJR181" s="57"/>
      <c r="QJS181" s="57"/>
      <c r="QJT181" s="57"/>
      <c r="QJU181" s="57"/>
      <c r="QJV181" s="57"/>
      <c r="QJW181" s="57"/>
      <c r="QJX181" s="57"/>
      <c r="QJY181" s="57"/>
      <c r="QJZ181" s="57"/>
      <c r="QKA181" s="57"/>
      <c r="QKB181" s="57"/>
      <c r="QKC181" s="57"/>
      <c r="QKD181" s="57"/>
      <c r="QKE181" s="57"/>
      <c r="QKF181" s="57"/>
      <c r="QKG181" s="57"/>
      <c r="QKH181" s="57"/>
      <c r="QKI181" s="57"/>
      <c r="QKJ181" s="57"/>
      <c r="QKK181" s="57"/>
      <c r="QKL181" s="57"/>
      <c r="QKM181" s="57"/>
      <c r="QKN181" s="57"/>
      <c r="QKO181" s="57"/>
      <c r="QKP181" s="57"/>
      <c r="QKQ181" s="57"/>
      <c r="QKR181" s="57"/>
      <c r="QKS181" s="57"/>
      <c r="QKT181" s="57"/>
      <c r="QKU181" s="57"/>
      <c r="QKV181" s="57"/>
      <c r="QKW181" s="57"/>
      <c r="QKX181" s="57"/>
      <c r="QKY181" s="57"/>
      <c r="QKZ181" s="57"/>
      <c r="QLA181" s="57"/>
      <c r="QLB181" s="57"/>
      <c r="QLC181" s="57"/>
      <c r="QLD181" s="57"/>
      <c r="QLE181" s="57"/>
      <c r="QLF181" s="57"/>
      <c r="QLG181" s="57"/>
      <c r="QLH181" s="57"/>
      <c r="QLI181" s="57"/>
      <c r="QLJ181" s="57"/>
      <c r="QLK181" s="57"/>
      <c r="QLL181" s="57"/>
      <c r="QLM181" s="57"/>
      <c r="QLN181" s="57"/>
      <c r="QLO181" s="57"/>
      <c r="QLP181" s="57"/>
      <c r="QLQ181" s="57"/>
      <c r="QLR181" s="57"/>
      <c r="QLS181" s="57"/>
      <c r="QLT181" s="57"/>
      <c r="QLU181" s="57"/>
      <c r="QLV181" s="57"/>
      <c r="QLW181" s="57"/>
      <c r="QLX181" s="57"/>
      <c r="QLY181" s="57"/>
      <c r="QLZ181" s="57"/>
      <c r="QMA181" s="57"/>
      <c r="QMB181" s="57"/>
      <c r="QMC181" s="57"/>
      <c r="QMD181" s="57"/>
      <c r="QME181" s="57"/>
      <c r="QMF181" s="57"/>
      <c r="QMG181" s="57"/>
      <c r="QMH181" s="57"/>
      <c r="QMI181" s="57"/>
      <c r="QMJ181" s="57"/>
      <c r="QMK181" s="57"/>
      <c r="QML181" s="57"/>
      <c r="QMM181" s="57"/>
      <c r="QMN181" s="57"/>
      <c r="QMO181" s="57"/>
      <c r="QMP181" s="57"/>
      <c r="QMQ181" s="57"/>
      <c r="QMR181" s="57"/>
      <c r="QMS181" s="57"/>
      <c r="QMT181" s="57"/>
      <c r="QMU181" s="57"/>
      <c r="QMV181" s="57"/>
      <c r="QMW181" s="57"/>
      <c r="QMX181" s="57"/>
      <c r="QMY181" s="57"/>
      <c r="QMZ181" s="57"/>
      <c r="QNA181" s="57"/>
      <c r="QNB181" s="57"/>
      <c r="QNC181" s="57"/>
      <c r="QND181" s="57"/>
      <c r="QNE181" s="57"/>
      <c r="QNF181" s="57"/>
      <c r="QNG181" s="57"/>
      <c r="QNH181" s="57"/>
      <c r="QNI181" s="57"/>
      <c r="QNJ181" s="57"/>
      <c r="QNK181" s="57"/>
      <c r="QNL181" s="57"/>
      <c r="QNM181" s="57"/>
      <c r="QNN181" s="57"/>
      <c r="QNO181" s="57"/>
      <c r="QNP181" s="57"/>
      <c r="QNQ181" s="57"/>
      <c r="QNR181" s="57"/>
      <c r="QNS181" s="57"/>
      <c r="QNT181" s="57"/>
      <c r="QNU181" s="57"/>
      <c r="QNV181" s="57"/>
      <c r="QNW181" s="57"/>
      <c r="QNX181" s="57"/>
      <c r="QNY181" s="57"/>
      <c r="QNZ181" s="57"/>
      <c r="QOA181" s="57"/>
      <c r="QOB181" s="57"/>
      <c r="QOC181" s="57"/>
      <c r="QOD181" s="57"/>
      <c r="QOE181" s="57"/>
      <c r="QOF181" s="57"/>
      <c r="QOG181" s="57"/>
      <c r="QOH181" s="57"/>
      <c r="QOI181" s="57"/>
      <c r="QOJ181" s="57"/>
      <c r="QOK181" s="57"/>
      <c r="QOL181" s="57"/>
      <c r="QOM181" s="57"/>
      <c r="QON181" s="57"/>
      <c r="QOO181" s="57"/>
      <c r="QOP181" s="57"/>
      <c r="QOQ181" s="57"/>
      <c r="QOR181" s="57"/>
      <c r="QOS181" s="57"/>
      <c r="QOT181" s="57"/>
      <c r="QOU181" s="57"/>
      <c r="QOV181" s="57"/>
      <c r="QOW181" s="57"/>
      <c r="QOX181" s="57"/>
      <c r="QOY181" s="57"/>
      <c r="QOZ181" s="57"/>
      <c r="QPA181" s="57"/>
      <c r="QPB181" s="57"/>
      <c r="QPC181" s="57"/>
      <c r="QPD181" s="57"/>
      <c r="QPE181" s="57"/>
      <c r="QPF181" s="57"/>
      <c r="QPG181" s="57"/>
      <c r="QPH181" s="57"/>
      <c r="QPI181" s="57"/>
      <c r="QPJ181" s="57"/>
      <c r="QPK181" s="57"/>
      <c r="QPL181" s="57"/>
      <c r="QPM181" s="57"/>
      <c r="QPN181" s="57"/>
      <c r="QPO181" s="57"/>
      <c r="QPP181" s="57"/>
      <c r="QPQ181" s="57"/>
      <c r="QPR181" s="57"/>
      <c r="QPS181" s="57"/>
      <c r="QPT181" s="57"/>
      <c r="QPU181" s="57"/>
      <c r="QPV181" s="57"/>
      <c r="QPW181" s="57"/>
      <c r="QPX181" s="57"/>
      <c r="QPY181" s="57"/>
      <c r="QPZ181" s="57"/>
      <c r="QQA181" s="57"/>
      <c r="QQB181" s="57"/>
      <c r="QQC181" s="57"/>
      <c r="QQD181" s="57"/>
      <c r="QQE181" s="57"/>
      <c r="QQF181" s="57"/>
      <c r="QQG181" s="57"/>
      <c r="QQH181" s="57"/>
      <c r="QQI181" s="57"/>
      <c r="QQJ181" s="57"/>
      <c r="QQK181" s="57"/>
      <c r="QQL181" s="57"/>
      <c r="QQM181" s="57"/>
      <c r="QQN181" s="57"/>
      <c r="QQO181" s="57"/>
      <c r="QQP181" s="57"/>
      <c r="QQQ181" s="57"/>
      <c r="QQR181" s="57"/>
      <c r="QQS181" s="57"/>
      <c r="QQT181" s="57"/>
      <c r="QQU181" s="57"/>
      <c r="QQV181" s="57"/>
      <c r="QQW181" s="57"/>
      <c r="QQX181" s="57"/>
      <c r="QQY181" s="57"/>
      <c r="QQZ181" s="57"/>
      <c r="QRA181" s="57"/>
      <c r="QRB181" s="57"/>
      <c r="QRC181" s="57"/>
      <c r="QRD181" s="57"/>
      <c r="QRE181" s="57"/>
      <c r="QRF181" s="57"/>
      <c r="QRG181" s="57"/>
      <c r="QRH181" s="57"/>
      <c r="QRI181" s="57"/>
      <c r="QRJ181" s="57"/>
      <c r="QRK181" s="57"/>
      <c r="QRL181" s="57"/>
      <c r="QRM181" s="57"/>
      <c r="QRN181" s="57"/>
      <c r="QRO181" s="57"/>
      <c r="QRP181" s="57"/>
      <c r="QRQ181" s="57"/>
      <c r="QRR181" s="57"/>
      <c r="QRS181" s="57"/>
      <c r="QRT181" s="57"/>
      <c r="QRU181" s="57"/>
      <c r="QRV181" s="57"/>
      <c r="QRW181" s="57"/>
      <c r="QRX181" s="57"/>
      <c r="QRY181" s="57"/>
      <c r="QRZ181" s="57"/>
      <c r="QSA181" s="57"/>
      <c r="QSB181" s="57"/>
      <c r="QSC181" s="57"/>
      <c r="QSD181" s="57"/>
      <c r="QSE181" s="57"/>
      <c r="QSF181" s="57"/>
      <c r="QSG181" s="57"/>
      <c r="QSH181" s="57"/>
      <c r="QSI181" s="57"/>
      <c r="QSJ181" s="57"/>
      <c r="QSK181" s="57"/>
      <c r="QSL181" s="57"/>
      <c r="QSM181" s="57"/>
      <c r="QSN181" s="57"/>
      <c r="QSO181" s="57"/>
      <c r="QSP181" s="57"/>
      <c r="QSQ181" s="57"/>
      <c r="QSR181" s="57"/>
      <c r="QSS181" s="57"/>
      <c r="QST181" s="57"/>
      <c r="QSU181" s="57"/>
      <c r="QSV181" s="57"/>
      <c r="QSW181" s="57"/>
      <c r="QSX181" s="57"/>
      <c r="QSY181" s="57"/>
      <c r="QSZ181" s="57"/>
      <c r="QTA181" s="57"/>
      <c r="QTB181" s="57"/>
      <c r="QTC181" s="57"/>
      <c r="QTD181" s="57"/>
      <c r="QTE181" s="57"/>
      <c r="QTF181" s="57"/>
      <c r="QTG181" s="57"/>
      <c r="QTH181" s="57"/>
      <c r="QTI181" s="57"/>
      <c r="QTJ181" s="57"/>
      <c r="QTK181" s="57"/>
      <c r="QTL181" s="57"/>
      <c r="QTM181" s="57"/>
      <c r="QTN181" s="57"/>
      <c r="QTO181" s="57"/>
      <c r="QTP181" s="57"/>
      <c r="QTQ181" s="57"/>
      <c r="QTR181" s="57"/>
      <c r="QTS181" s="57"/>
      <c r="QTT181" s="57"/>
      <c r="QTU181" s="57"/>
      <c r="QTV181" s="57"/>
      <c r="QTW181" s="57"/>
      <c r="QTX181" s="57"/>
      <c r="QTY181" s="57"/>
      <c r="QTZ181" s="57"/>
      <c r="QUA181" s="57"/>
      <c r="QUB181" s="57"/>
      <c r="QUC181" s="57"/>
      <c r="QUD181" s="57"/>
      <c r="QUE181" s="57"/>
      <c r="QUF181" s="57"/>
      <c r="QUG181" s="57"/>
      <c r="QUH181" s="57"/>
      <c r="QUI181" s="57"/>
      <c r="QUJ181" s="57"/>
      <c r="QUK181" s="57"/>
      <c r="QUL181" s="57"/>
      <c r="QUM181" s="57"/>
      <c r="QUN181" s="57"/>
      <c r="QUO181" s="57"/>
      <c r="QUP181" s="57"/>
      <c r="QUQ181" s="57"/>
      <c r="QUR181" s="57"/>
      <c r="QUS181" s="57"/>
      <c r="QUT181" s="57"/>
      <c r="QUU181" s="57"/>
      <c r="QUV181" s="57"/>
      <c r="QUW181" s="57"/>
      <c r="QUX181" s="57"/>
      <c r="QUY181" s="57"/>
      <c r="QUZ181" s="57"/>
      <c r="QVA181" s="57"/>
      <c r="QVB181" s="57"/>
      <c r="QVC181" s="57"/>
      <c r="QVD181" s="57"/>
      <c r="QVE181" s="57"/>
      <c r="QVF181" s="57"/>
      <c r="QVG181" s="57"/>
      <c r="QVH181" s="57"/>
      <c r="QVI181" s="57"/>
      <c r="QVJ181" s="57"/>
      <c r="QVK181" s="57"/>
      <c r="QVL181" s="57"/>
      <c r="QVM181" s="57"/>
      <c r="QVN181" s="57"/>
      <c r="QVO181" s="57"/>
      <c r="QVP181" s="57"/>
      <c r="QVQ181" s="57"/>
      <c r="QVR181" s="57"/>
      <c r="QVS181" s="57"/>
      <c r="QVT181" s="57"/>
      <c r="QVU181" s="57"/>
      <c r="QVV181" s="57"/>
      <c r="QVW181" s="57"/>
      <c r="QVX181" s="57"/>
      <c r="QVY181" s="57"/>
      <c r="QVZ181" s="57"/>
      <c r="QWA181" s="57"/>
      <c r="QWB181" s="57"/>
      <c r="QWC181" s="57"/>
      <c r="QWD181" s="57"/>
      <c r="QWE181" s="57"/>
      <c r="QWF181" s="57"/>
      <c r="QWG181" s="57"/>
      <c r="QWH181" s="57"/>
      <c r="QWI181" s="57"/>
      <c r="QWJ181" s="57"/>
      <c r="QWK181" s="57"/>
      <c r="QWL181" s="57"/>
      <c r="QWM181" s="57"/>
      <c r="QWN181" s="57"/>
      <c r="QWO181" s="57"/>
      <c r="QWP181" s="57"/>
      <c r="QWQ181" s="57"/>
      <c r="QWR181" s="57"/>
      <c r="QWS181" s="57"/>
      <c r="QWT181" s="57"/>
      <c r="QWU181" s="57"/>
      <c r="QWV181" s="57"/>
      <c r="QWW181" s="57"/>
      <c r="QWX181" s="57"/>
      <c r="QWY181" s="57"/>
      <c r="QWZ181" s="57"/>
      <c r="QXA181" s="57"/>
      <c r="QXB181" s="57"/>
      <c r="QXC181" s="57"/>
      <c r="QXD181" s="57"/>
      <c r="QXE181" s="57"/>
      <c r="QXF181" s="57"/>
      <c r="QXG181" s="57"/>
      <c r="QXH181" s="57"/>
      <c r="QXI181" s="57"/>
      <c r="QXJ181" s="57"/>
      <c r="QXK181" s="57"/>
      <c r="QXL181" s="57"/>
      <c r="QXM181" s="57"/>
      <c r="QXN181" s="57"/>
      <c r="QXO181" s="57"/>
      <c r="QXP181" s="57"/>
      <c r="QXQ181" s="57"/>
      <c r="QXR181" s="57"/>
      <c r="QXS181" s="57"/>
      <c r="QXT181" s="57"/>
      <c r="QXU181" s="57"/>
      <c r="QXV181" s="57"/>
      <c r="QXW181" s="57"/>
      <c r="QXX181" s="57"/>
      <c r="QXY181" s="57"/>
      <c r="QXZ181" s="57"/>
      <c r="QYA181" s="57"/>
      <c r="QYB181" s="57"/>
      <c r="QYC181" s="57"/>
      <c r="QYD181" s="57"/>
      <c r="QYE181" s="57"/>
      <c r="QYF181" s="57"/>
      <c r="QYG181" s="57"/>
      <c r="QYH181" s="57"/>
      <c r="QYI181" s="57"/>
      <c r="QYJ181" s="57"/>
      <c r="QYK181" s="57"/>
      <c r="QYL181" s="57"/>
      <c r="QYM181" s="57"/>
      <c r="QYN181" s="57"/>
      <c r="QYO181" s="57"/>
      <c r="QYP181" s="57"/>
      <c r="QYQ181" s="57"/>
      <c r="QYR181" s="57"/>
      <c r="QYS181" s="57"/>
      <c r="QYT181" s="57"/>
      <c r="QYU181" s="57"/>
      <c r="QYV181" s="57"/>
      <c r="QYW181" s="57"/>
      <c r="QYX181" s="57"/>
      <c r="QYY181" s="57"/>
      <c r="QYZ181" s="57"/>
      <c r="QZA181" s="57"/>
      <c r="QZB181" s="57"/>
      <c r="QZC181" s="57"/>
      <c r="QZD181" s="57"/>
      <c r="QZE181" s="57"/>
      <c r="QZF181" s="57"/>
      <c r="QZG181" s="57"/>
      <c r="QZH181" s="57"/>
      <c r="QZI181" s="57"/>
      <c r="QZJ181" s="57"/>
      <c r="QZK181" s="57"/>
      <c r="QZL181" s="57"/>
      <c r="QZM181" s="57"/>
      <c r="QZN181" s="57"/>
      <c r="QZO181" s="57"/>
      <c r="QZP181" s="57"/>
      <c r="QZQ181" s="57"/>
      <c r="QZR181" s="57"/>
      <c r="QZS181" s="57"/>
      <c r="QZT181" s="57"/>
      <c r="QZU181" s="57"/>
      <c r="QZV181" s="57"/>
      <c r="QZW181" s="57"/>
      <c r="QZX181" s="57"/>
      <c r="QZY181" s="57"/>
      <c r="QZZ181" s="57"/>
      <c r="RAA181" s="57"/>
      <c r="RAB181" s="57"/>
      <c r="RAC181" s="57"/>
      <c r="RAD181" s="57"/>
      <c r="RAE181" s="57"/>
      <c r="RAF181" s="57"/>
      <c r="RAG181" s="57"/>
      <c r="RAH181" s="57"/>
      <c r="RAI181" s="57"/>
      <c r="RAJ181" s="57"/>
      <c r="RAK181" s="57"/>
      <c r="RAL181" s="57"/>
      <c r="RAM181" s="57"/>
      <c r="RAN181" s="57"/>
      <c r="RAO181" s="57"/>
      <c r="RAP181" s="57"/>
      <c r="RAQ181" s="57"/>
      <c r="RAR181" s="57"/>
      <c r="RAS181" s="57"/>
      <c r="RAT181" s="57"/>
      <c r="RAU181" s="57"/>
      <c r="RAV181" s="57"/>
      <c r="RAW181" s="57"/>
      <c r="RAX181" s="57"/>
      <c r="RAY181" s="57"/>
      <c r="RAZ181" s="57"/>
      <c r="RBA181" s="57"/>
      <c r="RBB181" s="57"/>
      <c r="RBC181" s="57"/>
      <c r="RBD181" s="57"/>
      <c r="RBE181" s="57"/>
      <c r="RBF181" s="57"/>
      <c r="RBG181" s="57"/>
      <c r="RBH181" s="57"/>
      <c r="RBI181" s="57"/>
      <c r="RBJ181" s="57"/>
      <c r="RBK181" s="57"/>
      <c r="RBL181" s="57"/>
      <c r="RBM181" s="57"/>
      <c r="RBN181" s="57"/>
      <c r="RBO181" s="57"/>
      <c r="RBP181" s="57"/>
      <c r="RBQ181" s="57"/>
      <c r="RBR181" s="57"/>
      <c r="RBS181" s="57"/>
      <c r="RBT181" s="57"/>
      <c r="RBU181" s="57"/>
      <c r="RBV181" s="57"/>
      <c r="RBW181" s="57"/>
      <c r="RBX181" s="57"/>
      <c r="RBY181" s="57"/>
      <c r="RBZ181" s="57"/>
      <c r="RCA181" s="57"/>
      <c r="RCB181" s="57"/>
      <c r="RCC181" s="57"/>
      <c r="RCD181" s="57"/>
      <c r="RCE181" s="57"/>
      <c r="RCF181" s="57"/>
      <c r="RCG181" s="57"/>
      <c r="RCH181" s="57"/>
      <c r="RCI181" s="57"/>
      <c r="RCJ181" s="57"/>
      <c r="RCK181" s="57"/>
      <c r="RCL181" s="57"/>
      <c r="RCM181" s="57"/>
      <c r="RCN181" s="57"/>
      <c r="RCO181" s="57"/>
      <c r="RCP181" s="57"/>
      <c r="RCQ181" s="57"/>
      <c r="RCR181" s="57"/>
      <c r="RCS181" s="57"/>
      <c r="RCT181" s="57"/>
      <c r="RCU181" s="57"/>
      <c r="RCV181" s="57"/>
      <c r="RCW181" s="57"/>
      <c r="RCX181" s="57"/>
      <c r="RCY181" s="57"/>
      <c r="RCZ181" s="57"/>
      <c r="RDA181" s="57"/>
      <c r="RDB181" s="57"/>
      <c r="RDC181" s="57"/>
      <c r="RDD181" s="57"/>
      <c r="RDE181" s="57"/>
      <c r="RDF181" s="57"/>
      <c r="RDG181" s="57"/>
      <c r="RDH181" s="57"/>
      <c r="RDI181" s="57"/>
      <c r="RDJ181" s="57"/>
      <c r="RDK181" s="57"/>
      <c r="RDL181" s="57"/>
      <c r="RDM181" s="57"/>
      <c r="RDN181" s="57"/>
      <c r="RDO181" s="57"/>
      <c r="RDP181" s="57"/>
      <c r="RDQ181" s="57"/>
      <c r="RDR181" s="57"/>
      <c r="RDS181" s="57"/>
      <c r="RDT181" s="57"/>
      <c r="RDU181" s="57"/>
      <c r="RDV181" s="57"/>
      <c r="RDW181" s="57"/>
      <c r="RDX181" s="57"/>
      <c r="RDY181" s="57"/>
      <c r="RDZ181" s="57"/>
      <c r="REA181" s="57"/>
      <c r="REB181" s="57"/>
      <c r="REC181" s="57"/>
      <c r="RED181" s="57"/>
      <c r="REE181" s="57"/>
      <c r="REF181" s="57"/>
      <c r="REG181" s="57"/>
      <c r="REH181" s="57"/>
      <c r="REI181" s="57"/>
      <c r="REJ181" s="57"/>
      <c r="REK181" s="57"/>
      <c r="REL181" s="57"/>
      <c r="REM181" s="57"/>
      <c r="REN181" s="57"/>
      <c r="REO181" s="57"/>
      <c r="REP181" s="57"/>
      <c r="REQ181" s="57"/>
      <c r="RER181" s="57"/>
      <c r="RES181" s="57"/>
      <c r="RET181" s="57"/>
      <c r="REU181" s="57"/>
      <c r="REV181" s="57"/>
      <c r="REW181" s="57"/>
      <c r="REX181" s="57"/>
      <c r="REY181" s="57"/>
      <c r="REZ181" s="57"/>
      <c r="RFA181" s="57"/>
      <c r="RFB181" s="57"/>
      <c r="RFC181" s="57"/>
      <c r="RFD181" s="57"/>
      <c r="RFE181" s="57"/>
      <c r="RFF181" s="57"/>
      <c r="RFG181" s="57"/>
      <c r="RFH181" s="57"/>
      <c r="RFI181" s="57"/>
      <c r="RFJ181" s="57"/>
      <c r="RFK181" s="57"/>
      <c r="RFL181" s="57"/>
      <c r="RFM181" s="57"/>
      <c r="RFN181" s="57"/>
      <c r="RFO181" s="57"/>
      <c r="RFP181" s="57"/>
      <c r="RFQ181" s="57"/>
      <c r="RFR181" s="57"/>
      <c r="RFS181" s="57"/>
      <c r="RFT181" s="57"/>
      <c r="RFU181" s="57"/>
      <c r="RFV181" s="57"/>
      <c r="RFW181" s="57"/>
      <c r="RFX181" s="57"/>
      <c r="RFY181" s="57"/>
      <c r="RFZ181" s="57"/>
      <c r="RGA181" s="57"/>
      <c r="RGB181" s="57"/>
      <c r="RGC181" s="57"/>
      <c r="RGD181" s="57"/>
      <c r="RGE181" s="57"/>
      <c r="RGF181" s="57"/>
      <c r="RGG181" s="57"/>
      <c r="RGH181" s="57"/>
      <c r="RGI181" s="57"/>
      <c r="RGJ181" s="57"/>
      <c r="RGK181" s="57"/>
      <c r="RGL181" s="57"/>
      <c r="RGM181" s="57"/>
      <c r="RGN181" s="57"/>
      <c r="RGO181" s="57"/>
      <c r="RGP181" s="57"/>
      <c r="RGQ181" s="57"/>
      <c r="RGR181" s="57"/>
      <c r="RGS181" s="57"/>
      <c r="RGT181" s="57"/>
      <c r="RGU181" s="57"/>
      <c r="RGV181" s="57"/>
      <c r="RGW181" s="57"/>
      <c r="RGX181" s="57"/>
      <c r="RGY181" s="57"/>
      <c r="RGZ181" s="57"/>
      <c r="RHA181" s="57"/>
      <c r="RHB181" s="57"/>
      <c r="RHC181" s="57"/>
      <c r="RHD181" s="57"/>
      <c r="RHE181" s="57"/>
      <c r="RHF181" s="57"/>
      <c r="RHG181" s="57"/>
      <c r="RHH181" s="57"/>
      <c r="RHI181" s="57"/>
      <c r="RHJ181" s="57"/>
      <c r="RHK181" s="57"/>
      <c r="RHL181" s="57"/>
      <c r="RHM181" s="57"/>
      <c r="RHN181" s="57"/>
      <c r="RHO181" s="57"/>
      <c r="RHP181" s="57"/>
      <c r="RHQ181" s="57"/>
      <c r="RHR181" s="57"/>
      <c r="RHS181" s="57"/>
      <c r="RHT181" s="57"/>
      <c r="RHU181" s="57"/>
      <c r="RHV181" s="57"/>
      <c r="RHW181" s="57"/>
      <c r="RHX181" s="57"/>
      <c r="RHY181" s="57"/>
      <c r="RHZ181" s="57"/>
      <c r="RIA181" s="57"/>
      <c r="RIB181" s="57"/>
      <c r="RIC181" s="57"/>
      <c r="RID181" s="57"/>
      <c r="RIE181" s="57"/>
      <c r="RIF181" s="57"/>
      <c r="RIG181" s="57"/>
      <c r="RIH181" s="57"/>
      <c r="RII181" s="57"/>
      <c r="RIJ181" s="57"/>
      <c r="RIK181" s="57"/>
      <c r="RIL181" s="57"/>
      <c r="RIM181" s="57"/>
      <c r="RIN181" s="57"/>
      <c r="RIO181" s="57"/>
      <c r="RIP181" s="57"/>
      <c r="RIQ181" s="57"/>
      <c r="RIR181" s="57"/>
      <c r="RIS181" s="57"/>
      <c r="RIT181" s="57"/>
      <c r="RIU181" s="57"/>
      <c r="RIV181" s="57"/>
      <c r="RIW181" s="57"/>
      <c r="RIX181" s="57"/>
      <c r="RIY181" s="57"/>
      <c r="RIZ181" s="57"/>
      <c r="RJA181" s="57"/>
      <c r="RJB181" s="57"/>
      <c r="RJC181" s="57"/>
      <c r="RJD181" s="57"/>
      <c r="RJE181" s="57"/>
      <c r="RJF181" s="57"/>
      <c r="RJG181" s="57"/>
      <c r="RJH181" s="57"/>
      <c r="RJI181" s="57"/>
      <c r="RJJ181" s="57"/>
      <c r="RJK181" s="57"/>
      <c r="RJL181" s="57"/>
      <c r="RJM181" s="57"/>
      <c r="RJN181" s="57"/>
      <c r="RJO181" s="57"/>
      <c r="RJP181" s="57"/>
      <c r="RJQ181" s="57"/>
      <c r="RJR181" s="57"/>
      <c r="RJS181" s="57"/>
      <c r="RJT181" s="57"/>
      <c r="RJU181" s="57"/>
      <c r="RJV181" s="57"/>
      <c r="RJW181" s="57"/>
      <c r="RJX181" s="57"/>
      <c r="RJY181" s="57"/>
      <c r="RJZ181" s="57"/>
      <c r="RKA181" s="57"/>
      <c r="RKB181" s="57"/>
      <c r="RKC181" s="57"/>
      <c r="RKD181" s="57"/>
      <c r="RKE181" s="57"/>
      <c r="RKF181" s="57"/>
      <c r="RKG181" s="57"/>
      <c r="RKH181" s="57"/>
      <c r="RKI181" s="57"/>
      <c r="RKJ181" s="57"/>
      <c r="RKK181" s="57"/>
      <c r="RKL181" s="57"/>
      <c r="RKM181" s="57"/>
      <c r="RKN181" s="57"/>
      <c r="RKO181" s="57"/>
      <c r="RKP181" s="57"/>
      <c r="RKQ181" s="57"/>
      <c r="RKR181" s="57"/>
      <c r="RKS181" s="57"/>
      <c r="RKT181" s="57"/>
      <c r="RKU181" s="57"/>
      <c r="RKV181" s="57"/>
      <c r="RKW181" s="57"/>
      <c r="RKX181" s="57"/>
      <c r="RKY181" s="57"/>
      <c r="RKZ181" s="57"/>
      <c r="RLA181" s="57"/>
      <c r="RLB181" s="57"/>
      <c r="RLC181" s="57"/>
      <c r="RLD181" s="57"/>
      <c r="RLE181" s="57"/>
      <c r="RLF181" s="57"/>
      <c r="RLG181" s="57"/>
      <c r="RLH181" s="57"/>
      <c r="RLI181" s="57"/>
      <c r="RLJ181" s="57"/>
      <c r="RLK181" s="57"/>
      <c r="RLL181" s="57"/>
      <c r="RLM181" s="57"/>
      <c r="RLN181" s="57"/>
      <c r="RLO181" s="57"/>
      <c r="RLP181" s="57"/>
      <c r="RLQ181" s="57"/>
      <c r="RLR181" s="57"/>
      <c r="RLS181" s="57"/>
      <c r="RLT181" s="57"/>
      <c r="RLU181" s="57"/>
      <c r="RLV181" s="57"/>
      <c r="RLW181" s="57"/>
      <c r="RLX181" s="57"/>
      <c r="RLY181" s="57"/>
      <c r="RLZ181" s="57"/>
      <c r="RMA181" s="57"/>
      <c r="RMB181" s="57"/>
      <c r="RMC181" s="57"/>
      <c r="RMD181" s="57"/>
      <c r="RME181" s="57"/>
      <c r="RMF181" s="57"/>
      <c r="RMG181" s="57"/>
      <c r="RMH181" s="57"/>
      <c r="RMI181" s="57"/>
      <c r="RMJ181" s="57"/>
      <c r="RMK181" s="57"/>
      <c r="RML181" s="57"/>
      <c r="RMM181" s="57"/>
      <c r="RMN181" s="57"/>
      <c r="RMO181" s="57"/>
      <c r="RMP181" s="57"/>
      <c r="RMQ181" s="57"/>
      <c r="RMR181" s="57"/>
      <c r="RMS181" s="57"/>
      <c r="RMT181" s="57"/>
      <c r="RMU181" s="57"/>
      <c r="RMV181" s="57"/>
      <c r="RMW181" s="57"/>
      <c r="RMX181" s="57"/>
      <c r="RMY181" s="57"/>
      <c r="RMZ181" s="57"/>
      <c r="RNA181" s="57"/>
      <c r="RNB181" s="57"/>
      <c r="RNC181" s="57"/>
      <c r="RND181" s="57"/>
      <c r="RNE181" s="57"/>
      <c r="RNF181" s="57"/>
      <c r="RNG181" s="57"/>
      <c r="RNH181" s="57"/>
      <c r="RNI181" s="57"/>
      <c r="RNJ181" s="57"/>
      <c r="RNK181" s="57"/>
      <c r="RNL181" s="57"/>
      <c r="RNM181" s="57"/>
      <c r="RNN181" s="57"/>
      <c r="RNO181" s="57"/>
      <c r="RNP181" s="57"/>
      <c r="RNQ181" s="57"/>
      <c r="RNR181" s="57"/>
      <c r="RNS181" s="57"/>
      <c r="RNT181" s="57"/>
      <c r="RNU181" s="57"/>
      <c r="RNV181" s="57"/>
      <c r="RNW181" s="57"/>
      <c r="RNX181" s="57"/>
      <c r="RNY181" s="57"/>
      <c r="RNZ181" s="57"/>
      <c r="ROA181" s="57"/>
      <c r="ROB181" s="57"/>
      <c r="ROC181" s="57"/>
      <c r="ROD181" s="57"/>
      <c r="ROE181" s="57"/>
      <c r="ROF181" s="57"/>
      <c r="ROG181" s="57"/>
      <c r="ROH181" s="57"/>
      <c r="ROI181" s="57"/>
      <c r="ROJ181" s="57"/>
      <c r="ROK181" s="57"/>
      <c r="ROL181" s="57"/>
      <c r="ROM181" s="57"/>
      <c r="RON181" s="57"/>
      <c r="ROO181" s="57"/>
      <c r="ROP181" s="57"/>
      <c r="ROQ181" s="57"/>
      <c r="ROR181" s="57"/>
      <c r="ROS181" s="57"/>
      <c r="ROT181" s="57"/>
      <c r="ROU181" s="57"/>
      <c r="ROV181" s="57"/>
      <c r="ROW181" s="57"/>
      <c r="ROX181" s="57"/>
      <c r="ROY181" s="57"/>
      <c r="ROZ181" s="57"/>
      <c r="RPA181" s="57"/>
      <c r="RPB181" s="57"/>
      <c r="RPC181" s="57"/>
      <c r="RPD181" s="57"/>
      <c r="RPE181" s="57"/>
      <c r="RPF181" s="57"/>
      <c r="RPG181" s="57"/>
      <c r="RPH181" s="57"/>
      <c r="RPI181" s="57"/>
      <c r="RPJ181" s="57"/>
      <c r="RPK181" s="57"/>
      <c r="RPL181" s="57"/>
      <c r="RPM181" s="57"/>
      <c r="RPN181" s="57"/>
      <c r="RPO181" s="57"/>
      <c r="RPP181" s="57"/>
      <c r="RPQ181" s="57"/>
      <c r="RPR181" s="57"/>
      <c r="RPS181" s="57"/>
      <c r="RPT181" s="57"/>
      <c r="RPU181" s="57"/>
      <c r="RPV181" s="57"/>
      <c r="RPW181" s="57"/>
      <c r="RPX181" s="57"/>
      <c r="RPY181" s="57"/>
      <c r="RPZ181" s="57"/>
      <c r="RQA181" s="57"/>
      <c r="RQB181" s="57"/>
      <c r="RQC181" s="57"/>
      <c r="RQD181" s="57"/>
      <c r="RQE181" s="57"/>
      <c r="RQF181" s="57"/>
      <c r="RQG181" s="57"/>
      <c r="RQH181" s="57"/>
      <c r="RQI181" s="57"/>
      <c r="RQJ181" s="57"/>
      <c r="RQK181" s="57"/>
      <c r="RQL181" s="57"/>
      <c r="RQM181" s="57"/>
      <c r="RQN181" s="57"/>
      <c r="RQO181" s="57"/>
      <c r="RQP181" s="57"/>
      <c r="RQQ181" s="57"/>
      <c r="RQR181" s="57"/>
      <c r="RQS181" s="57"/>
      <c r="RQT181" s="57"/>
      <c r="RQU181" s="57"/>
      <c r="RQV181" s="57"/>
      <c r="RQW181" s="57"/>
      <c r="RQX181" s="57"/>
      <c r="RQY181" s="57"/>
      <c r="RQZ181" s="57"/>
      <c r="RRA181" s="57"/>
      <c r="RRB181" s="57"/>
      <c r="RRC181" s="57"/>
      <c r="RRD181" s="57"/>
      <c r="RRE181" s="57"/>
      <c r="RRF181" s="57"/>
      <c r="RRG181" s="57"/>
      <c r="RRH181" s="57"/>
      <c r="RRI181" s="57"/>
      <c r="RRJ181" s="57"/>
      <c r="RRK181" s="57"/>
      <c r="RRL181" s="57"/>
      <c r="RRM181" s="57"/>
      <c r="RRN181" s="57"/>
      <c r="RRO181" s="57"/>
      <c r="RRP181" s="57"/>
      <c r="RRQ181" s="57"/>
      <c r="RRR181" s="57"/>
      <c r="RRS181" s="57"/>
      <c r="RRT181" s="57"/>
      <c r="RRU181" s="57"/>
      <c r="RRV181" s="57"/>
      <c r="RRW181" s="57"/>
      <c r="RRX181" s="57"/>
      <c r="RRY181" s="57"/>
      <c r="RRZ181" s="57"/>
      <c r="RSA181" s="57"/>
      <c r="RSB181" s="57"/>
      <c r="RSC181" s="57"/>
      <c r="RSD181" s="57"/>
      <c r="RSE181" s="57"/>
      <c r="RSF181" s="57"/>
      <c r="RSG181" s="57"/>
      <c r="RSH181" s="57"/>
      <c r="RSI181" s="57"/>
      <c r="RSJ181" s="57"/>
      <c r="RSK181" s="57"/>
      <c r="RSL181" s="57"/>
      <c r="RSM181" s="57"/>
      <c r="RSN181" s="57"/>
      <c r="RSO181" s="57"/>
      <c r="RSP181" s="57"/>
      <c r="RSQ181" s="57"/>
      <c r="RSR181" s="57"/>
      <c r="RSS181" s="57"/>
      <c r="RST181" s="57"/>
      <c r="RSU181" s="57"/>
      <c r="RSV181" s="57"/>
      <c r="RSW181" s="57"/>
      <c r="RSX181" s="57"/>
      <c r="RSY181" s="57"/>
      <c r="RSZ181" s="57"/>
      <c r="RTA181" s="57"/>
      <c r="RTB181" s="57"/>
      <c r="RTC181" s="57"/>
      <c r="RTD181" s="57"/>
      <c r="RTE181" s="57"/>
      <c r="RTF181" s="57"/>
      <c r="RTG181" s="57"/>
      <c r="RTH181" s="57"/>
      <c r="RTI181" s="57"/>
      <c r="RTJ181" s="57"/>
      <c r="RTK181" s="57"/>
      <c r="RTL181" s="57"/>
      <c r="RTM181" s="57"/>
      <c r="RTN181" s="57"/>
      <c r="RTO181" s="57"/>
      <c r="RTP181" s="57"/>
      <c r="RTQ181" s="57"/>
      <c r="RTR181" s="57"/>
      <c r="RTS181" s="57"/>
      <c r="RTT181" s="57"/>
      <c r="RTU181" s="57"/>
      <c r="RTV181" s="57"/>
      <c r="RTW181" s="57"/>
      <c r="RTX181" s="57"/>
      <c r="RTY181" s="57"/>
      <c r="RTZ181" s="57"/>
      <c r="RUA181" s="57"/>
      <c r="RUB181" s="57"/>
      <c r="RUC181" s="57"/>
      <c r="RUD181" s="57"/>
      <c r="RUE181" s="57"/>
      <c r="RUF181" s="57"/>
      <c r="RUG181" s="57"/>
      <c r="RUH181" s="57"/>
      <c r="RUI181" s="57"/>
      <c r="RUJ181" s="57"/>
      <c r="RUK181" s="57"/>
      <c r="RUL181" s="57"/>
      <c r="RUM181" s="57"/>
      <c r="RUN181" s="57"/>
      <c r="RUO181" s="57"/>
      <c r="RUP181" s="57"/>
      <c r="RUQ181" s="57"/>
      <c r="RUR181" s="57"/>
      <c r="RUS181" s="57"/>
      <c r="RUT181" s="57"/>
      <c r="RUU181" s="57"/>
      <c r="RUV181" s="57"/>
      <c r="RUW181" s="57"/>
      <c r="RUX181" s="57"/>
      <c r="RUY181" s="57"/>
      <c r="RUZ181" s="57"/>
      <c r="RVA181" s="57"/>
      <c r="RVB181" s="57"/>
      <c r="RVC181" s="57"/>
      <c r="RVD181" s="57"/>
      <c r="RVE181" s="57"/>
      <c r="RVF181" s="57"/>
      <c r="RVG181" s="57"/>
      <c r="RVH181" s="57"/>
      <c r="RVI181" s="57"/>
      <c r="RVJ181" s="57"/>
      <c r="RVK181" s="57"/>
      <c r="RVL181" s="57"/>
      <c r="RVM181" s="57"/>
      <c r="RVN181" s="57"/>
      <c r="RVO181" s="57"/>
      <c r="RVP181" s="57"/>
      <c r="RVQ181" s="57"/>
      <c r="RVR181" s="57"/>
      <c r="RVS181" s="57"/>
      <c r="RVT181" s="57"/>
      <c r="RVU181" s="57"/>
      <c r="RVV181" s="57"/>
      <c r="RVW181" s="57"/>
      <c r="RVX181" s="57"/>
      <c r="RVY181" s="57"/>
      <c r="RVZ181" s="57"/>
      <c r="RWA181" s="57"/>
      <c r="RWB181" s="57"/>
      <c r="RWC181" s="57"/>
      <c r="RWD181" s="57"/>
      <c r="RWE181" s="57"/>
      <c r="RWF181" s="57"/>
      <c r="RWG181" s="57"/>
      <c r="RWH181" s="57"/>
      <c r="RWI181" s="57"/>
      <c r="RWJ181" s="57"/>
      <c r="RWK181" s="57"/>
      <c r="RWL181" s="57"/>
      <c r="RWM181" s="57"/>
      <c r="RWN181" s="57"/>
      <c r="RWO181" s="57"/>
      <c r="RWP181" s="57"/>
      <c r="RWQ181" s="57"/>
      <c r="RWR181" s="57"/>
      <c r="RWS181" s="57"/>
      <c r="RWT181" s="57"/>
      <c r="RWU181" s="57"/>
      <c r="RWV181" s="57"/>
      <c r="RWW181" s="57"/>
      <c r="RWX181" s="57"/>
      <c r="RWY181" s="57"/>
      <c r="RWZ181" s="57"/>
      <c r="RXA181" s="57"/>
      <c r="RXB181" s="57"/>
      <c r="RXC181" s="57"/>
      <c r="RXD181" s="57"/>
      <c r="RXE181" s="57"/>
      <c r="RXF181" s="57"/>
      <c r="RXG181" s="57"/>
      <c r="RXH181" s="57"/>
      <c r="RXI181" s="57"/>
      <c r="RXJ181" s="57"/>
      <c r="RXK181" s="57"/>
      <c r="RXL181" s="57"/>
      <c r="RXM181" s="57"/>
      <c r="RXN181" s="57"/>
      <c r="RXO181" s="57"/>
      <c r="RXP181" s="57"/>
      <c r="RXQ181" s="57"/>
      <c r="RXR181" s="57"/>
      <c r="RXS181" s="57"/>
      <c r="RXT181" s="57"/>
      <c r="RXU181" s="57"/>
      <c r="RXV181" s="57"/>
      <c r="RXW181" s="57"/>
      <c r="RXX181" s="57"/>
      <c r="RXY181" s="57"/>
      <c r="RXZ181" s="57"/>
      <c r="RYA181" s="57"/>
      <c r="RYB181" s="57"/>
      <c r="RYC181" s="57"/>
      <c r="RYD181" s="57"/>
      <c r="RYE181" s="57"/>
      <c r="RYF181" s="57"/>
      <c r="RYG181" s="57"/>
      <c r="RYH181" s="57"/>
      <c r="RYI181" s="57"/>
      <c r="RYJ181" s="57"/>
      <c r="RYK181" s="57"/>
      <c r="RYL181" s="57"/>
      <c r="RYM181" s="57"/>
      <c r="RYN181" s="57"/>
      <c r="RYO181" s="57"/>
      <c r="RYP181" s="57"/>
      <c r="RYQ181" s="57"/>
      <c r="RYR181" s="57"/>
      <c r="RYS181" s="57"/>
      <c r="RYT181" s="57"/>
      <c r="RYU181" s="57"/>
      <c r="RYV181" s="57"/>
      <c r="RYW181" s="57"/>
      <c r="RYX181" s="57"/>
      <c r="RYY181" s="57"/>
      <c r="RYZ181" s="57"/>
      <c r="RZA181" s="57"/>
      <c r="RZB181" s="57"/>
      <c r="RZC181" s="57"/>
      <c r="RZD181" s="57"/>
      <c r="RZE181" s="57"/>
      <c r="RZF181" s="57"/>
      <c r="RZG181" s="57"/>
      <c r="RZH181" s="57"/>
      <c r="RZI181" s="57"/>
      <c r="RZJ181" s="57"/>
      <c r="RZK181" s="57"/>
      <c r="RZL181" s="57"/>
      <c r="RZM181" s="57"/>
      <c r="RZN181" s="57"/>
      <c r="RZO181" s="57"/>
      <c r="RZP181" s="57"/>
      <c r="RZQ181" s="57"/>
      <c r="RZR181" s="57"/>
      <c r="RZS181" s="57"/>
      <c r="RZT181" s="57"/>
      <c r="RZU181" s="57"/>
      <c r="RZV181" s="57"/>
      <c r="RZW181" s="57"/>
      <c r="RZX181" s="57"/>
      <c r="RZY181" s="57"/>
      <c r="RZZ181" s="57"/>
      <c r="SAA181" s="57"/>
      <c r="SAB181" s="57"/>
      <c r="SAC181" s="57"/>
      <c r="SAD181" s="57"/>
      <c r="SAE181" s="57"/>
      <c r="SAF181" s="57"/>
      <c r="SAG181" s="57"/>
      <c r="SAH181" s="57"/>
      <c r="SAI181" s="57"/>
      <c r="SAJ181" s="57"/>
      <c r="SAK181" s="57"/>
      <c r="SAL181" s="57"/>
      <c r="SAM181" s="57"/>
      <c r="SAN181" s="57"/>
      <c r="SAO181" s="57"/>
      <c r="SAP181" s="57"/>
      <c r="SAQ181" s="57"/>
      <c r="SAR181" s="57"/>
      <c r="SAS181" s="57"/>
      <c r="SAT181" s="57"/>
      <c r="SAU181" s="57"/>
      <c r="SAV181" s="57"/>
      <c r="SAW181" s="57"/>
      <c r="SAX181" s="57"/>
      <c r="SAY181" s="57"/>
      <c r="SAZ181" s="57"/>
      <c r="SBA181" s="57"/>
      <c r="SBB181" s="57"/>
      <c r="SBC181" s="57"/>
      <c r="SBD181" s="57"/>
      <c r="SBE181" s="57"/>
      <c r="SBF181" s="57"/>
      <c r="SBG181" s="57"/>
      <c r="SBH181" s="57"/>
      <c r="SBI181" s="57"/>
      <c r="SBJ181" s="57"/>
      <c r="SBK181" s="57"/>
      <c r="SBL181" s="57"/>
      <c r="SBM181" s="57"/>
      <c r="SBN181" s="57"/>
      <c r="SBO181" s="57"/>
      <c r="SBP181" s="57"/>
      <c r="SBQ181" s="57"/>
      <c r="SBR181" s="57"/>
      <c r="SBS181" s="57"/>
      <c r="SBT181" s="57"/>
      <c r="SBU181" s="57"/>
      <c r="SBV181" s="57"/>
      <c r="SBW181" s="57"/>
      <c r="SBX181" s="57"/>
      <c r="SBY181" s="57"/>
      <c r="SBZ181" s="57"/>
      <c r="SCA181" s="57"/>
      <c r="SCB181" s="57"/>
      <c r="SCC181" s="57"/>
      <c r="SCD181" s="57"/>
      <c r="SCE181" s="57"/>
      <c r="SCF181" s="57"/>
      <c r="SCG181" s="57"/>
      <c r="SCH181" s="57"/>
      <c r="SCI181" s="57"/>
      <c r="SCJ181" s="57"/>
      <c r="SCK181" s="57"/>
      <c r="SCL181" s="57"/>
      <c r="SCM181" s="57"/>
      <c r="SCN181" s="57"/>
      <c r="SCO181" s="57"/>
      <c r="SCP181" s="57"/>
      <c r="SCQ181" s="57"/>
      <c r="SCR181" s="57"/>
      <c r="SCS181" s="57"/>
      <c r="SCT181" s="57"/>
      <c r="SCU181" s="57"/>
      <c r="SCV181" s="57"/>
      <c r="SCW181" s="57"/>
      <c r="SCX181" s="57"/>
      <c r="SCY181" s="57"/>
      <c r="SCZ181" s="57"/>
      <c r="SDA181" s="57"/>
      <c r="SDB181" s="57"/>
      <c r="SDC181" s="57"/>
      <c r="SDD181" s="57"/>
      <c r="SDE181" s="57"/>
      <c r="SDF181" s="57"/>
      <c r="SDG181" s="57"/>
      <c r="SDH181" s="57"/>
      <c r="SDI181" s="57"/>
      <c r="SDJ181" s="57"/>
      <c r="SDK181" s="57"/>
      <c r="SDL181" s="57"/>
      <c r="SDM181" s="57"/>
      <c r="SDN181" s="57"/>
      <c r="SDO181" s="57"/>
      <c r="SDP181" s="57"/>
      <c r="SDQ181" s="57"/>
      <c r="SDR181" s="57"/>
      <c r="SDS181" s="57"/>
      <c r="SDT181" s="57"/>
      <c r="SDU181" s="57"/>
      <c r="SDV181" s="57"/>
      <c r="SDW181" s="57"/>
      <c r="SDX181" s="57"/>
      <c r="SDY181" s="57"/>
      <c r="SDZ181" s="57"/>
      <c r="SEA181" s="57"/>
      <c r="SEB181" s="57"/>
      <c r="SEC181" s="57"/>
      <c r="SED181" s="57"/>
      <c r="SEE181" s="57"/>
      <c r="SEF181" s="57"/>
      <c r="SEG181" s="57"/>
      <c r="SEH181" s="57"/>
      <c r="SEI181" s="57"/>
      <c r="SEJ181" s="57"/>
      <c r="SEK181" s="57"/>
      <c r="SEL181" s="57"/>
      <c r="SEM181" s="57"/>
      <c r="SEN181" s="57"/>
      <c r="SEO181" s="57"/>
      <c r="SEP181" s="57"/>
      <c r="SEQ181" s="57"/>
      <c r="SER181" s="57"/>
      <c r="SES181" s="57"/>
      <c r="SET181" s="57"/>
      <c r="SEU181" s="57"/>
      <c r="SEV181" s="57"/>
      <c r="SEW181" s="57"/>
      <c r="SEX181" s="57"/>
      <c r="SEY181" s="57"/>
      <c r="SEZ181" s="57"/>
      <c r="SFA181" s="57"/>
      <c r="SFB181" s="57"/>
      <c r="SFC181" s="57"/>
      <c r="SFD181" s="57"/>
      <c r="SFE181" s="57"/>
      <c r="SFF181" s="57"/>
      <c r="SFG181" s="57"/>
      <c r="SFH181" s="57"/>
      <c r="SFI181" s="57"/>
      <c r="SFJ181" s="57"/>
      <c r="SFK181" s="57"/>
      <c r="SFL181" s="57"/>
      <c r="SFM181" s="57"/>
      <c r="SFN181" s="57"/>
      <c r="SFO181" s="57"/>
      <c r="SFP181" s="57"/>
      <c r="SFQ181" s="57"/>
      <c r="SFR181" s="57"/>
      <c r="SFS181" s="57"/>
      <c r="SFT181" s="57"/>
      <c r="SFU181" s="57"/>
      <c r="SFV181" s="57"/>
      <c r="SFW181" s="57"/>
      <c r="SFX181" s="57"/>
      <c r="SFY181" s="57"/>
      <c r="SFZ181" s="57"/>
      <c r="SGA181" s="57"/>
      <c r="SGB181" s="57"/>
      <c r="SGC181" s="57"/>
      <c r="SGD181" s="57"/>
      <c r="SGE181" s="57"/>
      <c r="SGF181" s="57"/>
      <c r="SGG181" s="57"/>
      <c r="SGH181" s="57"/>
      <c r="SGI181" s="57"/>
      <c r="SGJ181" s="57"/>
      <c r="SGK181" s="57"/>
      <c r="SGL181" s="57"/>
      <c r="SGM181" s="57"/>
      <c r="SGN181" s="57"/>
      <c r="SGO181" s="57"/>
      <c r="SGP181" s="57"/>
      <c r="SGQ181" s="57"/>
      <c r="SGR181" s="57"/>
      <c r="SGS181" s="57"/>
      <c r="SGT181" s="57"/>
      <c r="SGU181" s="57"/>
      <c r="SGV181" s="57"/>
      <c r="SGW181" s="57"/>
      <c r="SGX181" s="57"/>
      <c r="SGY181" s="57"/>
      <c r="SGZ181" s="57"/>
      <c r="SHA181" s="57"/>
      <c r="SHB181" s="57"/>
      <c r="SHC181" s="57"/>
      <c r="SHD181" s="57"/>
      <c r="SHE181" s="57"/>
      <c r="SHF181" s="57"/>
      <c r="SHG181" s="57"/>
      <c r="SHH181" s="57"/>
      <c r="SHI181" s="57"/>
      <c r="SHJ181" s="57"/>
      <c r="SHK181" s="57"/>
      <c r="SHL181" s="57"/>
      <c r="SHM181" s="57"/>
      <c r="SHN181" s="57"/>
      <c r="SHO181" s="57"/>
      <c r="SHP181" s="57"/>
      <c r="SHQ181" s="57"/>
      <c r="SHR181" s="57"/>
      <c r="SHS181" s="57"/>
      <c r="SHT181" s="57"/>
      <c r="SHU181" s="57"/>
      <c r="SHV181" s="57"/>
      <c r="SHW181" s="57"/>
      <c r="SHX181" s="57"/>
      <c r="SHY181" s="57"/>
      <c r="SHZ181" s="57"/>
      <c r="SIA181" s="57"/>
      <c r="SIB181" s="57"/>
      <c r="SIC181" s="57"/>
      <c r="SID181" s="57"/>
      <c r="SIE181" s="57"/>
      <c r="SIF181" s="57"/>
      <c r="SIG181" s="57"/>
      <c r="SIH181" s="57"/>
      <c r="SII181" s="57"/>
      <c r="SIJ181" s="57"/>
      <c r="SIK181" s="57"/>
      <c r="SIL181" s="57"/>
      <c r="SIM181" s="57"/>
      <c r="SIN181" s="57"/>
      <c r="SIO181" s="57"/>
      <c r="SIP181" s="57"/>
      <c r="SIQ181" s="57"/>
      <c r="SIR181" s="57"/>
      <c r="SIS181" s="57"/>
      <c r="SIT181" s="57"/>
      <c r="SIU181" s="57"/>
      <c r="SIV181" s="57"/>
      <c r="SIW181" s="57"/>
      <c r="SIX181" s="57"/>
      <c r="SIY181" s="57"/>
      <c r="SIZ181" s="57"/>
      <c r="SJA181" s="57"/>
      <c r="SJB181" s="57"/>
      <c r="SJC181" s="57"/>
      <c r="SJD181" s="57"/>
      <c r="SJE181" s="57"/>
      <c r="SJF181" s="57"/>
      <c r="SJG181" s="57"/>
      <c r="SJH181" s="57"/>
      <c r="SJI181" s="57"/>
      <c r="SJJ181" s="57"/>
      <c r="SJK181" s="57"/>
      <c r="SJL181" s="57"/>
      <c r="SJM181" s="57"/>
      <c r="SJN181" s="57"/>
      <c r="SJO181" s="57"/>
      <c r="SJP181" s="57"/>
      <c r="SJQ181" s="57"/>
      <c r="SJR181" s="57"/>
      <c r="SJS181" s="57"/>
      <c r="SJT181" s="57"/>
      <c r="SJU181" s="57"/>
      <c r="SJV181" s="57"/>
      <c r="SJW181" s="57"/>
      <c r="SJX181" s="57"/>
      <c r="SJY181" s="57"/>
      <c r="SJZ181" s="57"/>
      <c r="SKA181" s="57"/>
      <c r="SKB181" s="57"/>
      <c r="SKC181" s="57"/>
      <c r="SKD181" s="57"/>
      <c r="SKE181" s="57"/>
      <c r="SKF181" s="57"/>
      <c r="SKG181" s="57"/>
      <c r="SKH181" s="57"/>
      <c r="SKI181" s="57"/>
      <c r="SKJ181" s="57"/>
      <c r="SKK181" s="57"/>
      <c r="SKL181" s="57"/>
      <c r="SKM181" s="57"/>
      <c r="SKN181" s="57"/>
      <c r="SKO181" s="57"/>
      <c r="SKP181" s="57"/>
      <c r="SKQ181" s="57"/>
      <c r="SKR181" s="57"/>
      <c r="SKS181" s="57"/>
      <c r="SKT181" s="57"/>
      <c r="SKU181" s="57"/>
      <c r="SKV181" s="57"/>
      <c r="SKW181" s="57"/>
      <c r="SKX181" s="57"/>
      <c r="SKY181" s="57"/>
      <c r="SKZ181" s="57"/>
      <c r="SLA181" s="57"/>
      <c r="SLB181" s="57"/>
      <c r="SLC181" s="57"/>
      <c r="SLD181" s="57"/>
      <c r="SLE181" s="57"/>
      <c r="SLF181" s="57"/>
      <c r="SLG181" s="57"/>
      <c r="SLH181" s="57"/>
      <c r="SLI181" s="57"/>
      <c r="SLJ181" s="57"/>
      <c r="SLK181" s="57"/>
      <c r="SLL181" s="57"/>
      <c r="SLM181" s="57"/>
      <c r="SLN181" s="57"/>
      <c r="SLO181" s="57"/>
      <c r="SLP181" s="57"/>
      <c r="SLQ181" s="57"/>
      <c r="SLR181" s="57"/>
      <c r="SLS181" s="57"/>
      <c r="SLT181" s="57"/>
      <c r="SLU181" s="57"/>
      <c r="SLV181" s="57"/>
      <c r="SLW181" s="57"/>
      <c r="SLX181" s="57"/>
      <c r="SLY181" s="57"/>
      <c r="SLZ181" s="57"/>
      <c r="SMA181" s="57"/>
      <c r="SMB181" s="57"/>
      <c r="SMC181" s="57"/>
      <c r="SMD181" s="57"/>
      <c r="SME181" s="57"/>
      <c r="SMF181" s="57"/>
      <c r="SMG181" s="57"/>
      <c r="SMH181" s="57"/>
      <c r="SMI181" s="57"/>
      <c r="SMJ181" s="57"/>
      <c r="SMK181" s="57"/>
      <c r="SML181" s="57"/>
      <c r="SMM181" s="57"/>
      <c r="SMN181" s="57"/>
      <c r="SMO181" s="57"/>
      <c r="SMP181" s="57"/>
      <c r="SMQ181" s="57"/>
      <c r="SMR181" s="57"/>
      <c r="SMS181" s="57"/>
      <c r="SMT181" s="57"/>
      <c r="SMU181" s="57"/>
      <c r="SMV181" s="57"/>
      <c r="SMW181" s="57"/>
      <c r="SMX181" s="57"/>
      <c r="SMY181" s="57"/>
      <c r="SMZ181" s="57"/>
      <c r="SNA181" s="57"/>
      <c r="SNB181" s="57"/>
      <c r="SNC181" s="57"/>
      <c r="SND181" s="57"/>
      <c r="SNE181" s="57"/>
      <c r="SNF181" s="57"/>
      <c r="SNG181" s="57"/>
      <c r="SNH181" s="57"/>
      <c r="SNI181" s="57"/>
      <c r="SNJ181" s="57"/>
      <c r="SNK181" s="57"/>
      <c r="SNL181" s="57"/>
      <c r="SNM181" s="57"/>
      <c r="SNN181" s="57"/>
      <c r="SNO181" s="57"/>
      <c r="SNP181" s="57"/>
      <c r="SNQ181" s="57"/>
      <c r="SNR181" s="57"/>
      <c r="SNS181" s="57"/>
      <c r="SNT181" s="57"/>
      <c r="SNU181" s="57"/>
      <c r="SNV181" s="57"/>
      <c r="SNW181" s="57"/>
      <c r="SNX181" s="57"/>
      <c r="SNY181" s="57"/>
      <c r="SNZ181" s="57"/>
      <c r="SOA181" s="57"/>
      <c r="SOB181" s="57"/>
      <c r="SOC181" s="57"/>
      <c r="SOD181" s="57"/>
      <c r="SOE181" s="57"/>
      <c r="SOF181" s="57"/>
      <c r="SOG181" s="57"/>
      <c r="SOH181" s="57"/>
      <c r="SOI181" s="57"/>
      <c r="SOJ181" s="57"/>
      <c r="SOK181" s="57"/>
      <c r="SOL181" s="57"/>
      <c r="SOM181" s="57"/>
      <c r="SON181" s="57"/>
      <c r="SOO181" s="57"/>
      <c r="SOP181" s="57"/>
      <c r="SOQ181" s="57"/>
      <c r="SOR181" s="57"/>
      <c r="SOS181" s="57"/>
      <c r="SOT181" s="57"/>
      <c r="SOU181" s="57"/>
      <c r="SOV181" s="57"/>
      <c r="SOW181" s="57"/>
      <c r="SOX181" s="57"/>
      <c r="SOY181" s="57"/>
      <c r="SOZ181" s="57"/>
      <c r="SPA181" s="57"/>
      <c r="SPB181" s="57"/>
      <c r="SPC181" s="57"/>
      <c r="SPD181" s="57"/>
      <c r="SPE181" s="57"/>
      <c r="SPF181" s="57"/>
      <c r="SPG181" s="57"/>
      <c r="SPH181" s="57"/>
      <c r="SPI181" s="57"/>
      <c r="SPJ181" s="57"/>
      <c r="SPK181" s="57"/>
      <c r="SPL181" s="57"/>
      <c r="SPM181" s="57"/>
      <c r="SPN181" s="57"/>
      <c r="SPO181" s="57"/>
      <c r="SPP181" s="57"/>
      <c r="SPQ181" s="57"/>
      <c r="SPR181" s="57"/>
      <c r="SPS181" s="57"/>
      <c r="SPT181" s="57"/>
      <c r="SPU181" s="57"/>
      <c r="SPV181" s="57"/>
      <c r="SPW181" s="57"/>
      <c r="SPX181" s="57"/>
      <c r="SPY181" s="57"/>
      <c r="SPZ181" s="57"/>
      <c r="SQA181" s="57"/>
      <c r="SQB181" s="57"/>
      <c r="SQC181" s="57"/>
      <c r="SQD181" s="57"/>
      <c r="SQE181" s="57"/>
      <c r="SQF181" s="57"/>
      <c r="SQG181" s="57"/>
      <c r="SQH181" s="57"/>
      <c r="SQI181" s="57"/>
      <c r="SQJ181" s="57"/>
      <c r="SQK181" s="57"/>
      <c r="SQL181" s="57"/>
      <c r="SQM181" s="57"/>
      <c r="SQN181" s="57"/>
      <c r="SQO181" s="57"/>
      <c r="SQP181" s="57"/>
      <c r="SQQ181" s="57"/>
      <c r="SQR181" s="57"/>
      <c r="SQS181" s="57"/>
      <c r="SQT181" s="57"/>
      <c r="SQU181" s="57"/>
      <c r="SQV181" s="57"/>
      <c r="SQW181" s="57"/>
      <c r="SQX181" s="57"/>
      <c r="SQY181" s="57"/>
      <c r="SQZ181" s="57"/>
      <c r="SRA181" s="57"/>
      <c r="SRB181" s="57"/>
      <c r="SRC181" s="57"/>
      <c r="SRD181" s="57"/>
      <c r="SRE181" s="57"/>
      <c r="SRF181" s="57"/>
      <c r="SRG181" s="57"/>
      <c r="SRH181" s="57"/>
      <c r="SRI181" s="57"/>
      <c r="SRJ181" s="57"/>
      <c r="SRK181" s="57"/>
      <c r="SRL181" s="57"/>
      <c r="SRM181" s="57"/>
      <c r="SRN181" s="57"/>
      <c r="SRO181" s="57"/>
      <c r="SRP181" s="57"/>
      <c r="SRQ181" s="57"/>
      <c r="SRR181" s="57"/>
      <c r="SRS181" s="57"/>
      <c r="SRT181" s="57"/>
      <c r="SRU181" s="57"/>
      <c r="SRV181" s="57"/>
      <c r="SRW181" s="57"/>
      <c r="SRX181" s="57"/>
      <c r="SRY181" s="57"/>
      <c r="SRZ181" s="57"/>
      <c r="SSA181" s="57"/>
      <c r="SSB181" s="57"/>
      <c r="SSC181" s="57"/>
      <c r="SSD181" s="57"/>
      <c r="SSE181" s="57"/>
      <c r="SSF181" s="57"/>
      <c r="SSG181" s="57"/>
      <c r="SSH181" s="57"/>
      <c r="SSI181" s="57"/>
      <c r="SSJ181" s="57"/>
      <c r="SSK181" s="57"/>
      <c r="SSL181" s="57"/>
      <c r="SSM181" s="57"/>
      <c r="SSN181" s="57"/>
      <c r="SSO181" s="57"/>
      <c r="SSP181" s="57"/>
      <c r="SSQ181" s="57"/>
      <c r="SSR181" s="57"/>
      <c r="SSS181" s="57"/>
      <c r="SST181" s="57"/>
      <c r="SSU181" s="57"/>
      <c r="SSV181" s="57"/>
      <c r="SSW181" s="57"/>
      <c r="SSX181" s="57"/>
      <c r="SSY181" s="57"/>
      <c r="SSZ181" s="57"/>
      <c r="STA181" s="57"/>
      <c r="STB181" s="57"/>
      <c r="STC181" s="57"/>
      <c r="STD181" s="57"/>
      <c r="STE181" s="57"/>
      <c r="STF181" s="57"/>
      <c r="STG181" s="57"/>
      <c r="STH181" s="57"/>
      <c r="STI181" s="57"/>
      <c r="STJ181" s="57"/>
      <c r="STK181" s="57"/>
      <c r="STL181" s="57"/>
      <c r="STM181" s="57"/>
      <c r="STN181" s="57"/>
      <c r="STO181" s="57"/>
      <c r="STP181" s="57"/>
      <c r="STQ181" s="57"/>
      <c r="STR181" s="57"/>
      <c r="STS181" s="57"/>
      <c r="STT181" s="57"/>
      <c r="STU181" s="57"/>
      <c r="STV181" s="57"/>
      <c r="STW181" s="57"/>
      <c r="STX181" s="57"/>
      <c r="STY181" s="57"/>
      <c r="STZ181" s="57"/>
      <c r="SUA181" s="57"/>
      <c r="SUB181" s="57"/>
      <c r="SUC181" s="57"/>
      <c r="SUD181" s="57"/>
      <c r="SUE181" s="57"/>
      <c r="SUF181" s="57"/>
      <c r="SUG181" s="57"/>
      <c r="SUH181" s="57"/>
      <c r="SUI181" s="57"/>
      <c r="SUJ181" s="57"/>
      <c r="SUK181" s="57"/>
      <c r="SUL181" s="57"/>
      <c r="SUM181" s="57"/>
      <c r="SUN181" s="57"/>
      <c r="SUO181" s="57"/>
      <c r="SUP181" s="57"/>
      <c r="SUQ181" s="57"/>
      <c r="SUR181" s="57"/>
      <c r="SUS181" s="57"/>
      <c r="SUT181" s="57"/>
      <c r="SUU181" s="57"/>
      <c r="SUV181" s="57"/>
      <c r="SUW181" s="57"/>
      <c r="SUX181" s="57"/>
      <c r="SUY181" s="57"/>
      <c r="SUZ181" s="57"/>
      <c r="SVA181" s="57"/>
      <c r="SVB181" s="57"/>
      <c r="SVC181" s="57"/>
      <c r="SVD181" s="57"/>
      <c r="SVE181" s="57"/>
      <c r="SVF181" s="57"/>
      <c r="SVG181" s="57"/>
      <c r="SVH181" s="57"/>
      <c r="SVI181" s="57"/>
      <c r="SVJ181" s="57"/>
      <c r="SVK181" s="57"/>
      <c r="SVL181" s="57"/>
      <c r="SVM181" s="57"/>
      <c r="SVN181" s="57"/>
      <c r="SVO181" s="57"/>
      <c r="SVP181" s="57"/>
      <c r="SVQ181" s="57"/>
      <c r="SVR181" s="57"/>
      <c r="SVS181" s="57"/>
      <c r="SVT181" s="57"/>
      <c r="SVU181" s="57"/>
      <c r="SVV181" s="57"/>
      <c r="SVW181" s="57"/>
      <c r="SVX181" s="57"/>
      <c r="SVY181" s="57"/>
      <c r="SVZ181" s="57"/>
      <c r="SWA181" s="57"/>
      <c r="SWB181" s="57"/>
      <c r="SWC181" s="57"/>
      <c r="SWD181" s="57"/>
      <c r="SWE181" s="57"/>
      <c r="SWF181" s="57"/>
      <c r="SWG181" s="57"/>
      <c r="SWH181" s="57"/>
      <c r="SWI181" s="57"/>
      <c r="SWJ181" s="57"/>
      <c r="SWK181" s="57"/>
      <c r="SWL181" s="57"/>
      <c r="SWM181" s="57"/>
      <c r="SWN181" s="57"/>
      <c r="SWO181" s="57"/>
      <c r="SWP181" s="57"/>
      <c r="SWQ181" s="57"/>
      <c r="SWR181" s="57"/>
      <c r="SWS181" s="57"/>
      <c r="SWT181" s="57"/>
      <c r="SWU181" s="57"/>
      <c r="SWV181" s="57"/>
      <c r="SWW181" s="57"/>
      <c r="SWX181" s="57"/>
      <c r="SWY181" s="57"/>
      <c r="SWZ181" s="57"/>
      <c r="SXA181" s="57"/>
      <c r="SXB181" s="57"/>
      <c r="SXC181" s="57"/>
      <c r="SXD181" s="57"/>
      <c r="SXE181" s="57"/>
      <c r="SXF181" s="57"/>
      <c r="SXG181" s="57"/>
      <c r="SXH181" s="57"/>
      <c r="SXI181" s="57"/>
      <c r="SXJ181" s="57"/>
      <c r="SXK181" s="57"/>
      <c r="SXL181" s="57"/>
      <c r="SXM181" s="57"/>
      <c r="SXN181" s="57"/>
      <c r="SXO181" s="57"/>
      <c r="SXP181" s="57"/>
      <c r="SXQ181" s="57"/>
      <c r="SXR181" s="57"/>
      <c r="SXS181" s="57"/>
      <c r="SXT181" s="57"/>
      <c r="SXU181" s="57"/>
      <c r="SXV181" s="57"/>
      <c r="SXW181" s="57"/>
      <c r="SXX181" s="57"/>
      <c r="SXY181" s="57"/>
      <c r="SXZ181" s="57"/>
      <c r="SYA181" s="57"/>
      <c r="SYB181" s="57"/>
      <c r="SYC181" s="57"/>
      <c r="SYD181" s="57"/>
      <c r="SYE181" s="57"/>
      <c r="SYF181" s="57"/>
      <c r="SYG181" s="57"/>
      <c r="SYH181" s="57"/>
      <c r="SYI181" s="57"/>
      <c r="SYJ181" s="57"/>
      <c r="SYK181" s="57"/>
      <c r="SYL181" s="57"/>
      <c r="SYM181" s="57"/>
      <c r="SYN181" s="57"/>
      <c r="SYO181" s="57"/>
      <c r="SYP181" s="57"/>
      <c r="SYQ181" s="57"/>
      <c r="SYR181" s="57"/>
      <c r="SYS181" s="57"/>
      <c r="SYT181" s="57"/>
      <c r="SYU181" s="57"/>
      <c r="SYV181" s="57"/>
      <c r="SYW181" s="57"/>
      <c r="SYX181" s="57"/>
      <c r="SYY181" s="57"/>
      <c r="SYZ181" s="57"/>
      <c r="SZA181" s="57"/>
      <c r="SZB181" s="57"/>
      <c r="SZC181" s="57"/>
      <c r="SZD181" s="57"/>
      <c r="SZE181" s="57"/>
      <c r="SZF181" s="57"/>
      <c r="SZG181" s="57"/>
      <c r="SZH181" s="57"/>
      <c r="SZI181" s="57"/>
      <c r="SZJ181" s="57"/>
      <c r="SZK181" s="57"/>
      <c r="SZL181" s="57"/>
      <c r="SZM181" s="57"/>
      <c r="SZN181" s="57"/>
      <c r="SZO181" s="57"/>
      <c r="SZP181" s="57"/>
      <c r="SZQ181" s="57"/>
      <c r="SZR181" s="57"/>
      <c r="SZS181" s="57"/>
      <c r="SZT181" s="57"/>
      <c r="SZU181" s="57"/>
      <c r="SZV181" s="57"/>
      <c r="SZW181" s="57"/>
      <c r="SZX181" s="57"/>
      <c r="SZY181" s="57"/>
      <c r="SZZ181" s="57"/>
      <c r="TAA181" s="57"/>
      <c r="TAB181" s="57"/>
      <c r="TAC181" s="57"/>
      <c r="TAD181" s="57"/>
      <c r="TAE181" s="57"/>
      <c r="TAF181" s="57"/>
      <c r="TAG181" s="57"/>
      <c r="TAH181" s="57"/>
      <c r="TAI181" s="57"/>
      <c r="TAJ181" s="57"/>
      <c r="TAK181" s="57"/>
      <c r="TAL181" s="57"/>
      <c r="TAM181" s="57"/>
      <c r="TAN181" s="57"/>
      <c r="TAO181" s="57"/>
      <c r="TAP181" s="57"/>
      <c r="TAQ181" s="57"/>
      <c r="TAR181" s="57"/>
      <c r="TAS181" s="57"/>
      <c r="TAT181" s="57"/>
      <c r="TAU181" s="57"/>
      <c r="TAV181" s="57"/>
      <c r="TAW181" s="57"/>
      <c r="TAX181" s="57"/>
      <c r="TAY181" s="57"/>
      <c r="TAZ181" s="57"/>
      <c r="TBA181" s="57"/>
      <c r="TBB181" s="57"/>
      <c r="TBC181" s="57"/>
      <c r="TBD181" s="57"/>
      <c r="TBE181" s="57"/>
      <c r="TBF181" s="57"/>
      <c r="TBG181" s="57"/>
      <c r="TBH181" s="57"/>
      <c r="TBI181" s="57"/>
      <c r="TBJ181" s="57"/>
      <c r="TBK181" s="57"/>
      <c r="TBL181" s="57"/>
      <c r="TBM181" s="57"/>
      <c r="TBN181" s="57"/>
      <c r="TBO181" s="57"/>
      <c r="TBP181" s="57"/>
      <c r="TBQ181" s="57"/>
      <c r="TBR181" s="57"/>
      <c r="TBS181" s="57"/>
      <c r="TBT181" s="57"/>
      <c r="TBU181" s="57"/>
      <c r="TBV181" s="57"/>
      <c r="TBW181" s="57"/>
      <c r="TBX181" s="57"/>
      <c r="TBY181" s="57"/>
      <c r="TBZ181" s="57"/>
      <c r="TCA181" s="57"/>
      <c r="TCB181" s="57"/>
      <c r="TCC181" s="57"/>
      <c r="TCD181" s="57"/>
      <c r="TCE181" s="57"/>
      <c r="TCF181" s="57"/>
      <c r="TCG181" s="57"/>
      <c r="TCH181" s="57"/>
      <c r="TCI181" s="57"/>
      <c r="TCJ181" s="57"/>
      <c r="TCK181" s="57"/>
      <c r="TCL181" s="57"/>
      <c r="TCM181" s="57"/>
      <c r="TCN181" s="57"/>
      <c r="TCO181" s="57"/>
      <c r="TCP181" s="57"/>
      <c r="TCQ181" s="57"/>
      <c r="TCR181" s="57"/>
      <c r="TCS181" s="57"/>
      <c r="TCT181" s="57"/>
      <c r="TCU181" s="57"/>
      <c r="TCV181" s="57"/>
      <c r="TCW181" s="57"/>
      <c r="TCX181" s="57"/>
      <c r="TCY181" s="57"/>
      <c r="TCZ181" s="57"/>
      <c r="TDA181" s="57"/>
      <c r="TDB181" s="57"/>
      <c r="TDC181" s="57"/>
      <c r="TDD181" s="57"/>
      <c r="TDE181" s="57"/>
      <c r="TDF181" s="57"/>
      <c r="TDG181" s="57"/>
      <c r="TDH181" s="57"/>
      <c r="TDI181" s="57"/>
      <c r="TDJ181" s="57"/>
      <c r="TDK181" s="57"/>
      <c r="TDL181" s="57"/>
      <c r="TDM181" s="57"/>
      <c r="TDN181" s="57"/>
      <c r="TDO181" s="57"/>
      <c r="TDP181" s="57"/>
      <c r="TDQ181" s="57"/>
      <c r="TDR181" s="57"/>
      <c r="TDS181" s="57"/>
      <c r="TDT181" s="57"/>
      <c r="TDU181" s="57"/>
      <c r="TDV181" s="57"/>
      <c r="TDW181" s="57"/>
      <c r="TDX181" s="57"/>
      <c r="TDY181" s="57"/>
      <c r="TDZ181" s="57"/>
      <c r="TEA181" s="57"/>
      <c r="TEB181" s="57"/>
      <c r="TEC181" s="57"/>
      <c r="TED181" s="57"/>
      <c r="TEE181" s="57"/>
      <c r="TEF181" s="57"/>
      <c r="TEG181" s="57"/>
      <c r="TEH181" s="57"/>
      <c r="TEI181" s="57"/>
      <c r="TEJ181" s="57"/>
      <c r="TEK181" s="57"/>
      <c r="TEL181" s="57"/>
      <c r="TEM181" s="57"/>
      <c r="TEN181" s="57"/>
      <c r="TEO181" s="57"/>
      <c r="TEP181" s="57"/>
      <c r="TEQ181" s="57"/>
      <c r="TER181" s="57"/>
      <c r="TES181" s="57"/>
      <c r="TET181" s="57"/>
      <c r="TEU181" s="57"/>
      <c r="TEV181" s="57"/>
      <c r="TEW181" s="57"/>
      <c r="TEX181" s="57"/>
      <c r="TEY181" s="57"/>
      <c r="TEZ181" s="57"/>
      <c r="TFA181" s="57"/>
      <c r="TFB181" s="57"/>
      <c r="TFC181" s="57"/>
      <c r="TFD181" s="57"/>
      <c r="TFE181" s="57"/>
      <c r="TFF181" s="57"/>
      <c r="TFG181" s="57"/>
      <c r="TFH181" s="57"/>
      <c r="TFI181" s="57"/>
      <c r="TFJ181" s="57"/>
      <c r="TFK181" s="57"/>
      <c r="TFL181" s="57"/>
      <c r="TFM181" s="57"/>
      <c r="TFN181" s="57"/>
      <c r="TFO181" s="57"/>
      <c r="TFP181" s="57"/>
      <c r="TFQ181" s="57"/>
      <c r="TFR181" s="57"/>
      <c r="TFS181" s="57"/>
      <c r="TFT181" s="57"/>
      <c r="TFU181" s="57"/>
      <c r="TFV181" s="57"/>
      <c r="TFW181" s="57"/>
      <c r="TFX181" s="57"/>
      <c r="TFY181" s="57"/>
      <c r="TFZ181" s="57"/>
      <c r="TGA181" s="57"/>
      <c r="TGB181" s="57"/>
      <c r="TGC181" s="57"/>
      <c r="TGD181" s="57"/>
      <c r="TGE181" s="57"/>
      <c r="TGF181" s="57"/>
      <c r="TGG181" s="57"/>
      <c r="TGH181" s="57"/>
      <c r="TGI181" s="57"/>
      <c r="TGJ181" s="57"/>
      <c r="TGK181" s="57"/>
      <c r="TGL181" s="57"/>
      <c r="TGM181" s="57"/>
      <c r="TGN181" s="57"/>
      <c r="TGO181" s="57"/>
      <c r="TGP181" s="57"/>
      <c r="TGQ181" s="57"/>
      <c r="TGR181" s="57"/>
      <c r="TGS181" s="57"/>
      <c r="TGT181" s="57"/>
      <c r="TGU181" s="57"/>
      <c r="TGV181" s="57"/>
      <c r="TGW181" s="57"/>
      <c r="TGX181" s="57"/>
      <c r="TGY181" s="57"/>
      <c r="TGZ181" s="57"/>
      <c r="THA181" s="57"/>
      <c r="THB181" s="57"/>
      <c r="THC181" s="57"/>
      <c r="THD181" s="57"/>
      <c r="THE181" s="57"/>
      <c r="THF181" s="57"/>
      <c r="THG181" s="57"/>
      <c r="THH181" s="57"/>
      <c r="THI181" s="57"/>
      <c r="THJ181" s="57"/>
      <c r="THK181" s="57"/>
      <c r="THL181" s="57"/>
      <c r="THM181" s="57"/>
      <c r="THN181" s="57"/>
      <c r="THO181" s="57"/>
      <c r="THP181" s="57"/>
      <c r="THQ181" s="57"/>
      <c r="THR181" s="57"/>
      <c r="THS181" s="57"/>
      <c r="THT181" s="57"/>
      <c r="THU181" s="57"/>
      <c r="THV181" s="57"/>
      <c r="THW181" s="57"/>
      <c r="THX181" s="57"/>
      <c r="THY181" s="57"/>
      <c r="THZ181" s="57"/>
      <c r="TIA181" s="57"/>
      <c r="TIB181" s="57"/>
      <c r="TIC181" s="57"/>
      <c r="TID181" s="57"/>
      <c r="TIE181" s="57"/>
      <c r="TIF181" s="57"/>
      <c r="TIG181" s="57"/>
      <c r="TIH181" s="57"/>
      <c r="TII181" s="57"/>
      <c r="TIJ181" s="57"/>
      <c r="TIK181" s="57"/>
      <c r="TIL181" s="57"/>
      <c r="TIM181" s="57"/>
      <c r="TIN181" s="57"/>
      <c r="TIO181" s="57"/>
      <c r="TIP181" s="57"/>
      <c r="TIQ181" s="57"/>
      <c r="TIR181" s="57"/>
      <c r="TIS181" s="57"/>
      <c r="TIT181" s="57"/>
      <c r="TIU181" s="57"/>
      <c r="TIV181" s="57"/>
      <c r="TIW181" s="57"/>
      <c r="TIX181" s="57"/>
      <c r="TIY181" s="57"/>
      <c r="TIZ181" s="57"/>
      <c r="TJA181" s="57"/>
      <c r="TJB181" s="57"/>
      <c r="TJC181" s="57"/>
      <c r="TJD181" s="57"/>
      <c r="TJE181" s="57"/>
      <c r="TJF181" s="57"/>
      <c r="TJG181" s="57"/>
      <c r="TJH181" s="57"/>
      <c r="TJI181" s="57"/>
      <c r="TJJ181" s="57"/>
      <c r="TJK181" s="57"/>
      <c r="TJL181" s="57"/>
      <c r="TJM181" s="57"/>
      <c r="TJN181" s="57"/>
      <c r="TJO181" s="57"/>
      <c r="TJP181" s="57"/>
      <c r="TJQ181" s="57"/>
      <c r="TJR181" s="57"/>
      <c r="TJS181" s="57"/>
      <c r="TJT181" s="57"/>
      <c r="TJU181" s="57"/>
      <c r="TJV181" s="57"/>
      <c r="TJW181" s="57"/>
      <c r="TJX181" s="57"/>
      <c r="TJY181" s="57"/>
      <c r="TJZ181" s="57"/>
      <c r="TKA181" s="57"/>
      <c r="TKB181" s="57"/>
      <c r="TKC181" s="57"/>
      <c r="TKD181" s="57"/>
      <c r="TKE181" s="57"/>
      <c r="TKF181" s="57"/>
      <c r="TKG181" s="57"/>
      <c r="TKH181" s="57"/>
      <c r="TKI181" s="57"/>
      <c r="TKJ181" s="57"/>
      <c r="TKK181" s="57"/>
      <c r="TKL181" s="57"/>
      <c r="TKM181" s="57"/>
      <c r="TKN181" s="57"/>
      <c r="TKO181" s="57"/>
      <c r="TKP181" s="57"/>
      <c r="TKQ181" s="57"/>
      <c r="TKR181" s="57"/>
      <c r="TKS181" s="57"/>
      <c r="TKT181" s="57"/>
      <c r="TKU181" s="57"/>
      <c r="TKV181" s="57"/>
      <c r="TKW181" s="57"/>
      <c r="TKX181" s="57"/>
      <c r="TKY181" s="57"/>
      <c r="TKZ181" s="57"/>
      <c r="TLA181" s="57"/>
      <c r="TLB181" s="57"/>
      <c r="TLC181" s="57"/>
      <c r="TLD181" s="57"/>
      <c r="TLE181" s="57"/>
      <c r="TLF181" s="57"/>
      <c r="TLG181" s="57"/>
      <c r="TLH181" s="57"/>
      <c r="TLI181" s="57"/>
      <c r="TLJ181" s="57"/>
      <c r="TLK181" s="57"/>
      <c r="TLL181" s="57"/>
      <c r="TLM181" s="57"/>
      <c r="TLN181" s="57"/>
      <c r="TLO181" s="57"/>
      <c r="TLP181" s="57"/>
      <c r="TLQ181" s="57"/>
      <c r="TLR181" s="57"/>
      <c r="TLS181" s="57"/>
      <c r="TLT181" s="57"/>
      <c r="TLU181" s="57"/>
      <c r="TLV181" s="57"/>
      <c r="TLW181" s="57"/>
      <c r="TLX181" s="57"/>
      <c r="TLY181" s="57"/>
      <c r="TLZ181" s="57"/>
      <c r="TMA181" s="57"/>
      <c r="TMB181" s="57"/>
      <c r="TMC181" s="57"/>
      <c r="TMD181" s="57"/>
      <c r="TME181" s="57"/>
      <c r="TMF181" s="57"/>
      <c r="TMG181" s="57"/>
      <c r="TMH181" s="57"/>
      <c r="TMI181" s="57"/>
      <c r="TMJ181" s="57"/>
      <c r="TMK181" s="57"/>
      <c r="TML181" s="57"/>
      <c r="TMM181" s="57"/>
      <c r="TMN181" s="57"/>
      <c r="TMO181" s="57"/>
      <c r="TMP181" s="57"/>
      <c r="TMQ181" s="57"/>
      <c r="TMR181" s="57"/>
      <c r="TMS181" s="57"/>
      <c r="TMT181" s="57"/>
      <c r="TMU181" s="57"/>
      <c r="TMV181" s="57"/>
      <c r="TMW181" s="57"/>
      <c r="TMX181" s="57"/>
      <c r="TMY181" s="57"/>
      <c r="TMZ181" s="57"/>
      <c r="TNA181" s="57"/>
      <c r="TNB181" s="57"/>
      <c r="TNC181" s="57"/>
      <c r="TND181" s="57"/>
      <c r="TNE181" s="57"/>
      <c r="TNF181" s="57"/>
      <c r="TNG181" s="57"/>
      <c r="TNH181" s="57"/>
      <c r="TNI181" s="57"/>
      <c r="TNJ181" s="57"/>
      <c r="TNK181" s="57"/>
      <c r="TNL181" s="57"/>
      <c r="TNM181" s="57"/>
      <c r="TNN181" s="57"/>
      <c r="TNO181" s="57"/>
      <c r="TNP181" s="57"/>
      <c r="TNQ181" s="57"/>
      <c r="TNR181" s="57"/>
      <c r="TNS181" s="57"/>
      <c r="TNT181" s="57"/>
      <c r="TNU181" s="57"/>
      <c r="TNV181" s="57"/>
      <c r="TNW181" s="57"/>
      <c r="TNX181" s="57"/>
      <c r="TNY181" s="57"/>
      <c r="TNZ181" s="57"/>
      <c r="TOA181" s="57"/>
      <c r="TOB181" s="57"/>
      <c r="TOC181" s="57"/>
      <c r="TOD181" s="57"/>
      <c r="TOE181" s="57"/>
      <c r="TOF181" s="57"/>
      <c r="TOG181" s="57"/>
      <c r="TOH181" s="57"/>
      <c r="TOI181" s="57"/>
      <c r="TOJ181" s="57"/>
      <c r="TOK181" s="57"/>
      <c r="TOL181" s="57"/>
      <c r="TOM181" s="57"/>
      <c r="TON181" s="57"/>
      <c r="TOO181" s="57"/>
      <c r="TOP181" s="57"/>
      <c r="TOQ181" s="57"/>
      <c r="TOR181" s="57"/>
      <c r="TOS181" s="57"/>
      <c r="TOT181" s="57"/>
      <c r="TOU181" s="57"/>
      <c r="TOV181" s="57"/>
      <c r="TOW181" s="57"/>
      <c r="TOX181" s="57"/>
      <c r="TOY181" s="57"/>
      <c r="TOZ181" s="57"/>
      <c r="TPA181" s="57"/>
      <c r="TPB181" s="57"/>
      <c r="TPC181" s="57"/>
      <c r="TPD181" s="57"/>
      <c r="TPE181" s="57"/>
      <c r="TPF181" s="57"/>
      <c r="TPG181" s="57"/>
      <c r="TPH181" s="57"/>
      <c r="TPI181" s="57"/>
      <c r="TPJ181" s="57"/>
      <c r="TPK181" s="57"/>
      <c r="TPL181" s="57"/>
      <c r="TPM181" s="57"/>
      <c r="TPN181" s="57"/>
      <c r="TPO181" s="57"/>
      <c r="TPP181" s="57"/>
      <c r="TPQ181" s="57"/>
      <c r="TPR181" s="57"/>
      <c r="TPS181" s="57"/>
      <c r="TPT181" s="57"/>
      <c r="TPU181" s="57"/>
      <c r="TPV181" s="57"/>
      <c r="TPW181" s="57"/>
      <c r="TPX181" s="57"/>
      <c r="TPY181" s="57"/>
      <c r="TPZ181" s="57"/>
      <c r="TQA181" s="57"/>
      <c r="TQB181" s="57"/>
      <c r="TQC181" s="57"/>
      <c r="TQD181" s="57"/>
      <c r="TQE181" s="57"/>
      <c r="TQF181" s="57"/>
      <c r="TQG181" s="57"/>
      <c r="TQH181" s="57"/>
      <c r="TQI181" s="57"/>
      <c r="TQJ181" s="57"/>
      <c r="TQK181" s="57"/>
      <c r="TQL181" s="57"/>
      <c r="TQM181" s="57"/>
      <c r="TQN181" s="57"/>
      <c r="TQO181" s="57"/>
      <c r="TQP181" s="57"/>
      <c r="TQQ181" s="57"/>
      <c r="TQR181" s="57"/>
      <c r="TQS181" s="57"/>
      <c r="TQT181" s="57"/>
      <c r="TQU181" s="57"/>
      <c r="TQV181" s="57"/>
      <c r="TQW181" s="57"/>
      <c r="TQX181" s="57"/>
      <c r="TQY181" s="57"/>
      <c r="TQZ181" s="57"/>
      <c r="TRA181" s="57"/>
      <c r="TRB181" s="57"/>
      <c r="TRC181" s="57"/>
      <c r="TRD181" s="57"/>
      <c r="TRE181" s="57"/>
      <c r="TRF181" s="57"/>
      <c r="TRG181" s="57"/>
      <c r="TRH181" s="57"/>
      <c r="TRI181" s="57"/>
      <c r="TRJ181" s="57"/>
      <c r="TRK181" s="57"/>
      <c r="TRL181" s="57"/>
      <c r="TRM181" s="57"/>
      <c r="TRN181" s="57"/>
      <c r="TRO181" s="57"/>
      <c r="TRP181" s="57"/>
      <c r="TRQ181" s="57"/>
      <c r="TRR181" s="57"/>
      <c r="TRS181" s="57"/>
      <c r="TRT181" s="57"/>
      <c r="TRU181" s="57"/>
      <c r="TRV181" s="57"/>
      <c r="TRW181" s="57"/>
      <c r="TRX181" s="57"/>
      <c r="TRY181" s="57"/>
      <c r="TRZ181" s="57"/>
      <c r="TSA181" s="57"/>
      <c r="TSB181" s="57"/>
      <c r="TSC181" s="57"/>
      <c r="TSD181" s="57"/>
      <c r="TSE181" s="57"/>
      <c r="TSF181" s="57"/>
      <c r="TSG181" s="57"/>
      <c r="TSH181" s="57"/>
      <c r="TSI181" s="57"/>
      <c r="TSJ181" s="57"/>
      <c r="TSK181" s="57"/>
      <c r="TSL181" s="57"/>
      <c r="TSM181" s="57"/>
      <c r="TSN181" s="57"/>
      <c r="TSO181" s="57"/>
      <c r="TSP181" s="57"/>
      <c r="TSQ181" s="57"/>
      <c r="TSR181" s="57"/>
      <c r="TSS181" s="57"/>
      <c r="TST181" s="57"/>
      <c r="TSU181" s="57"/>
      <c r="TSV181" s="57"/>
      <c r="TSW181" s="57"/>
      <c r="TSX181" s="57"/>
      <c r="TSY181" s="57"/>
      <c r="TSZ181" s="57"/>
      <c r="TTA181" s="57"/>
      <c r="TTB181" s="57"/>
      <c r="TTC181" s="57"/>
      <c r="TTD181" s="57"/>
      <c r="TTE181" s="57"/>
      <c r="TTF181" s="57"/>
      <c r="TTG181" s="57"/>
      <c r="TTH181" s="57"/>
      <c r="TTI181" s="57"/>
      <c r="TTJ181" s="57"/>
      <c r="TTK181" s="57"/>
      <c r="TTL181" s="57"/>
      <c r="TTM181" s="57"/>
      <c r="TTN181" s="57"/>
      <c r="TTO181" s="57"/>
      <c r="TTP181" s="57"/>
      <c r="TTQ181" s="57"/>
      <c r="TTR181" s="57"/>
      <c r="TTS181" s="57"/>
      <c r="TTT181" s="57"/>
      <c r="TTU181" s="57"/>
      <c r="TTV181" s="57"/>
      <c r="TTW181" s="57"/>
      <c r="TTX181" s="57"/>
      <c r="TTY181" s="57"/>
      <c r="TTZ181" s="57"/>
      <c r="TUA181" s="57"/>
      <c r="TUB181" s="57"/>
      <c r="TUC181" s="57"/>
      <c r="TUD181" s="57"/>
      <c r="TUE181" s="57"/>
      <c r="TUF181" s="57"/>
      <c r="TUG181" s="57"/>
      <c r="TUH181" s="57"/>
      <c r="TUI181" s="57"/>
      <c r="TUJ181" s="57"/>
      <c r="TUK181" s="57"/>
      <c r="TUL181" s="57"/>
      <c r="TUM181" s="57"/>
      <c r="TUN181" s="57"/>
      <c r="TUO181" s="57"/>
      <c r="TUP181" s="57"/>
      <c r="TUQ181" s="57"/>
      <c r="TUR181" s="57"/>
      <c r="TUS181" s="57"/>
      <c r="TUT181" s="57"/>
      <c r="TUU181" s="57"/>
      <c r="TUV181" s="57"/>
      <c r="TUW181" s="57"/>
      <c r="TUX181" s="57"/>
      <c r="TUY181" s="57"/>
      <c r="TUZ181" s="57"/>
      <c r="TVA181" s="57"/>
      <c r="TVB181" s="57"/>
      <c r="TVC181" s="57"/>
      <c r="TVD181" s="57"/>
      <c r="TVE181" s="57"/>
      <c r="TVF181" s="57"/>
      <c r="TVG181" s="57"/>
      <c r="TVH181" s="57"/>
      <c r="TVI181" s="57"/>
      <c r="TVJ181" s="57"/>
      <c r="TVK181" s="57"/>
      <c r="TVL181" s="57"/>
      <c r="TVM181" s="57"/>
      <c r="TVN181" s="57"/>
      <c r="TVO181" s="57"/>
      <c r="TVP181" s="57"/>
      <c r="TVQ181" s="57"/>
      <c r="TVR181" s="57"/>
      <c r="TVS181" s="57"/>
      <c r="TVT181" s="57"/>
      <c r="TVU181" s="57"/>
      <c r="TVV181" s="57"/>
      <c r="TVW181" s="57"/>
      <c r="TVX181" s="57"/>
      <c r="TVY181" s="57"/>
      <c r="TVZ181" s="57"/>
      <c r="TWA181" s="57"/>
      <c r="TWB181" s="57"/>
      <c r="TWC181" s="57"/>
      <c r="TWD181" s="57"/>
      <c r="TWE181" s="57"/>
      <c r="TWF181" s="57"/>
      <c r="TWG181" s="57"/>
      <c r="TWH181" s="57"/>
      <c r="TWI181" s="57"/>
      <c r="TWJ181" s="57"/>
      <c r="TWK181" s="57"/>
      <c r="TWL181" s="57"/>
      <c r="TWM181" s="57"/>
      <c r="TWN181" s="57"/>
      <c r="TWO181" s="57"/>
      <c r="TWP181" s="57"/>
      <c r="TWQ181" s="57"/>
      <c r="TWR181" s="57"/>
      <c r="TWS181" s="57"/>
      <c r="TWT181" s="57"/>
      <c r="TWU181" s="57"/>
      <c r="TWV181" s="57"/>
      <c r="TWW181" s="57"/>
      <c r="TWX181" s="57"/>
      <c r="TWY181" s="57"/>
      <c r="TWZ181" s="57"/>
      <c r="TXA181" s="57"/>
      <c r="TXB181" s="57"/>
      <c r="TXC181" s="57"/>
      <c r="TXD181" s="57"/>
      <c r="TXE181" s="57"/>
      <c r="TXF181" s="57"/>
      <c r="TXG181" s="57"/>
      <c r="TXH181" s="57"/>
      <c r="TXI181" s="57"/>
      <c r="TXJ181" s="57"/>
      <c r="TXK181" s="57"/>
      <c r="TXL181" s="57"/>
      <c r="TXM181" s="57"/>
      <c r="TXN181" s="57"/>
      <c r="TXO181" s="57"/>
      <c r="TXP181" s="57"/>
      <c r="TXQ181" s="57"/>
      <c r="TXR181" s="57"/>
      <c r="TXS181" s="57"/>
      <c r="TXT181" s="57"/>
      <c r="TXU181" s="57"/>
      <c r="TXV181" s="57"/>
      <c r="TXW181" s="57"/>
      <c r="TXX181" s="57"/>
      <c r="TXY181" s="57"/>
      <c r="TXZ181" s="57"/>
      <c r="TYA181" s="57"/>
      <c r="TYB181" s="57"/>
      <c r="TYC181" s="57"/>
      <c r="TYD181" s="57"/>
      <c r="TYE181" s="57"/>
      <c r="TYF181" s="57"/>
      <c r="TYG181" s="57"/>
      <c r="TYH181" s="57"/>
      <c r="TYI181" s="57"/>
      <c r="TYJ181" s="57"/>
      <c r="TYK181" s="57"/>
      <c r="TYL181" s="57"/>
      <c r="TYM181" s="57"/>
      <c r="TYN181" s="57"/>
      <c r="TYO181" s="57"/>
      <c r="TYP181" s="57"/>
      <c r="TYQ181" s="57"/>
      <c r="TYR181" s="57"/>
      <c r="TYS181" s="57"/>
      <c r="TYT181" s="57"/>
      <c r="TYU181" s="57"/>
      <c r="TYV181" s="57"/>
      <c r="TYW181" s="57"/>
      <c r="TYX181" s="57"/>
      <c r="TYY181" s="57"/>
      <c r="TYZ181" s="57"/>
      <c r="TZA181" s="57"/>
      <c r="TZB181" s="57"/>
      <c r="TZC181" s="57"/>
      <c r="TZD181" s="57"/>
      <c r="TZE181" s="57"/>
      <c r="TZF181" s="57"/>
      <c r="TZG181" s="57"/>
      <c r="TZH181" s="57"/>
      <c r="TZI181" s="57"/>
      <c r="TZJ181" s="57"/>
      <c r="TZK181" s="57"/>
      <c r="TZL181" s="57"/>
      <c r="TZM181" s="57"/>
      <c r="TZN181" s="57"/>
      <c r="TZO181" s="57"/>
      <c r="TZP181" s="57"/>
      <c r="TZQ181" s="57"/>
      <c r="TZR181" s="57"/>
      <c r="TZS181" s="57"/>
      <c r="TZT181" s="57"/>
      <c r="TZU181" s="57"/>
      <c r="TZV181" s="57"/>
      <c r="TZW181" s="57"/>
      <c r="TZX181" s="57"/>
      <c r="TZY181" s="57"/>
      <c r="TZZ181" s="57"/>
      <c r="UAA181" s="57"/>
      <c r="UAB181" s="57"/>
      <c r="UAC181" s="57"/>
      <c r="UAD181" s="57"/>
      <c r="UAE181" s="57"/>
      <c r="UAF181" s="57"/>
      <c r="UAG181" s="57"/>
      <c r="UAH181" s="57"/>
      <c r="UAI181" s="57"/>
      <c r="UAJ181" s="57"/>
      <c r="UAK181" s="57"/>
      <c r="UAL181" s="57"/>
      <c r="UAM181" s="57"/>
      <c r="UAN181" s="57"/>
      <c r="UAO181" s="57"/>
      <c r="UAP181" s="57"/>
      <c r="UAQ181" s="57"/>
      <c r="UAR181" s="57"/>
      <c r="UAS181" s="57"/>
      <c r="UAT181" s="57"/>
      <c r="UAU181" s="57"/>
      <c r="UAV181" s="57"/>
      <c r="UAW181" s="57"/>
      <c r="UAX181" s="57"/>
      <c r="UAY181" s="57"/>
      <c r="UAZ181" s="57"/>
      <c r="UBA181" s="57"/>
      <c r="UBB181" s="57"/>
      <c r="UBC181" s="57"/>
      <c r="UBD181" s="57"/>
      <c r="UBE181" s="57"/>
      <c r="UBF181" s="57"/>
      <c r="UBG181" s="57"/>
      <c r="UBH181" s="57"/>
      <c r="UBI181" s="57"/>
      <c r="UBJ181" s="57"/>
      <c r="UBK181" s="57"/>
      <c r="UBL181" s="57"/>
      <c r="UBM181" s="57"/>
      <c r="UBN181" s="57"/>
      <c r="UBO181" s="57"/>
      <c r="UBP181" s="57"/>
      <c r="UBQ181" s="57"/>
      <c r="UBR181" s="57"/>
      <c r="UBS181" s="57"/>
      <c r="UBT181" s="57"/>
      <c r="UBU181" s="57"/>
      <c r="UBV181" s="57"/>
      <c r="UBW181" s="57"/>
      <c r="UBX181" s="57"/>
      <c r="UBY181" s="57"/>
      <c r="UBZ181" s="57"/>
      <c r="UCA181" s="57"/>
      <c r="UCB181" s="57"/>
      <c r="UCC181" s="57"/>
      <c r="UCD181" s="57"/>
      <c r="UCE181" s="57"/>
      <c r="UCF181" s="57"/>
      <c r="UCG181" s="57"/>
      <c r="UCH181" s="57"/>
      <c r="UCI181" s="57"/>
      <c r="UCJ181" s="57"/>
      <c r="UCK181" s="57"/>
      <c r="UCL181" s="57"/>
      <c r="UCM181" s="57"/>
      <c r="UCN181" s="57"/>
      <c r="UCO181" s="57"/>
      <c r="UCP181" s="57"/>
      <c r="UCQ181" s="57"/>
      <c r="UCR181" s="57"/>
      <c r="UCS181" s="57"/>
      <c r="UCT181" s="57"/>
      <c r="UCU181" s="57"/>
      <c r="UCV181" s="57"/>
      <c r="UCW181" s="57"/>
      <c r="UCX181" s="57"/>
      <c r="UCY181" s="57"/>
      <c r="UCZ181" s="57"/>
      <c r="UDA181" s="57"/>
      <c r="UDB181" s="57"/>
      <c r="UDC181" s="57"/>
      <c r="UDD181" s="57"/>
      <c r="UDE181" s="57"/>
      <c r="UDF181" s="57"/>
      <c r="UDG181" s="57"/>
      <c r="UDH181" s="57"/>
      <c r="UDI181" s="57"/>
      <c r="UDJ181" s="57"/>
      <c r="UDK181" s="57"/>
      <c r="UDL181" s="57"/>
      <c r="UDM181" s="57"/>
      <c r="UDN181" s="57"/>
      <c r="UDO181" s="57"/>
      <c r="UDP181" s="57"/>
      <c r="UDQ181" s="57"/>
      <c r="UDR181" s="57"/>
      <c r="UDS181" s="57"/>
      <c r="UDT181" s="57"/>
      <c r="UDU181" s="57"/>
      <c r="UDV181" s="57"/>
      <c r="UDW181" s="57"/>
      <c r="UDX181" s="57"/>
      <c r="UDY181" s="57"/>
      <c r="UDZ181" s="57"/>
      <c r="UEA181" s="57"/>
      <c r="UEB181" s="57"/>
      <c r="UEC181" s="57"/>
      <c r="UED181" s="57"/>
      <c r="UEE181" s="57"/>
      <c r="UEF181" s="57"/>
      <c r="UEG181" s="57"/>
      <c r="UEH181" s="57"/>
      <c r="UEI181" s="57"/>
      <c r="UEJ181" s="57"/>
      <c r="UEK181" s="57"/>
      <c r="UEL181" s="57"/>
      <c r="UEM181" s="57"/>
      <c r="UEN181" s="57"/>
      <c r="UEO181" s="57"/>
      <c r="UEP181" s="57"/>
      <c r="UEQ181" s="57"/>
      <c r="UER181" s="57"/>
      <c r="UES181" s="57"/>
      <c r="UET181" s="57"/>
      <c r="UEU181" s="57"/>
      <c r="UEV181" s="57"/>
      <c r="UEW181" s="57"/>
      <c r="UEX181" s="57"/>
      <c r="UEY181" s="57"/>
      <c r="UEZ181" s="57"/>
      <c r="UFA181" s="57"/>
      <c r="UFB181" s="57"/>
      <c r="UFC181" s="57"/>
      <c r="UFD181" s="57"/>
      <c r="UFE181" s="57"/>
      <c r="UFF181" s="57"/>
      <c r="UFG181" s="57"/>
      <c r="UFH181" s="57"/>
      <c r="UFI181" s="57"/>
      <c r="UFJ181" s="57"/>
      <c r="UFK181" s="57"/>
      <c r="UFL181" s="57"/>
      <c r="UFM181" s="57"/>
      <c r="UFN181" s="57"/>
      <c r="UFO181" s="57"/>
      <c r="UFP181" s="57"/>
      <c r="UFQ181" s="57"/>
      <c r="UFR181" s="57"/>
      <c r="UFS181" s="57"/>
      <c r="UFT181" s="57"/>
      <c r="UFU181" s="57"/>
      <c r="UFV181" s="57"/>
      <c r="UFW181" s="57"/>
      <c r="UFX181" s="57"/>
      <c r="UFY181" s="57"/>
      <c r="UFZ181" s="57"/>
      <c r="UGA181" s="57"/>
      <c r="UGB181" s="57"/>
      <c r="UGC181" s="57"/>
      <c r="UGD181" s="57"/>
      <c r="UGE181" s="57"/>
      <c r="UGF181" s="57"/>
      <c r="UGG181" s="57"/>
      <c r="UGH181" s="57"/>
      <c r="UGI181" s="57"/>
      <c r="UGJ181" s="57"/>
      <c r="UGK181" s="57"/>
      <c r="UGL181" s="57"/>
      <c r="UGM181" s="57"/>
      <c r="UGN181" s="57"/>
      <c r="UGO181" s="57"/>
      <c r="UGP181" s="57"/>
      <c r="UGQ181" s="57"/>
      <c r="UGR181" s="57"/>
      <c r="UGS181" s="57"/>
      <c r="UGT181" s="57"/>
      <c r="UGU181" s="57"/>
      <c r="UGV181" s="57"/>
      <c r="UGW181" s="57"/>
      <c r="UGX181" s="57"/>
      <c r="UGY181" s="57"/>
      <c r="UGZ181" s="57"/>
      <c r="UHA181" s="57"/>
      <c r="UHB181" s="57"/>
      <c r="UHC181" s="57"/>
      <c r="UHD181" s="57"/>
      <c r="UHE181" s="57"/>
      <c r="UHF181" s="57"/>
      <c r="UHG181" s="57"/>
      <c r="UHH181" s="57"/>
      <c r="UHI181" s="57"/>
      <c r="UHJ181" s="57"/>
      <c r="UHK181" s="57"/>
      <c r="UHL181" s="57"/>
      <c r="UHM181" s="57"/>
      <c r="UHN181" s="57"/>
      <c r="UHO181" s="57"/>
      <c r="UHP181" s="57"/>
      <c r="UHQ181" s="57"/>
      <c r="UHR181" s="57"/>
      <c r="UHS181" s="57"/>
      <c r="UHT181" s="57"/>
      <c r="UHU181" s="57"/>
      <c r="UHV181" s="57"/>
      <c r="UHW181" s="57"/>
      <c r="UHX181" s="57"/>
      <c r="UHY181" s="57"/>
      <c r="UHZ181" s="57"/>
      <c r="UIA181" s="57"/>
      <c r="UIB181" s="57"/>
      <c r="UIC181" s="57"/>
      <c r="UID181" s="57"/>
      <c r="UIE181" s="57"/>
      <c r="UIF181" s="57"/>
      <c r="UIG181" s="57"/>
      <c r="UIH181" s="57"/>
      <c r="UII181" s="57"/>
      <c r="UIJ181" s="57"/>
      <c r="UIK181" s="57"/>
      <c r="UIL181" s="57"/>
      <c r="UIM181" s="57"/>
      <c r="UIN181" s="57"/>
      <c r="UIO181" s="57"/>
      <c r="UIP181" s="57"/>
      <c r="UIQ181" s="57"/>
      <c r="UIR181" s="57"/>
      <c r="UIS181" s="57"/>
      <c r="UIT181" s="57"/>
      <c r="UIU181" s="57"/>
      <c r="UIV181" s="57"/>
      <c r="UIW181" s="57"/>
      <c r="UIX181" s="57"/>
      <c r="UIY181" s="57"/>
      <c r="UIZ181" s="57"/>
      <c r="UJA181" s="57"/>
      <c r="UJB181" s="57"/>
      <c r="UJC181" s="57"/>
      <c r="UJD181" s="57"/>
      <c r="UJE181" s="57"/>
      <c r="UJF181" s="57"/>
      <c r="UJG181" s="57"/>
      <c r="UJH181" s="57"/>
      <c r="UJI181" s="57"/>
      <c r="UJJ181" s="57"/>
      <c r="UJK181" s="57"/>
      <c r="UJL181" s="57"/>
      <c r="UJM181" s="57"/>
      <c r="UJN181" s="57"/>
      <c r="UJO181" s="57"/>
      <c r="UJP181" s="57"/>
      <c r="UJQ181" s="57"/>
      <c r="UJR181" s="57"/>
      <c r="UJS181" s="57"/>
      <c r="UJT181" s="57"/>
      <c r="UJU181" s="57"/>
      <c r="UJV181" s="57"/>
      <c r="UJW181" s="57"/>
      <c r="UJX181" s="57"/>
      <c r="UJY181" s="57"/>
      <c r="UJZ181" s="57"/>
      <c r="UKA181" s="57"/>
      <c r="UKB181" s="57"/>
      <c r="UKC181" s="57"/>
      <c r="UKD181" s="57"/>
      <c r="UKE181" s="57"/>
      <c r="UKF181" s="57"/>
      <c r="UKG181" s="57"/>
      <c r="UKH181" s="57"/>
      <c r="UKI181" s="57"/>
      <c r="UKJ181" s="57"/>
      <c r="UKK181" s="57"/>
      <c r="UKL181" s="57"/>
      <c r="UKM181" s="57"/>
      <c r="UKN181" s="57"/>
      <c r="UKO181" s="57"/>
      <c r="UKP181" s="57"/>
      <c r="UKQ181" s="57"/>
      <c r="UKR181" s="57"/>
      <c r="UKS181" s="57"/>
      <c r="UKT181" s="57"/>
      <c r="UKU181" s="57"/>
      <c r="UKV181" s="57"/>
      <c r="UKW181" s="57"/>
      <c r="UKX181" s="57"/>
      <c r="UKY181" s="57"/>
      <c r="UKZ181" s="57"/>
      <c r="ULA181" s="57"/>
      <c r="ULB181" s="57"/>
      <c r="ULC181" s="57"/>
      <c r="ULD181" s="57"/>
      <c r="ULE181" s="57"/>
      <c r="ULF181" s="57"/>
      <c r="ULG181" s="57"/>
      <c r="ULH181" s="57"/>
      <c r="ULI181" s="57"/>
      <c r="ULJ181" s="57"/>
      <c r="ULK181" s="57"/>
      <c r="ULL181" s="57"/>
      <c r="ULM181" s="57"/>
      <c r="ULN181" s="57"/>
      <c r="ULO181" s="57"/>
      <c r="ULP181" s="57"/>
      <c r="ULQ181" s="57"/>
      <c r="ULR181" s="57"/>
      <c r="ULS181" s="57"/>
      <c r="ULT181" s="57"/>
      <c r="ULU181" s="57"/>
      <c r="ULV181" s="57"/>
      <c r="ULW181" s="57"/>
      <c r="ULX181" s="57"/>
      <c r="ULY181" s="57"/>
      <c r="ULZ181" s="57"/>
      <c r="UMA181" s="57"/>
      <c r="UMB181" s="57"/>
      <c r="UMC181" s="57"/>
      <c r="UMD181" s="57"/>
      <c r="UME181" s="57"/>
      <c r="UMF181" s="57"/>
      <c r="UMG181" s="57"/>
      <c r="UMH181" s="57"/>
      <c r="UMI181" s="57"/>
      <c r="UMJ181" s="57"/>
      <c r="UMK181" s="57"/>
      <c r="UML181" s="57"/>
      <c r="UMM181" s="57"/>
      <c r="UMN181" s="57"/>
      <c r="UMO181" s="57"/>
      <c r="UMP181" s="57"/>
      <c r="UMQ181" s="57"/>
      <c r="UMR181" s="57"/>
      <c r="UMS181" s="57"/>
      <c r="UMT181" s="57"/>
      <c r="UMU181" s="57"/>
      <c r="UMV181" s="57"/>
      <c r="UMW181" s="57"/>
      <c r="UMX181" s="57"/>
      <c r="UMY181" s="57"/>
      <c r="UMZ181" s="57"/>
      <c r="UNA181" s="57"/>
      <c r="UNB181" s="57"/>
      <c r="UNC181" s="57"/>
      <c r="UND181" s="57"/>
      <c r="UNE181" s="57"/>
      <c r="UNF181" s="57"/>
      <c r="UNG181" s="57"/>
      <c r="UNH181" s="57"/>
      <c r="UNI181" s="57"/>
      <c r="UNJ181" s="57"/>
      <c r="UNK181" s="57"/>
      <c r="UNL181" s="57"/>
      <c r="UNM181" s="57"/>
      <c r="UNN181" s="57"/>
      <c r="UNO181" s="57"/>
      <c r="UNP181" s="57"/>
      <c r="UNQ181" s="57"/>
      <c r="UNR181" s="57"/>
      <c r="UNS181" s="57"/>
      <c r="UNT181" s="57"/>
      <c r="UNU181" s="57"/>
      <c r="UNV181" s="57"/>
      <c r="UNW181" s="57"/>
      <c r="UNX181" s="57"/>
      <c r="UNY181" s="57"/>
      <c r="UNZ181" s="57"/>
      <c r="UOA181" s="57"/>
      <c r="UOB181" s="57"/>
      <c r="UOC181" s="57"/>
      <c r="UOD181" s="57"/>
      <c r="UOE181" s="57"/>
      <c r="UOF181" s="57"/>
      <c r="UOG181" s="57"/>
      <c r="UOH181" s="57"/>
      <c r="UOI181" s="57"/>
      <c r="UOJ181" s="57"/>
      <c r="UOK181" s="57"/>
      <c r="UOL181" s="57"/>
      <c r="UOM181" s="57"/>
      <c r="UON181" s="57"/>
      <c r="UOO181" s="57"/>
      <c r="UOP181" s="57"/>
      <c r="UOQ181" s="57"/>
      <c r="UOR181" s="57"/>
      <c r="UOS181" s="57"/>
      <c r="UOT181" s="57"/>
      <c r="UOU181" s="57"/>
      <c r="UOV181" s="57"/>
      <c r="UOW181" s="57"/>
      <c r="UOX181" s="57"/>
      <c r="UOY181" s="57"/>
      <c r="UOZ181" s="57"/>
      <c r="UPA181" s="57"/>
      <c r="UPB181" s="57"/>
      <c r="UPC181" s="57"/>
      <c r="UPD181" s="57"/>
      <c r="UPE181" s="57"/>
      <c r="UPF181" s="57"/>
      <c r="UPG181" s="57"/>
      <c r="UPH181" s="57"/>
      <c r="UPI181" s="57"/>
      <c r="UPJ181" s="57"/>
      <c r="UPK181" s="57"/>
      <c r="UPL181" s="57"/>
      <c r="UPM181" s="57"/>
      <c r="UPN181" s="57"/>
      <c r="UPO181" s="57"/>
      <c r="UPP181" s="57"/>
      <c r="UPQ181" s="57"/>
      <c r="UPR181" s="57"/>
      <c r="UPS181" s="57"/>
      <c r="UPT181" s="57"/>
      <c r="UPU181" s="57"/>
      <c r="UPV181" s="57"/>
      <c r="UPW181" s="57"/>
      <c r="UPX181" s="57"/>
      <c r="UPY181" s="57"/>
      <c r="UPZ181" s="57"/>
      <c r="UQA181" s="57"/>
      <c r="UQB181" s="57"/>
      <c r="UQC181" s="57"/>
      <c r="UQD181" s="57"/>
      <c r="UQE181" s="57"/>
      <c r="UQF181" s="57"/>
      <c r="UQG181" s="57"/>
      <c r="UQH181" s="57"/>
      <c r="UQI181" s="57"/>
      <c r="UQJ181" s="57"/>
      <c r="UQK181" s="57"/>
      <c r="UQL181" s="57"/>
      <c r="UQM181" s="57"/>
      <c r="UQN181" s="57"/>
      <c r="UQO181" s="57"/>
      <c r="UQP181" s="57"/>
      <c r="UQQ181" s="57"/>
      <c r="UQR181" s="57"/>
      <c r="UQS181" s="57"/>
      <c r="UQT181" s="57"/>
      <c r="UQU181" s="57"/>
      <c r="UQV181" s="57"/>
      <c r="UQW181" s="57"/>
      <c r="UQX181" s="57"/>
      <c r="UQY181" s="57"/>
      <c r="UQZ181" s="57"/>
      <c r="URA181" s="57"/>
      <c r="URB181" s="57"/>
      <c r="URC181" s="57"/>
      <c r="URD181" s="57"/>
      <c r="URE181" s="57"/>
      <c r="URF181" s="57"/>
      <c r="URG181" s="57"/>
      <c r="URH181" s="57"/>
      <c r="URI181" s="57"/>
      <c r="URJ181" s="57"/>
      <c r="URK181" s="57"/>
      <c r="URL181" s="57"/>
      <c r="URM181" s="57"/>
      <c r="URN181" s="57"/>
      <c r="URO181" s="57"/>
      <c r="URP181" s="57"/>
      <c r="URQ181" s="57"/>
      <c r="URR181" s="57"/>
      <c r="URS181" s="57"/>
      <c r="URT181" s="57"/>
      <c r="URU181" s="57"/>
      <c r="URV181" s="57"/>
      <c r="URW181" s="57"/>
      <c r="URX181" s="57"/>
      <c r="URY181" s="57"/>
      <c r="URZ181" s="57"/>
      <c r="USA181" s="57"/>
      <c r="USB181" s="57"/>
      <c r="USC181" s="57"/>
      <c r="USD181" s="57"/>
      <c r="USE181" s="57"/>
      <c r="USF181" s="57"/>
      <c r="USG181" s="57"/>
      <c r="USH181" s="57"/>
      <c r="USI181" s="57"/>
      <c r="USJ181" s="57"/>
      <c r="USK181" s="57"/>
      <c r="USL181" s="57"/>
      <c r="USM181" s="57"/>
      <c r="USN181" s="57"/>
      <c r="USO181" s="57"/>
      <c r="USP181" s="57"/>
      <c r="USQ181" s="57"/>
      <c r="USR181" s="57"/>
      <c r="USS181" s="57"/>
      <c r="UST181" s="57"/>
      <c r="USU181" s="57"/>
      <c r="USV181" s="57"/>
      <c r="USW181" s="57"/>
      <c r="USX181" s="57"/>
      <c r="USY181" s="57"/>
      <c r="USZ181" s="57"/>
      <c r="UTA181" s="57"/>
      <c r="UTB181" s="57"/>
      <c r="UTC181" s="57"/>
      <c r="UTD181" s="57"/>
      <c r="UTE181" s="57"/>
      <c r="UTF181" s="57"/>
      <c r="UTG181" s="57"/>
      <c r="UTH181" s="57"/>
      <c r="UTI181" s="57"/>
      <c r="UTJ181" s="57"/>
      <c r="UTK181" s="57"/>
      <c r="UTL181" s="57"/>
      <c r="UTM181" s="57"/>
      <c r="UTN181" s="57"/>
      <c r="UTO181" s="57"/>
      <c r="UTP181" s="57"/>
      <c r="UTQ181" s="57"/>
      <c r="UTR181" s="57"/>
      <c r="UTS181" s="57"/>
      <c r="UTT181" s="57"/>
      <c r="UTU181" s="57"/>
      <c r="UTV181" s="57"/>
      <c r="UTW181" s="57"/>
      <c r="UTX181" s="57"/>
      <c r="UTY181" s="57"/>
      <c r="UTZ181" s="57"/>
      <c r="UUA181" s="57"/>
      <c r="UUB181" s="57"/>
      <c r="UUC181" s="57"/>
      <c r="UUD181" s="57"/>
      <c r="UUE181" s="57"/>
      <c r="UUF181" s="57"/>
      <c r="UUG181" s="57"/>
      <c r="UUH181" s="57"/>
      <c r="UUI181" s="57"/>
      <c r="UUJ181" s="57"/>
      <c r="UUK181" s="57"/>
      <c r="UUL181" s="57"/>
      <c r="UUM181" s="57"/>
      <c r="UUN181" s="57"/>
      <c r="UUO181" s="57"/>
      <c r="UUP181" s="57"/>
      <c r="UUQ181" s="57"/>
      <c r="UUR181" s="57"/>
      <c r="UUS181" s="57"/>
      <c r="UUT181" s="57"/>
      <c r="UUU181" s="57"/>
      <c r="UUV181" s="57"/>
      <c r="UUW181" s="57"/>
      <c r="UUX181" s="57"/>
      <c r="UUY181" s="57"/>
      <c r="UUZ181" s="57"/>
      <c r="UVA181" s="57"/>
      <c r="UVB181" s="57"/>
      <c r="UVC181" s="57"/>
      <c r="UVD181" s="57"/>
      <c r="UVE181" s="57"/>
      <c r="UVF181" s="57"/>
      <c r="UVG181" s="57"/>
      <c r="UVH181" s="57"/>
      <c r="UVI181" s="57"/>
      <c r="UVJ181" s="57"/>
      <c r="UVK181" s="57"/>
      <c r="UVL181" s="57"/>
      <c r="UVM181" s="57"/>
      <c r="UVN181" s="57"/>
      <c r="UVO181" s="57"/>
      <c r="UVP181" s="57"/>
      <c r="UVQ181" s="57"/>
      <c r="UVR181" s="57"/>
      <c r="UVS181" s="57"/>
      <c r="UVT181" s="57"/>
      <c r="UVU181" s="57"/>
      <c r="UVV181" s="57"/>
      <c r="UVW181" s="57"/>
      <c r="UVX181" s="57"/>
      <c r="UVY181" s="57"/>
      <c r="UVZ181" s="57"/>
      <c r="UWA181" s="57"/>
      <c r="UWB181" s="57"/>
      <c r="UWC181" s="57"/>
      <c r="UWD181" s="57"/>
      <c r="UWE181" s="57"/>
      <c r="UWF181" s="57"/>
      <c r="UWG181" s="57"/>
      <c r="UWH181" s="57"/>
      <c r="UWI181" s="57"/>
      <c r="UWJ181" s="57"/>
      <c r="UWK181" s="57"/>
      <c r="UWL181" s="57"/>
      <c r="UWM181" s="57"/>
      <c r="UWN181" s="57"/>
      <c r="UWO181" s="57"/>
      <c r="UWP181" s="57"/>
      <c r="UWQ181" s="57"/>
      <c r="UWR181" s="57"/>
      <c r="UWS181" s="57"/>
      <c r="UWT181" s="57"/>
      <c r="UWU181" s="57"/>
      <c r="UWV181" s="57"/>
      <c r="UWW181" s="57"/>
      <c r="UWX181" s="57"/>
      <c r="UWY181" s="57"/>
      <c r="UWZ181" s="57"/>
      <c r="UXA181" s="57"/>
      <c r="UXB181" s="57"/>
      <c r="UXC181" s="57"/>
      <c r="UXD181" s="57"/>
      <c r="UXE181" s="57"/>
      <c r="UXF181" s="57"/>
      <c r="UXG181" s="57"/>
      <c r="UXH181" s="57"/>
      <c r="UXI181" s="57"/>
      <c r="UXJ181" s="57"/>
      <c r="UXK181" s="57"/>
      <c r="UXL181" s="57"/>
      <c r="UXM181" s="57"/>
      <c r="UXN181" s="57"/>
      <c r="UXO181" s="57"/>
      <c r="UXP181" s="57"/>
      <c r="UXQ181" s="57"/>
      <c r="UXR181" s="57"/>
      <c r="UXS181" s="57"/>
      <c r="UXT181" s="57"/>
      <c r="UXU181" s="57"/>
      <c r="UXV181" s="57"/>
      <c r="UXW181" s="57"/>
      <c r="UXX181" s="57"/>
      <c r="UXY181" s="57"/>
      <c r="UXZ181" s="57"/>
      <c r="UYA181" s="57"/>
      <c r="UYB181" s="57"/>
      <c r="UYC181" s="57"/>
      <c r="UYD181" s="57"/>
      <c r="UYE181" s="57"/>
      <c r="UYF181" s="57"/>
      <c r="UYG181" s="57"/>
      <c r="UYH181" s="57"/>
      <c r="UYI181" s="57"/>
      <c r="UYJ181" s="57"/>
      <c r="UYK181" s="57"/>
      <c r="UYL181" s="57"/>
      <c r="UYM181" s="57"/>
      <c r="UYN181" s="57"/>
      <c r="UYO181" s="57"/>
      <c r="UYP181" s="57"/>
      <c r="UYQ181" s="57"/>
      <c r="UYR181" s="57"/>
      <c r="UYS181" s="57"/>
      <c r="UYT181" s="57"/>
      <c r="UYU181" s="57"/>
      <c r="UYV181" s="57"/>
      <c r="UYW181" s="57"/>
      <c r="UYX181" s="57"/>
      <c r="UYY181" s="57"/>
      <c r="UYZ181" s="57"/>
      <c r="UZA181" s="57"/>
      <c r="UZB181" s="57"/>
      <c r="UZC181" s="57"/>
      <c r="UZD181" s="57"/>
      <c r="UZE181" s="57"/>
      <c r="UZF181" s="57"/>
      <c r="UZG181" s="57"/>
      <c r="UZH181" s="57"/>
      <c r="UZI181" s="57"/>
      <c r="UZJ181" s="57"/>
      <c r="UZK181" s="57"/>
      <c r="UZL181" s="57"/>
      <c r="UZM181" s="57"/>
      <c r="UZN181" s="57"/>
      <c r="UZO181" s="57"/>
      <c r="UZP181" s="57"/>
      <c r="UZQ181" s="57"/>
      <c r="UZR181" s="57"/>
      <c r="UZS181" s="57"/>
      <c r="UZT181" s="57"/>
      <c r="UZU181" s="57"/>
      <c r="UZV181" s="57"/>
      <c r="UZW181" s="57"/>
      <c r="UZX181" s="57"/>
      <c r="UZY181" s="57"/>
      <c r="UZZ181" s="57"/>
      <c r="VAA181" s="57"/>
      <c r="VAB181" s="57"/>
      <c r="VAC181" s="57"/>
      <c r="VAD181" s="57"/>
      <c r="VAE181" s="57"/>
      <c r="VAF181" s="57"/>
      <c r="VAG181" s="57"/>
      <c r="VAH181" s="57"/>
      <c r="VAI181" s="57"/>
      <c r="VAJ181" s="57"/>
      <c r="VAK181" s="57"/>
      <c r="VAL181" s="57"/>
      <c r="VAM181" s="57"/>
      <c r="VAN181" s="57"/>
      <c r="VAO181" s="57"/>
      <c r="VAP181" s="57"/>
      <c r="VAQ181" s="57"/>
      <c r="VAR181" s="57"/>
      <c r="VAS181" s="57"/>
      <c r="VAT181" s="57"/>
      <c r="VAU181" s="57"/>
      <c r="VAV181" s="57"/>
      <c r="VAW181" s="57"/>
      <c r="VAX181" s="57"/>
      <c r="VAY181" s="57"/>
      <c r="VAZ181" s="57"/>
      <c r="VBA181" s="57"/>
      <c r="VBB181" s="57"/>
      <c r="VBC181" s="57"/>
      <c r="VBD181" s="57"/>
      <c r="VBE181" s="57"/>
      <c r="VBF181" s="57"/>
      <c r="VBG181" s="57"/>
      <c r="VBH181" s="57"/>
      <c r="VBI181" s="57"/>
      <c r="VBJ181" s="57"/>
      <c r="VBK181" s="57"/>
      <c r="VBL181" s="57"/>
      <c r="VBM181" s="57"/>
      <c r="VBN181" s="57"/>
      <c r="VBO181" s="57"/>
      <c r="VBP181" s="57"/>
      <c r="VBQ181" s="57"/>
      <c r="VBR181" s="57"/>
      <c r="VBS181" s="57"/>
      <c r="VBT181" s="57"/>
      <c r="VBU181" s="57"/>
      <c r="VBV181" s="57"/>
      <c r="VBW181" s="57"/>
      <c r="VBX181" s="57"/>
      <c r="VBY181" s="57"/>
      <c r="VBZ181" s="57"/>
      <c r="VCA181" s="57"/>
      <c r="VCB181" s="57"/>
      <c r="VCC181" s="57"/>
      <c r="VCD181" s="57"/>
      <c r="VCE181" s="57"/>
      <c r="VCF181" s="57"/>
      <c r="VCG181" s="57"/>
      <c r="VCH181" s="57"/>
      <c r="VCI181" s="57"/>
      <c r="VCJ181" s="57"/>
      <c r="VCK181" s="57"/>
      <c r="VCL181" s="57"/>
      <c r="VCM181" s="57"/>
      <c r="VCN181" s="57"/>
      <c r="VCO181" s="57"/>
      <c r="VCP181" s="57"/>
      <c r="VCQ181" s="57"/>
      <c r="VCR181" s="57"/>
      <c r="VCS181" s="57"/>
      <c r="VCT181" s="57"/>
      <c r="VCU181" s="57"/>
      <c r="VCV181" s="57"/>
      <c r="VCW181" s="57"/>
      <c r="VCX181" s="57"/>
      <c r="VCY181" s="57"/>
      <c r="VCZ181" s="57"/>
      <c r="VDA181" s="57"/>
      <c r="VDB181" s="57"/>
      <c r="VDC181" s="57"/>
      <c r="VDD181" s="57"/>
      <c r="VDE181" s="57"/>
      <c r="VDF181" s="57"/>
      <c r="VDG181" s="57"/>
      <c r="VDH181" s="57"/>
      <c r="VDI181" s="57"/>
      <c r="VDJ181" s="57"/>
      <c r="VDK181" s="57"/>
      <c r="VDL181" s="57"/>
      <c r="VDM181" s="57"/>
      <c r="VDN181" s="57"/>
      <c r="VDO181" s="57"/>
      <c r="VDP181" s="57"/>
      <c r="VDQ181" s="57"/>
      <c r="VDR181" s="57"/>
      <c r="VDS181" s="57"/>
      <c r="VDT181" s="57"/>
      <c r="VDU181" s="57"/>
      <c r="VDV181" s="57"/>
      <c r="VDW181" s="57"/>
      <c r="VDX181" s="57"/>
      <c r="VDY181" s="57"/>
      <c r="VDZ181" s="57"/>
      <c r="VEA181" s="57"/>
      <c r="VEB181" s="57"/>
      <c r="VEC181" s="57"/>
      <c r="VED181" s="57"/>
      <c r="VEE181" s="57"/>
      <c r="VEF181" s="57"/>
      <c r="VEG181" s="57"/>
      <c r="VEH181" s="57"/>
      <c r="VEI181" s="57"/>
      <c r="VEJ181" s="57"/>
      <c r="VEK181" s="57"/>
      <c r="VEL181" s="57"/>
      <c r="VEM181" s="57"/>
      <c r="VEN181" s="57"/>
      <c r="VEO181" s="57"/>
      <c r="VEP181" s="57"/>
      <c r="VEQ181" s="57"/>
      <c r="VER181" s="57"/>
      <c r="VES181" s="57"/>
      <c r="VET181" s="57"/>
      <c r="VEU181" s="57"/>
      <c r="VEV181" s="57"/>
      <c r="VEW181" s="57"/>
      <c r="VEX181" s="57"/>
      <c r="VEY181" s="57"/>
      <c r="VEZ181" s="57"/>
      <c r="VFA181" s="57"/>
      <c r="VFB181" s="57"/>
      <c r="VFC181" s="57"/>
      <c r="VFD181" s="57"/>
      <c r="VFE181" s="57"/>
      <c r="VFF181" s="57"/>
      <c r="VFG181" s="57"/>
      <c r="VFH181" s="57"/>
      <c r="VFI181" s="57"/>
      <c r="VFJ181" s="57"/>
      <c r="VFK181" s="57"/>
      <c r="VFL181" s="57"/>
      <c r="VFM181" s="57"/>
      <c r="VFN181" s="57"/>
      <c r="VFO181" s="57"/>
      <c r="VFP181" s="57"/>
      <c r="VFQ181" s="57"/>
      <c r="VFR181" s="57"/>
      <c r="VFS181" s="57"/>
      <c r="VFT181" s="57"/>
      <c r="VFU181" s="57"/>
      <c r="VFV181" s="57"/>
      <c r="VFW181" s="57"/>
      <c r="VFX181" s="57"/>
      <c r="VFY181" s="57"/>
      <c r="VFZ181" s="57"/>
      <c r="VGA181" s="57"/>
      <c r="VGB181" s="57"/>
      <c r="VGC181" s="57"/>
      <c r="VGD181" s="57"/>
      <c r="VGE181" s="57"/>
      <c r="VGF181" s="57"/>
      <c r="VGG181" s="57"/>
      <c r="VGH181" s="57"/>
      <c r="VGI181" s="57"/>
      <c r="VGJ181" s="57"/>
      <c r="VGK181" s="57"/>
      <c r="VGL181" s="57"/>
      <c r="VGM181" s="57"/>
      <c r="VGN181" s="57"/>
      <c r="VGO181" s="57"/>
      <c r="VGP181" s="57"/>
      <c r="VGQ181" s="57"/>
      <c r="VGR181" s="57"/>
      <c r="VGS181" s="57"/>
      <c r="VGT181" s="57"/>
      <c r="VGU181" s="57"/>
      <c r="VGV181" s="57"/>
      <c r="VGW181" s="57"/>
      <c r="VGX181" s="57"/>
      <c r="VGY181" s="57"/>
      <c r="VGZ181" s="57"/>
      <c r="VHA181" s="57"/>
      <c r="VHB181" s="57"/>
      <c r="VHC181" s="57"/>
      <c r="VHD181" s="57"/>
      <c r="VHE181" s="57"/>
      <c r="VHF181" s="57"/>
      <c r="VHG181" s="57"/>
      <c r="VHH181" s="57"/>
      <c r="VHI181" s="57"/>
      <c r="VHJ181" s="57"/>
      <c r="VHK181" s="57"/>
      <c r="VHL181" s="57"/>
      <c r="VHM181" s="57"/>
      <c r="VHN181" s="57"/>
      <c r="VHO181" s="57"/>
      <c r="VHP181" s="57"/>
      <c r="VHQ181" s="57"/>
      <c r="VHR181" s="57"/>
      <c r="VHS181" s="57"/>
      <c r="VHT181" s="57"/>
      <c r="VHU181" s="57"/>
      <c r="VHV181" s="57"/>
      <c r="VHW181" s="57"/>
      <c r="VHX181" s="57"/>
      <c r="VHY181" s="57"/>
      <c r="VHZ181" s="57"/>
      <c r="VIA181" s="57"/>
      <c r="VIB181" s="57"/>
      <c r="VIC181" s="57"/>
      <c r="VID181" s="57"/>
      <c r="VIE181" s="57"/>
      <c r="VIF181" s="57"/>
      <c r="VIG181" s="57"/>
      <c r="VIH181" s="57"/>
      <c r="VII181" s="57"/>
      <c r="VIJ181" s="57"/>
      <c r="VIK181" s="57"/>
      <c r="VIL181" s="57"/>
      <c r="VIM181" s="57"/>
      <c r="VIN181" s="57"/>
      <c r="VIO181" s="57"/>
      <c r="VIP181" s="57"/>
      <c r="VIQ181" s="57"/>
      <c r="VIR181" s="57"/>
      <c r="VIS181" s="57"/>
      <c r="VIT181" s="57"/>
      <c r="VIU181" s="57"/>
      <c r="VIV181" s="57"/>
      <c r="VIW181" s="57"/>
      <c r="VIX181" s="57"/>
      <c r="VIY181" s="57"/>
      <c r="VIZ181" s="57"/>
      <c r="VJA181" s="57"/>
      <c r="VJB181" s="57"/>
      <c r="VJC181" s="57"/>
      <c r="VJD181" s="57"/>
      <c r="VJE181" s="57"/>
      <c r="VJF181" s="57"/>
      <c r="VJG181" s="57"/>
      <c r="VJH181" s="57"/>
      <c r="VJI181" s="57"/>
      <c r="VJJ181" s="57"/>
      <c r="VJK181" s="57"/>
      <c r="VJL181" s="57"/>
      <c r="VJM181" s="57"/>
      <c r="VJN181" s="57"/>
      <c r="VJO181" s="57"/>
      <c r="VJP181" s="57"/>
      <c r="VJQ181" s="57"/>
      <c r="VJR181" s="57"/>
      <c r="VJS181" s="57"/>
      <c r="VJT181" s="57"/>
      <c r="VJU181" s="57"/>
      <c r="VJV181" s="57"/>
      <c r="VJW181" s="57"/>
      <c r="VJX181" s="57"/>
      <c r="VJY181" s="57"/>
      <c r="VJZ181" s="57"/>
      <c r="VKA181" s="57"/>
      <c r="VKB181" s="57"/>
      <c r="VKC181" s="57"/>
      <c r="VKD181" s="57"/>
      <c r="VKE181" s="57"/>
      <c r="VKF181" s="57"/>
      <c r="VKG181" s="57"/>
      <c r="VKH181" s="57"/>
      <c r="VKI181" s="57"/>
      <c r="VKJ181" s="57"/>
      <c r="VKK181" s="57"/>
      <c r="VKL181" s="57"/>
      <c r="VKM181" s="57"/>
      <c r="VKN181" s="57"/>
      <c r="VKO181" s="57"/>
      <c r="VKP181" s="57"/>
      <c r="VKQ181" s="57"/>
      <c r="VKR181" s="57"/>
      <c r="VKS181" s="57"/>
      <c r="VKT181" s="57"/>
      <c r="VKU181" s="57"/>
      <c r="VKV181" s="57"/>
      <c r="VKW181" s="57"/>
      <c r="VKX181" s="57"/>
      <c r="VKY181" s="57"/>
      <c r="VKZ181" s="57"/>
      <c r="VLA181" s="57"/>
      <c r="VLB181" s="57"/>
      <c r="VLC181" s="57"/>
      <c r="VLD181" s="57"/>
      <c r="VLE181" s="57"/>
      <c r="VLF181" s="57"/>
      <c r="VLG181" s="57"/>
      <c r="VLH181" s="57"/>
      <c r="VLI181" s="57"/>
      <c r="VLJ181" s="57"/>
      <c r="VLK181" s="57"/>
      <c r="VLL181" s="57"/>
      <c r="VLM181" s="57"/>
      <c r="VLN181" s="57"/>
      <c r="VLO181" s="57"/>
      <c r="VLP181" s="57"/>
      <c r="VLQ181" s="57"/>
      <c r="VLR181" s="57"/>
      <c r="VLS181" s="57"/>
      <c r="VLT181" s="57"/>
      <c r="VLU181" s="57"/>
      <c r="VLV181" s="57"/>
      <c r="VLW181" s="57"/>
      <c r="VLX181" s="57"/>
      <c r="VLY181" s="57"/>
      <c r="VLZ181" s="57"/>
      <c r="VMA181" s="57"/>
      <c r="VMB181" s="57"/>
      <c r="VMC181" s="57"/>
      <c r="VMD181" s="57"/>
      <c r="VME181" s="57"/>
      <c r="VMF181" s="57"/>
      <c r="VMG181" s="57"/>
      <c r="VMH181" s="57"/>
      <c r="VMI181" s="57"/>
      <c r="VMJ181" s="57"/>
      <c r="VMK181" s="57"/>
      <c r="VML181" s="57"/>
      <c r="VMM181" s="57"/>
      <c r="VMN181" s="57"/>
      <c r="VMO181" s="57"/>
      <c r="VMP181" s="57"/>
      <c r="VMQ181" s="57"/>
      <c r="VMR181" s="57"/>
      <c r="VMS181" s="57"/>
      <c r="VMT181" s="57"/>
      <c r="VMU181" s="57"/>
      <c r="VMV181" s="57"/>
      <c r="VMW181" s="57"/>
      <c r="VMX181" s="57"/>
      <c r="VMY181" s="57"/>
      <c r="VMZ181" s="57"/>
      <c r="VNA181" s="57"/>
      <c r="VNB181" s="57"/>
      <c r="VNC181" s="57"/>
      <c r="VND181" s="57"/>
      <c r="VNE181" s="57"/>
      <c r="VNF181" s="57"/>
      <c r="VNG181" s="57"/>
      <c r="VNH181" s="57"/>
      <c r="VNI181" s="57"/>
      <c r="VNJ181" s="57"/>
      <c r="VNK181" s="57"/>
      <c r="VNL181" s="57"/>
      <c r="VNM181" s="57"/>
      <c r="VNN181" s="57"/>
      <c r="VNO181" s="57"/>
      <c r="VNP181" s="57"/>
      <c r="VNQ181" s="57"/>
      <c r="VNR181" s="57"/>
      <c r="VNS181" s="57"/>
      <c r="VNT181" s="57"/>
      <c r="VNU181" s="57"/>
      <c r="VNV181" s="57"/>
      <c r="VNW181" s="57"/>
      <c r="VNX181" s="57"/>
      <c r="VNY181" s="57"/>
      <c r="VNZ181" s="57"/>
      <c r="VOA181" s="57"/>
      <c r="VOB181" s="57"/>
      <c r="VOC181" s="57"/>
      <c r="VOD181" s="57"/>
      <c r="VOE181" s="57"/>
      <c r="VOF181" s="57"/>
      <c r="VOG181" s="57"/>
      <c r="VOH181" s="57"/>
      <c r="VOI181" s="57"/>
      <c r="VOJ181" s="57"/>
      <c r="VOK181" s="57"/>
      <c r="VOL181" s="57"/>
      <c r="VOM181" s="57"/>
      <c r="VON181" s="57"/>
      <c r="VOO181" s="57"/>
      <c r="VOP181" s="57"/>
      <c r="VOQ181" s="57"/>
      <c r="VOR181" s="57"/>
      <c r="VOS181" s="57"/>
      <c r="VOT181" s="57"/>
      <c r="VOU181" s="57"/>
      <c r="VOV181" s="57"/>
      <c r="VOW181" s="57"/>
      <c r="VOX181" s="57"/>
      <c r="VOY181" s="57"/>
      <c r="VOZ181" s="57"/>
      <c r="VPA181" s="57"/>
      <c r="VPB181" s="57"/>
      <c r="VPC181" s="57"/>
      <c r="VPD181" s="57"/>
      <c r="VPE181" s="57"/>
      <c r="VPF181" s="57"/>
      <c r="VPG181" s="57"/>
      <c r="VPH181" s="57"/>
      <c r="VPI181" s="57"/>
      <c r="VPJ181" s="57"/>
      <c r="VPK181" s="57"/>
      <c r="VPL181" s="57"/>
      <c r="VPM181" s="57"/>
      <c r="VPN181" s="57"/>
      <c r="VPO181" s="57"/>
      <c r="VPP181" s="57"/>
      <c r="VPQ181" s="57"/>
      <c r="VPR181" s="57"/>
      <c r="VPS181" s="57"/>
      <c r="VPT181" s="57"/>
      <c r="VPU181" s="57"/>
      <c r="VPV181" s="57"/>
      <c r="VPW181" s="57"/>
      <c r="VPX181" s="57"/>
      <c r="VPY181" s="57"/>
      <c r="VPZ181" s="57"/>
      <c r="VQA181" s="57"/>
      <c r="VQB181" s="57"/>
      <c r="VQC181" s="57"/>
      <c r="VQD181" s="57"/>
      <c r="VQE181" s="57"/>
      <c r="VQF181" s="57"/>
      <c r="VQG181" s="57"/>
      <c r="VQH181" s="57"/>
      <c r="VQI181" s="57"/>
      <c r="VQJ181" s="57"/>
      <c r="VQK181" s="57"/>
      <c r="VQL181" s="57"/>
      <c r="VQM181" s="57"/>
      <c r="VQN181" s="57"/>
      <c r="VQO181" s="57"/>
      <c r="VQP181" s="57"/>
      <c r="VQQ181" s="57"/>
      <c r="VQR181" s="57"/>
      <c r="VQS181" s="57"/>
      <c r="VQT181" s="57"/>
      <c r="VQU181" s="57"/>
      <c r="VQV181" s="57"/>
      <c r="VQW181" s="57"/>
      <c r="VQX181" s="57"/>
      <c r="VQY181" s="57"/>
      <c r="VQZ181" s="57"/>
      <c r="VRA181" s="57"/>
      <c r="VRB181" s="57"/>
      <c r="VRC181" s="57"/>
      <c r="VRD181" s="57"/>
      <c r="VRE181" s="57"/>
      <c r="VRF181" s="57"/>
      <c r="VRG181" s="57"/>
      <c r="VRH181" s="57"/>
      <c r="VRI181" s="57"/>
      <c r="VRJ181" s="57"/>
      <c r="VRK181" s="57"/>
      <c r="VRL181" s="57"/>
      <c r="VRM181" s="57"/>
      <c r="VRN181" s="57"/>
      <c r="VRO181" s="57"/>
      <c r="VRP181" s="57"/>
      <c r="VRQ181" s="57"/>
      <c r="VRR181" s="57"/>
      <c r="VRS181" s="57"/>
      <c r="VRT181" s="57"/>
      <c r="VRU181" s="57"/>
      <c r="VRV181" s="57"/>
      <c r="VRW181" s="57"/>
      <c r="VRX181" s="57"/>
      <c r="VRY181" s="57"/>
      <c r="VRZ181" s="57"/>
      <c r="VSA181" s="57"/>
      <c r="VSB181" s="57"/>
      <c r="VSC181" s="57"/>
      <c r="VSD181" s="57"/>
      <c r="VSE181" s="57"/>
      <c r="VSF181" s="57"/>
      <c r="VSG181" s="57"/>
      <c r="VSH181" s="57"/>
      <c r="VSI181" s="57"/>
      <c r="VSJ181" s="57"/>
      <c r="VSK181" s="57"/>
      <c r="VSL181" s="57"/>
      <c r="VSM181" s="57"/>
      <c r="VSN181" s="57"/>
      <c r="VSO181" s="57"/>
      <c r="VSP181" s="57"/>
      <c r="VSQ181" s="57"/>
      <c r="VSR181" s="57"/>
      <c r="VSS181" s="57"/>
      <c r="VST181" s="57"/>
      <c r="VSU181" s="57"/>
      <c r="VSV181" s="57"/>
      <c r="VSW181" s="57"/>
      <c r="VSX181" s="57"/>
      <c r="VSY181" s="57"/>
      <c r="VSZ181" s="57"/>
      <c r="VTA181" s="57"/>
      <c r="VTB181" s="57"/>
      <c r="VTC181" s="57"/>
      <c r="VTD181" s="57"/>
      <c r="VTE181" s="57"/>
      <c r="VTF181" s="57"/>
      <c r="VTG181" s="57"/>
      <c r="VTH181" s="57"/>
      <c r="VTI181" s="57"/>
      <c r="VTJ181" s="57"/>
      <c r="VTK181" s="57"/>
      <c r="VTL181" s="57"/>
      <c r="VTM181" s="57"/>
      <c r="VTN181" s="57"/>
      <c r="VTO181" s="57"/>
      <c r="VTP181" s="57"/>
      <c r="VTQ181" s="57"/>
      <c r="VTR181" s="57"/>
      <c r="VTS181" s="57"/>
      <c r="VTT181" s="57"/>
      <c r="VTU181" s="57"/>
      <c r="VTV181" s="57"/>
      <c r="VTW181" s="57"/>
      <c r="VTX181" s="57"/>
      <c r="VTY181" s="57"/>
      <c r="VTZ181" s="57"/>
      <c r="VUA181" s="57"/>
      <c r="VUB181" s="57"/>
      <c r="VUC181" s="57"/>
      <c r="VUD181" s="57"/>
      <c r="VUE181" s="57"/>
      <c r="VUF181" s="57"/>
      <c r="VUG181" s="57"/>
      <c r="VUH181" s="57"/>
      <c r="VUI181" s="57"/>
      <c r="VUJ181" s="57"/>
      <c r="VUK181" s="57"/>
      <c r="VUL181" s="57"/>
      <c r="VUM181" s="57"/>
      <c r="VUN181" s="57"/>
      <c r="VUO181" s="57"/>
      <c r="VUP181" s="57"/>
      <c r="VUQ181" s="57"/>
      <c r="VUR181" s="57"/>
      <c r="VUS181" s="57"/>
      <c r="VUT181" s="57"/>
      <c r="VUU181" s="57"/>
      <c r="VUV181" s="57"/>
      <c r="VUW181" s="57"/>
      <c r="VUX181" s="57"/>
      <c r="VUY181" s="57"/>
      <c r="VUZ181" s="57"/>
      <c r="VVA181" s="57"/>
      <c r="VVB181" s="57"/>
      <c r="VVC181" s="57"/>
      <c r="VVD181" s="57"/>
      <c r="VVE181" s="57"/>
      <c r="VVF181" s="57"/>
      <c r="VVG181" s="57"/>
      <c r="VVH181" s="57"/>
      <c r="VVI181" s="57"/>
      <c r="VVJ181" s="57"/>
      <c r="VVK181" s="57"/>
      <c r="VVL181" s="57"/>
      <c r="VVM181" s="57"/>
      <c r="VVN181" s="57"/>
      <c r="VVO181" s="57"/>
      <c r="VVP181" s="57"/>
      <c r="VVQ181" s="57"/>
      <c r="VVR181" s="57"/>
      <c r="VVS181" s="57"/>
      <c r="VVT181" s="57"/>
      <c r="VVU181" s="57"/>
      <c r="VVV181" s="57"/>
      <c r="VVW181" s="57"/>
      <c r="VVX181" s="57"/>
      <c r="VVY181" s="57"/>
      <c r="VVZ181" s="57"/>
      <c r="VWA181" s="57"/>
      <c r="VWB181" s="57"/>
      <c r="VWC181" s="57"/>
      <c r="VWD181" s="57"/>
      <c r="VWE181" s="57"/>
      <c r="VWF181" s="57"/>
      <c r="VWG181" s="57"/>
      <c r="VWH181" s="57"/>
      <c r="VWI181" s="57"/>
      <c r="VWJ181" s="57"/>
      <c r="VWK181" s="57"/>
      <c r="VWL181" s="57"/>
      <c r="VWM181" s="57"/>
      <c r="VWN181" s="57"/>
      <c r="VWO181" s="57"/>
      <c r="VWP181" s="57"/>
      <c r="VWQ181" s="57"/>
      <c r="VWR181" s="57"/>
      <c r="VWS181" s="57"/>
      <c r="VWT181" s="57"/>
      <c r="VWU181" s="57"/>
      <c r="VWV181" s="57"/>
      <c r="VWW181" s="57"/>
      <c r="VWX181" s="57"/>
      <c r="VWY181" s="57"/>
      <c r="VWZ181" s="57"/>
      <c r="VXA181" s="57"/>
      <c r="VXB181" s="57"/>
      <c r="VXC181" s="57"/>
      <c r="VXD181" s="57"/>
      <c r="VXE181" s="57"/>
      <c r="VXF181" s="57"/>
      <c r="VXG181" s="57"/>
      <c r="VXH181" s="57"/>
      <c r="VXI181" s="57"/>
      <c r="VXJ181" s="57"/>
      <c r="VXK181" s="57"/>
      <c r="VXL181" s="57"/>
      <c r="VXM181" s="57"/>
      <c r="VXN181" s="57"/>
      <c r="VXO181" s="57"/>
      <c r="VXP181" s="57"/>
      <c r="VXQ181" s="57"/>
      <c r="VXR181" s="57"/>
      <c r="VXS181" s="57"/>
      <c r="VXT181" s="57"/>
      <c r="VXU181" s="57"/>
      <c r="VXV181" s="57"/>
      <c r="VXW181" s="57"/>
      <c r="VXX181" s="57"/>
      <c r="VXY181" s="57"/>
      <c r="VXZ181" s="57"/>
      <c r="VYA181" s="57"/>
      <c r="VYB181" s="57"/>
      <c r="VYC181" s="57"/>
      <c r="VYD181" s="57"/>
      <c r="VYE181" s="57"/>
      <c r="VYF181" s="57"/>
      <c r="VYG181" s="57"/>
      <c r="VYH181" s="57"/>
      <c r="VYI181" s="57"/>
      <c r="VYJ181" s="57"/>
      <c r="VYK181" s="57"/>
      <c r="VYL181" s="57"/>
      <c r="VYM181" s="57"/>
      <c r="VYN181" s="57"/>
      <c r="VYO181" s="57"/>
      <c r="VYP181" s="57"/>
      <c r="VYQ181" s="57"/>
      <c r="VYR181" s="57"/>
      <c r="VYS181" s="57"/>
      <c r="VYT181" s="57"/>
      <c r="VYU181" s="57"/>
      <c r="VYV181" s="57"/>
      <c r="VYW181" s="57"/>
      <c r="VYX181" s="57"/>
      <c r="VYY181" s="57"/>
      <c r="VYZ181" s="57"/>
      <c r="VZA181" s="57"/>
      <c r="VZB181" s="57"/>
      <c r="VZC181" s="57"/>
      <c r="VZD181" s="57"/>
      <c r="VZE181" s="57"/>
      <c r="VZF181" s="57"/>
      <c r="VZG181" s="57"/>
      <c r="VZH181" s="57"/>
      <c r="VZI181" s="57"/>
      <c r="VZJ181" s="57"/>
      <c r="VZK181" s="57"/>
      <c r="VZL181" s="57"/>
      <c r="VZM181" s="57"/>
      <c r="VZN181" s="57"/>
      <c r="VZO181" s="57"/>
      <c r="VZP181" s="57"/>
      <c r="VZQ181" s="57"/>
      <c r="VZR181" s="57"/>
      <c r="VZS181" s="57"/>
      <c r="VZT181" s="57"/>
      <c r="VZU181" s="57"/>
      <c r="VZV181" s="57"/>
      <c r="VZW181" s="57"/>
      <c r="VZX181" s="57"/>
      <c r="VZY181" s="57"/>
      <c r="VZZ181" s="57"/>
      <c r="WAA181" s="57"/>
      <c r="WAB181" s="57"/>
      <c r="WAC181" s="57"/>
      <c r="WAD181" s="57"/>
      <c r="WAE181" s="57"/>
      <c r="WAF181" s="57"/>
      <c r="WAG181" s="57"/>
      <c r="WAH181" s="57"/>
      <c r="WAI181" s="57"/>
      <c r="WAJ181" s="57"/>
      <c r="WAK181" s="57"/>
      <c r="WAL181" s="57"/>
      <c r="WAM181" s="57"/>
      <c r="WAN181" s="57"/>
      <c r="WAO181" s="57"/>
      <c r="WAP181" s="57"/>
      <c r="WAQ181" s="57"/>
      <c r="WAR181" s="57"/>
      <c r="WAS181" s="57"/>
      <c r="WAT181" s="57"/>
      <c r="WAU181" s="57"/>
      <c r="WAV181" s="57"/>
      <c r="WAW181" s="57"/>
      <c r="WAX181" s="57"/>
      <c r="WAY181" s="57"/>
      <c r="WAZ181" s="57"/>
      <c r="WBA181" s="57"/>
      <c r="WBB181" s="57"/>
      <c r="WBC181" s="57"/>
      <c r="WBD181" s="57"/>
      <c r="WBE181" s="57"/>
      <c r="WBF181" s="57"/>
      <c r="WBG181" s="57"/>
      <c r="WBH181" s="57"/>
      <c r="WBI181" s="57"/>
      <c r="WBJ181" s="57"/>
      <c r="WBK181" s="57"/>
      <c r="WBL181" s="57"/>
      <c r="WBM181" s="57"/>
      <c r="WBN181" s="57"/>
      <c r="WBO181" s="57"/>
      <c r="WBP181" s="57"/>
      <c r="WBQ181" s="57"/>
      <c r="WBR181" s="57"/>
      <c r="WBS181" s="57"/>
      <c r="WBT181" s="57"/>
      <c r="WBU181" s="57"/>
      <c r="WBV181" s="57"/>
      <c r="WBW181" s="57"/>
      <c r="WBX181" s="57"/>
      <c r="WBY181" s="57"/>
      <c r="WBZ181" s="57"/>
      <c r="WCA181" s="57"/>
      <c r="WCB181" s="57"/>
      <c r="WCC181" s="57"/>
      <c r="WCD181" s="57"/>
      <c r="WCE181" s="57"/>
      <c r="WCF181" s="57"/>
      <c r="WCG181" s="57"/>
      <c r="WCH181" s="57"/>
      <c r="WCI181" s="57"/>
      <c r="WCJ181" s="57"/>
      <c r="WCK181" s="57"/>
      <c r="WCL181" s="57"/>
      <c r="WCM181" s="57"/>
      <c r="WCN181" s="57"/>
      <c r="WCO181" s="57"/>
      <c r="WCP181" s="57"/>
      <c r="WCQ181" s="57"/>
      <c r="WCR181" s="57"/>
      <c r="WCS181" s="57"/>
      <c r="WCT181" s="57"/>
      <c r="WCU181" s="57"/>
      <c r="WCV181" s="57"/>
      <c r="WCW181" s="57"/>
      <c r="WCX181" s="57"/>
      <c r="WCY181" s="57"/>
      <c r="WCZ181" s="57"/>
      <c r="WDA181" s="57"/>
      <c r="WDB181" s="57"/>
      <c r="WDC181" s="57"/>
      <c r="WDD181" s="57"/>
      <c r="WDE181" s="57"/>
      <c r="WDF181" s="57"/>
      <c r="WDG181" s="57"/>
      <c r="WDH181" s="57"/>
      <c r="WDI181" s="57"/>
      <c r="WDJ181" s="57"/>
      <c r="WDK181" s="57"/>
      <c r="WDL181" s="57"/>
      <c r="WDM181" s="57"/>
      <c r="WDN181" s="57"/>
      <c r="WDO181" s="57"/>
      <c r="WDP181" s="57"/>
      <c r="WDQ181" s="57"/>
      <c r="WDR181" s="57"/>
      <c r="WDS181" s="57"/>
      <c r="WDT181" s="57"/>
      <c r="WDU181" s="57"/>
      <c r="WDV181" s="57"/>
      <c r="WDW181" s="57"/>
      <c r="WDX181" s="57"/>
      <c r="WDY181" s="57"/>
      <c r="WDZ181" s="57"/>
      <c r="WEA181" s="57"/>
      <c r="WEB181" s="57"/>
      <c r="WEC181" s="57"/>
      <c r="WED181" s="57"/>
      <c r="WEE181" s="57"/>
      <c r="WEF181" s="57"/>
      <c r="WEG181" s="57"/>
      <c r="WEH181" s="57"/>
      <c r="WEI181" s="57"/>
      <c r="WEJ181" s="57"/>
      <c r="WEK181" s="57"/>
      <c r="WEL181" s="57"/>
      <c r="WEM181" s="57"/>
      <c r="WEN181" s="57"/>
      <c r="WEO181" s="57"/>
      <c r="WEP181" s="57"/>
      <c r="WEQ181" s="57"/>
      <c r="WER181" s="57"/>
      <c r="WES181" s="57"/>
      <c r="WET181" s="57"/>
      <c r="WEU181" s="57"/>
      <c r="WEV181" s="57"/>
      <c r="WEW181" s="57"/>
      <c r="WEX181" s="57"/>
      <c r="WEY181" s="57"/>
      <c r="WEZ181" s="57"/>
      <c r="WFA181" s="57"/>
      <c r="WFB181" s="57"/>
      <c r="WFC181" s="57"/>
      <c r="WFD181" s="57"/>
      <c r="WFE181" s="57"/>
      <c r="WFF181" s="57"/>
      <c r="WFG181" s="57"/>
      <c r="WFH181" s="57"/>
      <c r="WFI181" s="57"/>
      <c r="WFJ181" s="57"/>
      <c r="WFK181" s="57"/>
      <c r="WFL181" s="57"/>
      <c r="WFM181" s="57"/>
      <c r="WFN181" s="57"/>
      <c r="WFO181" s="57"/>
      <c r="WFP181" s="57"/>
      <c r="WFQ181" s="57"/>
      <c r="WFR181" s="57"/>
      <c r="WFS181" s="57"/>
      <c r="WFT181" s="57"/>
      <c r="WFU181" s="57"/>
      <c r="WFV181" s="57"/>
      <c r="WFW181" s="57"/>
      <c r="WFX181" s="57"/>
      <c r="WFY181" s="57"/>
      <c r="WFZ181" s="57"/>
      <c r="WGA181" s="57"/>
      <c r="WGB181" s="57"/>
      <c r="WGC181" s="57"/>
      <c r="WGD181" s="57"/>
      <c r="WGE181" s="57"/>
      <c r="WGF181" s="57"/>
      <c r="WGG181" s="57"/>
      <c r="WGH181" s="57"/>
      <c r="WGI181" s="57"/>
      <c r="WGJ181" s="57"/>
      <c r="WGK181" s="57"/>
      <c r="WGL181" s="57"/>
      <c r="WGM181" s="57"/>
      <c r="WGN181" s="57"/>
      <c r="WGO181" s="57"/>
      <c r="WGP181" s="57"/>
      <c r="WGQ181" s="57"/>
      <c r="WGR181" s="57"/>
      <c r="WGS181" s="57"/>
      <c r="WGT181" s="57"/>
      <c r="WGU181" s="57"/>
      <c r="WGV181" s="57"/>
      <c r="WGW181" s="57"/>
      <c r="WGX181" s="57"/>
      <c r="WGY181" s="57"/>
      <c r="WGZ181" s="57"/>
      <c r="WHA181" s="57"/>
      <c r="WHB181" s="57"/>
      <c r="WHC181" s="57"/>
      <c r="WHD181" s="57"/>
      <c r="WHE181" s="57"/>
      <c r="WHF181" s="57"/>
      <c r="WHG181" s="57"/>
      <c r="WHH181" s="57"/>
      <c r="WHI181" s="57"/>
      <c r="WHJ181" s="57"/>
      <c r="WHK181" s="57"/>
      <c r="WHL181" s="57"/>
      <c r="WHM181" s="57"/>
      <c r="WHN181" s="57"/>
      <c r="WHO181" s="57"/>
      <c r="WHP181" s="57"/>
      <c r="WHQ181" s="57"/>
      <c r="WHR181" s="57"/>
      <c r="WHS181" s="57"/>
      <c r="WHT181" s="57"/>
      <c r="WHU181" s="57"/>
      <c r="WHV181" s="57"/>
      <c r="WHW181" s="57"/>
      <c r="WHX181" s="57"/>
      <c r="WHY181" s="57"/>
      <c r="WHZ181" s="57"/>
      <c r="WIA181" s="57"/>
      <c r="WIB181" s="57"/>
      <c r="WIC181" s="57"/>
      <c r="WID181" s="57"/>
      <c r="WIE181" s="57"/>
      <c r="WIF181" s="57"/>
      <c r="WIG181" s="57"/>
      <c r="WIH181" s="57"/>
      <c r="WII181" s="57"/>
      <c r="WIJ181" s="57"/>
      <c r="WIK181" s="57"/>
      <c r="WIL181" s="57"/>
      <c r="WIM181" s="57"/>
      <c r="WIN181" s="57"/>
      <c r="WIO181" s="57"/>
      <c r="WIP181" s="57"/>
      <c r="WIQ181" s="57"/>
      <c r="WIR181" s="57"/>
      <c r="WIS181" s="57"/>
      <c r="WIT181" s="57"/>
      <c r="WIU181" s="57"/>
      <c r="WIV181" s="57"/>
      <c r="WIW181" s="57"/>
      <c r="WIX181" s="57"/>
      <c r="WIY181" s="57"/>
      <c r="WIZ181" s="57"/>
      <c r="WJA181" s="57"/>
      <c r="WJB181" s="57"/>
      <c r="WJC181" s="57"/>
      <c r="WJD181" s="57"/>
      <c r="WJE181" s="57"/>
      <c r="WJF181" s="57"/>
      <c r="WJG181" s="57"/>
      <c r="WJH181" s="57"/>
      <c r="WJI181" s="57"/>
      <c r="WJJ181" s="57"/>
      <c r="WJK181" s="57"/>
      <c r="WJL181" s="57"/>
      <c r="WJM181" s="57"/>
      <c r="WJN181" s="57"/>
      <c r="WJO181" s="57"/>
      <c r="WJP181" s="57"/>
      <c r="WJQ181" s="57"/>
      <c r="WJR181" s="57"/>
      <c r="WJS181" s="57"/>
      <c r="WJT181" s="57"/>
      <c r="WJU181" s="57"/>
      <c r="WJV181" s="57"/>
      <c r="WJW181" s="57"/>
      <c r="WJX181" s="57"/>
      <c r="WJY181" s="57"/>
      <c r="WJZ181" s="57"/>
      <c r="WKA181" s="57"/>
      <c r="WKB181" s="57"/>
      <c r="WKC181" s="57"/>
      <c r="WKD181" s="57"/>
      <c r="WKE181" s="57"/>
      <c r="WKF181" s="57"/>
      <c r="WKG181" s="57"/>
      <c r="WKH181" s="57"/>
      <c r="WKI181" s="57"/>
      <c r="WKJ181" s="57"/>
      <c r="WKK181" s="57"/>
      <c r="WKL181" s="57"/>
      <c r="WKM181" s="57"/>
      <c r="WKN181" s="57"/>
      <c r="WKO181" s="57"/>
      <c r="WKP181" s="57"/>
      <c r="WKQ181" s="57"/>
      <c r="WKR181" s="57"/>
      <c r="WKS181" s="57"/>
      <c r="WKT181" s="57"/>
      <c r="WKU181" s="57"/>
      <c r="WKV181" s="57"/>
      <c r="WKW181" s="57"/>
      <c r="WKX181" s="57"/>
      <c r="WKY181" s="57"/>
      <c r="WKZ181" s="57"/>
      <c r="WLA181" s="57"/>
      <c r="WLB181" s="57"/>
      <c r="WLC181" s="57"/>
      <c r="WLD181" s="57"/>
      <c r="WLE181" s="57"/>
      <c r="WLF181" s="57"/>
      <c r="WLG181" s="57"/>
      <c r="WLH181" s="57"/>
      <c r="WLI181" s="57"/>
      <c r="WLJ181" s="57"/>
      <c r="WLK181" s="57"/>
      <c r="WLL181" s="57"/>
      <c r="WLM181" s="57"/>
      <c r="WLN181" s="57"/>
      <c r="WLO181" s="57"/>
      <c r="WLP181" s="57"/>
      <c r="WLQ181" s="57"/>
      <c r="WLR181" s="57"/>
      <c r="WLS181" s="57"/>
      <c r="WLT181" s="57"/>
      <c r="WLU181" s="57"/>
      <c r="WLV181" s="57"/>
      <c r="WLW181" s="57"/>
      <c r="WLX181" s="57"/>
      <c r="WLY181" s="57"/>
      <c r="WLZ181" s="57"/>
      <c r="WMA181" s="57"/>
      <c r="WMB181" s="57"/>
      <c r="WMC181" s="57"/>
      <c r="WMD181" s="57"/>
      <c r="WME181" s="57"/>
      <c r="WMF181" s="57"/>
      <c r="WMG181" s="57"/>
      <c r="WMH181" s="57"/>
      <c r="WMI181" s="57"/>
      <c r="WMJ181" s="57"/>
      <c r="WMK181" s="57"/>
      <c r="WML181" s="57"/>
      <c r="WMM181" s="57"/>
      <c r="WMN181" s="57"/>
      <c r="WMO181" s="57"/>
      <c r="WMP181" s="57"/>
      <c r="WMQ181" s="57"/>
      <c r="WMR181" s="57"/>
      <c r="WMS181" s="57"/>
      <c r="WMT181" s="57"/>
      <c r="WMU181" s="57"/>
      <c r="WMV181" s="57"/>
      <c r="WMW181" s="57"/>
      <c r="WMX181" s="57"/>
      <c r="WMY181" s="57"/>
      <c r="WMZ181" s="57"/>
      <c r="WNA181" s="57"/>
      <c r="WNB181" s="57"/>
      <c r="WNC181" s="57"/>
      <c r="WND181" s="57"/>
      <c r="WNE181" s="57"/>
      <c r="WNF181" s="57"/>
      <c r="WNG181" s="57"/>
      <c r="WNH181" s="57"/>
      <c r="WNI181" s="57"/>
      <c r="WNJ181" s="57"/>
      <c r="WNK181" s="57"/>
      <c r="WNL181" s="57"/>
      <c r="WNM181" s="57"/>
      <c r="WNN181" s="57"/>
      <c r="WNO181" s="57"/>
      <c r="WNP181" s="57"/>
      <c r="WNQ181" s="57"/>
      <c r="WNR181" s="57"/>
      <c r="WNS181" s="57"/>
      <c r="WNT181" s="57"/>
      <c r="WNU181" s="57"/>
      <c r="WNV181" s="57"/>
      <c r="WNW181" s="57"/>
      <c r="WNX181" s="57"/>
      <c r="WNY181" s="57"/>
      <c r="WNZ181" s="57"/>
      <c r="WOA181" s="57"/>
      <c r="WOB181" s="57"/>
      <c r="WOC181" s="57"/>
      <c r="WOD181" s="57"/>
      <c r="WOE181" s="57"/>
      <c r="WOF181" s="57"/>
      <c r="WOG181" s="57"/>
      <c r="WOH181" s="57"/>
      <c r="WOI181" s="57"/>
      <c r="WOJ181" s="57"/>
      <c r="WOK181" s="57"/>
      <c r="WOL181" s="57"/>
      <c r="WOM181" s="57"/>
      <c r="WON181" s="57"/>
      <c r="WOO181" s="57"/>
      <c r="WOP181" s="57"/>
      <c r="WOQ181" s="57"/>
      <c r="WOR181" s="57"/>
      <c r="WOS181" s="57"/>
      <c r="WOT181" s="57"/>
      <c r="WOU181" s="57"/>
      <c r="WOV181" s="57"/>
      <c r="WOW181" s="57"/>
      <c r="WOX181" s="57"/>
      <c r="WOY181" s="57"/>
      <c r="WOZ181" s="57"/>
      <c r="WPA181" s="57"/>
      <c r="WPB181" s="57"/>
      <c r="WPC181" s="57"/>
      <c r="WPD181" s="57"/>
      <c r="WPE181" s="57"/>
      <c r="WPF181" s="57"/>
      <c r="WPG181" s="57"/>
      <c r="WPH181" s="57"/>
      <c r="WPI181" s="57"/>
      <c r="WPJ181" s="57"/>
      <c r="WPK181" s="57"/>
      <c r="WPL181" s="57"/>
      <c r="WPM181" s="57"/>
      <c r="WPN181" s="57"/>
      <c r="WPO181" s="57"/>
      <c r="WPP181" s="57"/>
      <c r="WPQ181" s="57"/>
      <c r="WPR181" s="57"/>
      <c r="WPS181" s="57"/>
      <c r="WPT181" s="57"/>
      <c r="WPU181" s="57"/>
      <c r="WPV181" s="57"/>
      <c r="WPW181" s="57"/>
      <c r="WPX181" s="57"/>
      <c r="WPY181" s="57"/>
      <c r="WPZ181" s="57"/>
      <c r="WQA181" s="57"/>
      <c r="WQB181" s="57"/>
      <c r="WQC181" s="57"/>
      <c r="WQD181" s="57"/>
      <c r="WQE181" s="57"/>
      <c r="WQF181" s="57"/>
      <c r="WQG181" s="57"/>
      <c r="WQH181" s="57"/>
      <c r="WQI181" s="57"/>
      <c r="WQJ181" s="57"/>
      <c r="WQK181" s="57"/>
      <c r="WQL181" s="57"/>
      <c r="WQM181" s="57"/>
      <c r="WQN181" s="57"/>
      <c r="WQO181" s="57"/>
      <c r="WQP181" s="57"/>
      <c r="WQQ181" s="57"/>
      <c r="WQR181" s="57"/>
      <c r="WQS181" s="57"/>
      <c r="WQT181" s="57"/>
      <c r="WQU181" s="57"/>
      <c r="WQV181" s="57"/>
      <c r="WQW181" s="57"/>
      <c r="WQX181" s="57"/>
      <c r="WQY181" s="57"/>
      <c r="WQZ181" s="57"/>
      <c r="WRA181" s="57"/>
      <c r="WRB181" s="57"/>
      <c r="WRC181" s="57"/>
      <c r="WRD181" s="57"/>
      <c r="WRE181" s="57"/>
      <c r="WRF181" s="57"/>
      <c r="WRG181" s="57"/>
      <c r="WRH181" s="57"/>
      <c r="WRI181" s="57"/>
      <c r="WRJ181" s="57"/>
      <c r="WRK181" s="57"/>
      <c r="WRL181" s="57"/>
      <c r="WRM181" s="57"/>
      <c r="WRN181" s="57"/>
      <c r="WRO181" s="57"/>
      <c r="WRP181" s="57"/>
      <c r="WRQ181" s="57"/>
      <c r="WRR181" s="57"/>
      <c r="WRS181" s="57"/>
      <c r="WRT181" s="57"/>
      <c r="WRU181" s="57"/>
      <c r="WRV181" s="57"/>
      <c r="WRW181" s="57"/>
      <c r="WRX181" s="57"/>
      <c r="WRY181" s="57"/>
      <c r="WRZ181" s="57"/>
      <c r="WSA181" s="57"/>
      <c r="WSB181" s="57"/>
      <c r="WSC181" s="57"/>
      <c r="WSD181" s="57"/>
      <c r="WSE181" s="57"/>
      <c r="WSF181" s="57"/>
      <c r="WSG181" s="57"/>
      <c r="WSH181" s="57"/>
      <c r="WSI181" s="57"/>
      <c r="WSJ181" s="57"/>
      <c r="WSK181" s="57"/>
      <c r="WSL181" s="57"/>
      <c r="WSM181" s="57"/>
      <c r="WSN181" s="57"/>
      <c r="WSO181" s="57"/>
      <c r="WSP181" s="57"/>
      <c r="WSQ181" s="57"/>
      <c r="WSR181" s="57"/>
      <c r="WSS181" s="57"/>
      <c r="WST181" s="57"/>
      <c r="WSU181" s="57"/>
      <c r="WSV181" s="57"/>
      <c r="WSW181" s="57"/>
      <c r="WSX181" s="57"/>
      <c r="WSY181" s="57"/>
      <c r="WSZ181" s="57"/>
      <c r="WTA181" s="57"/>
      <c r="WTB181" s="57"/>
      <c r="WTC181" s="57"/>
      <c r="WTD181" s="57"/>
      <c r="WTE181" s="57"/>
      <c r="WTF181" s="57"/>
      <c r="WTG181" s="57"/>
      <c r="WTH181" s="57"/>
      <c r="WTI181" s="57"/>
      <c r="WTJ181" s="57"/>
      <c r="WTK181" s="57"/>
      <c r="WTL181" s="57"/>
      <c r="WTM181" s="57"/>
      <c r="WTN181" s="57"/>
      <c r="WTO181" s="57"/>
      <c r="WTP181" s="57"/>
      <c r="WTQ181" s="57"/>
      <c r="WTR181" s="57"/>
      <c r="WTS181" s="57"/>
      <c r="WTT181" s="57"/>
      <c r="WTU181" s="57"/>
      <c r="WTV181" s="57"/>
      <c r="WTW181" s="57"/>
      <c r="WTX181" s="57"/>
      <c r="WTY181" s="57"/>
      <c r="WTZ181" s="57"/>
      <c r="WUA181" s="57"/>
      <c r="WUB181" s="57"/>
      <c r="WUC181" s="57"/>
      <c r="WUD181" s="57"/>
      <c r="WUE181" s="57"/>
      <c r="WUF181" s="57"/>
      <c r="WUG181" s="57"/>
      <c r="WUH181" s="57"/>
      <c r="WUI181" s="57"/>
      <c r="WUJ181" s="57"/>
      <c r="WUK181" s="57"/>
      <c r="WUL181" s="57"/>
      <c r="WUM181" s="57"/>
      <c r="WUN181" s="57"/>
      <c r="WUO181" s="57"/>
      <c r="WUP181" s="57"/>
      <c r="WUQ181" s="57"/>
      <c r="WUR181" s="57"/>
      <c r="WUS181" s="57"/>
      <c r="WUT181" s="57"/>
      <c r="WUU181" s="57"/>
      <c r="WUV181" s="57"/>
      <c r="WUW181" s="57"/>
      <c r="WUX181" s="57"/>
      <c r="WUY181" s="57"/>
      <c r="WUZ181" s="57"/>
      <c r="WVA181" s="57"/>
      <c r="WVB181" s="57"/>
      <c r="WVC181" s="57"/>
      <c r="WVD181" s="57"/>
      <c r="WVE181" s="57"/>
      <c r="WVF181" s="57"/>
      <c r="WVG181" s="57"/>
      <c r="WVH181" s="57"/>
      <c r="WVI181" s="57"/>
      <c r="WVJ181" s="57"/>
      <c r="WVK181" s="57"/>
      <c r="WVL181" s="57"/>
      <c r="WVM181" s="57"/>
      <c r="WVN181" s="57"/>
      <c r="WVO181" s="57"/>
      <c r="WVP181" s="57"/>
      <c r="WVQ181" s="57"/>
      <c r="WVR181" s="57"/>
      <c r="WVS181" s="57"/>
      <c r="WVT181" s="57"/>
      <c r="WVU181" s="57"/>
      <c r="WVV181" s="57"/>
      <c r="WVW181" s="57"/>
      <c r="WVX181" s="57"/>
      <c r="WVY181" s="57"/>
      <c r="WVZ181" s="57"/>
      <c r="WWA181" s="57"/>
      <c r="WWB181" s="57"/>
      <c r="WWC181" s="57"/>
      <c r="WWD181" s="57"/>
      <c r="WWE181" s="57"/>
      <c r="WWF181" s="57"/>
      <c r="WWG181" s="57"/>
      <c r="WWH181" s="57"/>
      <c r="WWI181" s="57"/>
      <c r="WWJ181" s="57"/>
      <c r="WWK181" s="57"/>
      <c r="WWL181" s="57"/>
      <c r="WWM181" s="57"/>
      <c r="WWN181" s="57"/>
      <c r="WWO181" s="57"/>
      <c r="WWP181" s="57"/>
      <c r="WWQ181" s="57"/>
      <c r="WWR181" s="57"/>
      <c r="WWS181" s="57"/>
      <c r="WWT181" s="57"/>
      <c r="WWU181" s="57"/>
      <c r="WWV181" s="57"/>
      <c r="WWW181" s="57"/>
      <c r="WWX181" s="57"/>
      <c r="WWY181" s="57"/>
      <c r="WWZ181" s="57"/>
      <c r="WXA181" s="57"/>
      <c r="WXB181" s="57"/>
      <c r="WXC181" s="57"/>
      <c r="WXD181" s="57"/>
      <c r="WXE181" s="57"/>
      <c r="WXF181" s="57"/>
      <c r="WXG181" s="57"/>
      <c r="WXH181" s="57"/>
      <c r="WXI181" s="57"/>
      <c r="WXJ181" s="57"/>
      <c r="WXK181" s="57"/>
      <c r="WXL181" s="57"/>
      <c r="WXM181" s="57"/>
      <c r="WXN181" s="57"/>
      <c r="WXO181" s="57"/>
      <c r="WXP181" s="57"/>
      <c r="WXQ181" s="57"/>
      <c r="WXR181" s="57"/>
      <c r="WXS181" s="57"/>
      <c r="WXT181" s="57"/>
      <c r="WXU181" s="57"/>
      <c r="WXV181" s="57"/>
      <c r="WXW181" s="57"/>
      <c r="WXX181" s="57"/>
      <c r="WXY181" s="57"/>
      <c r="WXZ181" s="57"/>
      <c r="WYA181" s="57"/>
      <c r="WYB181" s="57"/>
      <c r="WYC181" s="57"/>
      <c r="WYD181" s="57"/>
      <c r="WYE181" s="57"/>
      <c r="WYF181" s="57"/>
      <c r="WYG181" s="57"/>
      <c r="WYH181" s="57"/>
      <c r="WYI181" s="57"/>
      <c r="WYJ181" s="57"/>
      <c r="WYK181" s="57"/>
      <c r="WYL181" s="57"/>
      <c r="WYM181" s="57"/>
      <c r="WYN181" s="57"/>
      <c r="WYO181" s="57"/>
      <c r="WYP181" s="57"/>
      <c r="WYQ181" s="57"/>
      <c r="WYR181" s="57"/>
      <c r="WYS181" s="57"/>
      <c r="WYT181" s="57"/>
      <c r="WYU181" s="57"/>
      <c r="WYV181" s="57"/>
      <c r="WYW181" s="57"/>
      <c r="WYX181" s="57"/>
      <c r="WYY181" s="57"/>
      <c r="WYZ181" s="57"/>
      <c r="WZA181" s="57"/>
      <c r="WZB181" s="57"/>
      <c r="WZC181" s="57"/>
      <c r="WZD181" s="57"/>
      <c r="WZE181" s="57"/>
      <c r="WZF181" s="57"/>
      <c r="WZG181" s="57"/>
      <c r="WZH181" s="57"/>
      <c r="WZI181" s="57"/>
      <c r="WZJ181" s="57"/>
      <c r="WZK181" s="57"/>
      <c r="WZL181" s="57"/>
      <c r="WZM181" s="57"/>
      <c r="WZN181" s="57"/>
      <c r="WZO181" s="57"/>
      <c r="WZP181" s="57"/>
      <c r="WZQ181" s="57"/>
      <c r="WZR181" s="57"/>
      <c r="WZS181" s="57"/>
      <c r="WZT181" s="57"/>
      <c r="WZU181" s="57"/>
      <c r="WZV181" s="57"/>
      <c r="WZW181" s="57"/>
      <c r="WZX181" s="57"/>
      <c r="WZY181" s="57"/>
      <c r="WZZ181" s="57"/>
      <c r="XAA181" s="57"/>
      <c r="XAB181" s="57"/>
      <c r="XAC181" s="57"/>
      <c r="XAD181" s="57"/>
      <c r="XAE181" s="57"/>
      <c r="XAF181" s="57"/>
      <c r="XAG181" s="57"/>
      <c r="XAH181" s="57"/>
      <c r="XAI181" s="57"/>
      <c r="XAJ181" s="57"/>
      <c r="XAK181" s="57"/>
      <c r="XAL181" s="57"/>
      <c r="XAM181" s="57"/>
      <c r="XAN181" s="57"/>
      <c r="XAO181" s="57"/>
      <c r="XAP181" s="57"/>
      <c r="XAQ181" s="57"/>
      <c r="XAR181" s="57"/>
      <c r="XAS181" s="57"/>
      <c r="XAT181" s="57"/>
      <c r="XAU181" s="57"/>
      <c r="XAV181" s="57"/>
      <c r="XAW181" s="57"/>
      <c r="XAX181" s="57"/>
      <c r="XAY181" s="57"/>
      <c r="XAZ181" s="57"/>
      <c r="XBA181" s="57"/>
      <c r="XBB181" s="57"/>
      <c r="XBC181" s="57"/>
      <c r="XBD181" s="57"/>
      <c r="XBE181" s="57"/>
      <c r="XBF181" s="57"/>
      <c r="XBG181" s="57"/>
      <c r="XBH181" s="57"/>
      <c r="XBI181" s="57"/>
      <c r="XBJ181" s="57"/>
      <c r="XBK181" s="57"/>
      <c r="XBL181" s="57"/>
      <c r="XBM181" s="57"/>
      <c r="XBN181" s="57"/>
      <c r="XBO181" s="57"/>
      <c r="XBP181" s="57"/>
      <c r="XBQ181" s="57"/>
      <c r="XBR181" s="57"/>
      <c r="XBS181" s="57"/>
      <c r="XBT181" s="57"/>
      <c r="XBU181" s="57"/>
      <c r="XBV181" s="57"/>
      <c r="XBW181" s="57"/>
      <c r="XBX181" s="57"/>
      <c r="XBY181" s="57"/>
      <c r="XBZ181" s="57"/>
      <c r="XCA181" s="57"/>
      <c r="XCB181" s="57"/>
      <c r="XCC181" s="57"/>
      <c r="XCD181" s="57"/>
      <c r="XCE181" s="57"/>
      <c r="XCF181" s="57"/>
      <c r="XCG181" s="57"/>
      <c r="XCH181" s="57"/>
      <c r="XCI181" s="57"/>
      <c r="XCJ181" s="57"/>
      <c r="XCK181" s="57"/>
      <c r="XCL181" s="57"/>
      <c r="XCM181" s="57"/>
      <c r="XCN181" s="57"/>
      <c r="XCO181" s="57"/>
      <c r="XCP181" s="57"/>
      <c r="XCQ181" s="57"/>
      <c r="XCR181" s="57"/>
      <c r="XCS181" s="57"/>
      <c r="XCT181" s="57"/>
      <c r="XCU181" s="57"/>
      <c r="XCV181" s="57"/>
      <c r="XCW181" s="57"/>
      <c r="XCX181" s="57"/>
      <c r="XCY181" s="57"/>
      <c r="XCZ181" s="57"/>
      <c r="XDA181" s="57"/>
      <c r="XDB181" s="57"/>
      <c r="XDC181" s="57"/>
      <c r="XDD181" s="57"/>
      <c r="XDE181" s="57"/>
      <c r="XDF181" s="57"/>
      <c r="XDG181" s="57"/>
      <c r="XDH181" s="57"/>
      <c r="XDI181" s="57"/>
      <c r="XDJ181" s="57"/>
      <c r="XDK181" s="57"/>
      <c r="XDL181" s="57"/>
    </row>
    <row r="182" spans="1:16340" s="61" customFormat="1" x14ac:dyDescent="0.25">
      <c r="A182" s="20" t="s">
        <v>75</v>
      </c>
      <c r="B182" s="21">
        <v>912</v>
      </c>
      <c r="C182" s="22" t="s">
        <v>64</v>
      </c>
      <c r="D182" s="22" t="s">
        <v>74</v>
      </c>
      <c r="E182" s="22"/>
      <c r="F182" s="22"/>
      <c r="G182" s="23">
        <f>G183+G201+G225+G248</f>
        <v>222538</v>
      </c>
    </row>
    <row r="183" spans="1:16340" s="61" customFormat="1" ht="31.5" x14ac:dyDescent="0.25">
      <c r="A183" s="48" t="s">
        <v>518</v>
      </c>
      <c r="B183" s="21">
        <v>912</v>
      </c>
      <c r="C183" s="22" t="s">
        <v>53</v>
      </c>
      <c r="D183" s="22" t="s">
        <v>74</v>
      </c>
      <c r="E183" s="22" t="s">
        <v>227</v>
      </c>
      <c r="F183" s="65"/>
      <c r="G183" s="23">
        <f>G184+G196</f>
        <v>23862</v>
      </c>
    </row>
    <row r="184" spans="1:16340" s="61" customFormat="1" ht="45" customHeight="1" x14ac:dyDescent="0.25">
      <c r="A184" s="50" t="s">
        <v>216</v>
      </c>
      <c r="B184" s="51">
        <v>912</v>
      </c>
      <c r="C184" s="52" t="s">
        <v>64</v>
      </c>
      <c r="D184" s="52" t="s">
        <v>74</v>
      </c>
      <c r="E184" s="66" t="s">
        <v>263</v>
      </c>
      <c r="F184" s="67"/>
      <c r="G184" s="53">
        <f>G186</f>
        <v>23396</v>
      </c>
    </row>
    <row r="185" spans="1:16340" s="61" customFormat="1" ht="51.75" customHeight="1" x14ac:dyDescent="0.25">
      <c r="A185" s="48" t="s">
        <v>264</v>
      </c>
      <c r="B185" s="21">
        <v>912</v>
      </c>
      <c r="C185" s="22" t="s">
        <v>64</v>
      </c>
      <c r="D185" s="22" t="s">
        <v>74</v>
      </c>
      <c r="E185" s="49" t="s">
        <v>620</v>
      </c>
      <c r="F185" s="68"/>
      <c r="G185" s="23">
        <f>G186</f>
        <v>23396</v>
      </c>
    </row>
    <row r="186" spans="1:16340" s="61" customFormat="1" ht="28.5" customHeight="1" x14ac:dyDescent="0.25">
      <c r="A186" s="24" t="s">
        <v>220</v>
      </c>
      <c r="B186" s="25">
        <v>912</v>
      </c>
      <c r="C186" s="26" t="s">
        <v>64</v>
      </c>
      <c r="D186" s="26" t="s">
        <v>74</v>
      </c>
      <c r="E186" s="26" t="s">
        <v>621</v>
      </c>
      <c r="F186" s="26"/>
      <c r="G186" s="27">
        <f>G187+G192</f>
        <v>23396</v>
      </c>
    </row>
    <row r="187" spans="1:16340" s="61" customFormat="1" ht="55.5" customHeight="1" x14ac:dyDescent="0.25">
      <c r="A187" s="189" t="s">
        <v>29</v>
      </c>
      <c r="B187" s="33">
        <v>912</v>
      </c>
      <c r="C187" s="193" t="s">
        <v>64</v>
      </c>
      <c r="D187" s="193" t="s">
        <v>74</v>
      </c>
      <c r="E187" s="193" t="s">
        <v>621</v>
      </c>
      <c r="F187" s="193" t="s">
        <v>30</v>
      </c>
      <c r="G187" s="30">
        <f>G188</f>
        <v>20423</v>
      </c>
    </row>
    <row r="188" spans="1:16340" s="61" customFormat="1" ht="33.75" customHeight="1" x14ac:dyDescent="0.25">
      <c r="A188" s="189" t="s">
        <v>32</v>
      </c>
      <c r="B188" s="33">
        <v>912</v>
      </c>
      <c r="C188" s="193" t="s">
        <v>64</v>
      </c>
      <c r="D188" s="193" t="s">
        <v>74</v>
      </c>
      <c r="E188" s="193" t="s">
        <v>621</v>
      </c>
      <c r="F188" s="193" t="s">
        <v>31</v>
      </c>
      <c r="G188" s="30">
        <f>G189+G190+G191</f>
        <v>20423</v>
      </c>
    </row>
    <row r="189" spans="1:16340" s="57" customFormat="1" x14ac:dyDescent="0.25">
      <c r="A189" s="190" t="s">
        <v>235</v>
      </c>
      <c r="B189" s="33">
        <v>912</v>
      </c>
      <c r="C189" s="193" t="s">
        <v>64</v>
      </c>
      <c r="D189" s="193" t="s">
        <v>74</v>
      </c>
      <c r="E189" s="193" t="s">
        <v>621</v>
      </c>
      <c r="F189" s="193" t="s">
        <v>138</v>
      </c>
      <c r="G189" s="30">
        <f>12836+107</f>
        <v>12943</v>
      </c>
    </row>
    <row r="190" spans="1:16340" s="57" customFormat="1" ht="31.5" x14ac:dyDescent="0.25">
      <c r="A190" s="190" t="s">
        <v>137</v>
      </c>
      <c r="B190" s="33">
        <v>912</v>
      </c>
      <c r="C190" s="193" t="s">
        <v>64</v>
      </c>
      <c r="D190" s="193" t="s">
        <v>74</v>
      </c>
      <c r="E190" s="193" t="s">
        <v>621</v>
      </c>
      <c r="F190" s="193" t="s">
        <v>139</v>
      </c>
      <c r="G190" s="30">
        <f>3001-314</f>
        <v>2687</v>
      </c>
    </row>
    <row r="191" spans="1:16340" s="57" customFormat="1" ht="31.5" x14ac:dyDescent="0.25">
      <c r="A191" s="190" t="s">
        <v>241</v>
      </c>
      <c r="B191" s="33">
        <v>912</v>
      </c>
      <c r="C191" s="193" t="s">
        <v>64</v>
      </c>
      <c r="D191" s="193" t="s">
        <v>74</v>
      </c>
      <c r="E191" s="193" t="s">
        <v>621</v>
      </c>
      <c r="F191" s="193" t="s">
        <v>255</v>
      </c>
      <c r="G191" s="30">
        <f>4783+10</f>
        <v>4793</v>
      </c>
    </row>
    <row r="192" spans="1:16340" s="57" customFormat="1" x14ac:dyDescent="0.25">
      <c r="A192" s="189" t="s">
        <v>22</v>
      </c>
      <c r="B192" s="33">
        <v>912</v>
      </c>
      <c r="C192" s="193" t="s">
        <v>64</v>
      </c>
      <c r="D192" s="193" t="s">
        <v>74</v>
      </c>
      <c r="E192" s="193" t="s">
        <v>621</v>
      </c>
      <c r="F192" s="193" t="s">
        <v>15</v>
      </c>
      <c r="G192" s="30">
        <f>G193</f>
        <v>2973</v>
      </c>
    </row>
    <row r="193" spans="1:7" s="57" customFormat="1" ht="31.5" x14ac:dyDescent="0.25">
      <c r="A193" s="189" t="s">
        <v>17</v>
      </c>
      <c r="B193" s="33">
        <v>912</v>
      </c>
      <c r="C193" s="193" t="s">
        <v>64</v>
      </c>
      <c r="D193" s="193" t="s">
        <v>74</v>
      </c>
      <c r="E193" s="193" t="s">
        <v>621</v>
      </c>
      <c r="F193" s="193" t="s">
        <v>16</v>
      </c>
      <c r="G193" s="30">
        <f>G194+G195</f>
        <v>2973</v>
      </c>
    </row>
    <row r="194" spans="1:7" s="57" customFormat="1" ht="31.5" x14ac:dyDescent="0.25">
      <c r="A194" s="36" t="s">
        <v>567</v>
      </c>
      <c r="B194" s="33">
        <v>912</v>
      </c>
      <c r="C194" s="193" t="s">
        <v>64</v>
      </c>
      <c r="D194" s="193" t="s">
        <v>74</v>
      </c>
      <c r="E194" s="193" t="s">
        <v>621</v>
      </c>
      <c r="F194" s="193" t="s">
        <v>568</v>
      </c>
      <c r="G194" s="30">
        <v>1214</v>
      </c>
    </row>
    <row r="195" spans="1:7" s="57" customFormat="1" ht="31.5" x14ac:dyDescent="0.25">
      <c r="A195" s="190" t="s">
        <v>130</v>
      </c>
      <c r="B195" s="33">
        <v>912</v>
      </c>
      <c r="C195" s="193" t="s">
        <v>64</v>
      </c>
      <c r="D195" s="193" t="s">
        <v>74</v>
      </c>
      <c r="E195" s="193" t="s">
        <v>621</v>
      </c>
      <c r="F195" s="193" t="s">
        <v>134</v>
      </c>
      <c r="G195" s="30">
        <f>1749+10</f>
        <v>1759</v>
      </c>
    </row>
    <row r="196" spans="1:7" s="57" customFormat="1" ht="25.5" customHeight="1" x14ac:dyDescent="0.25">
      <c r="A196" s="50" t="s">
        <v>585</v>
      </c>
      <c r="B196" s="51">
        <v>912</v>
      </c>
      <c r="C196" s="52" t="s">
        <v>64</v>
      </c>
      <c r="D196" s="52" t="s">
        <v>74</v>
      </c>
      <c r="E196" s="66" t="s">
        <v>589</v>
      </c>
      <c r="F196" s="193"/>
      <c r="G196" s="53">
        <f>G197</f>
        <v>466</v>
      </c>
    </row>
    <row r="197" spans="1:7" s="57" customFormat="1" ht="39" customHeight="1" x14ac:dyDescent="0.25">
      <c r="A197" s="70" t="s">
        <v>606</v>
      </c>
      <c r="B197" s="21">
        <v>912</v>
      </c>
      <c r="C197" s="22" t="s">
        <v>64</v>
      </c>
      <c r="D197" s="22" t="s">
        <v>74</v>
      </c>
      <c r="E197" s="49" t="s">
        <v>607</v>
      </c>
      <c r="F197" s="193"/>
      <c r="G197" s="23">
        <f>G198</f>
        <v>466</v>
      </c>
    </row>
    <row r="198" spans="1:7" s="57" customFormat="1" ht="25.5" customHeight="1" x14ac:dyDescent="0.25">
      <c r="A198" s="190" t="s">
        <v>13</v>
      </c>
      <c r="B198" s="29">
        <v>912</v>
      </c>
      <c r="C198" s="193" t="s">
        <v>64</v>
      </c>
      <c r="D198" s="193" t="s">
        <v>74</v>
      </c>
      <c r="E198" s="193" t="s">
        <v>618</v>
      </c>
      <c r="F198" s="193">
        <v>800</v>
      </c>
      <c r="G198" s="30">
        <f>G199</f>
        <v>466</v>
      </c>
    </row>
    <row r="199" spans="1:7" s="57" customFormat="1" ht="25.5" customHeight="1" x14ac:dyDescent="0.25">
      <c r="A199" s="190" t="s">
        <v>34</v>
      </c>
      <c r="B199" s="29">
        <v>912</v>
      </c>
      <c r="C199" s="193" t="s">
        <v>64</v>
      </c>
      <c r="D199" s="193" t="s">
        <v>74</v>
      </c>
      <c r="E199" s="193" t="s">
        <v>618</v>
      </c>
      <c r="F199" s="193">
        <v>850</v>
      </c>
      <c r="G199" s="30">
        <f>G200</f>
        <v>466</v>
      </c>
    </row>
    <row r="200" spans="1:7" s="57" customFormat="1" ht="25.5" customHeight="1" x14ac:dyDescent="0.25">
      <c r="A200" s="190" t="s">
        <v>507</v>
      </c>
      <c r="B200" s="29">
        <v>912</v>
      </c>
      <c r="C200" s="193" t="s">
        <v>64</v>
      </c>
      <c r="D200" s="193" t="s">
        <v>74</v>
      </c>
      <c r="E200" s="193" t="s">
        <v>618</v>
      </c>
      <c r="F200" s="193" t="s">
        <v>506</v>
      </c>
      <c r="G200" s="30">
        <v>466</v>
      </c>
    </row>
    <row r="201" spans="1:7" s="57" customFormat="1" ht="47.25" x14ac:dyDescent="0.25">
      <c r="A201" s="48" t="s">
        <v>622</v>
      </c>
      <c r="B201" s="21">
        <v>912</v>
      </c>
      <c r="C201" s="22" t="s">
        <v>53</v>
      </c>
      <c r="D201" s="22" t="s">
        <v>74</v>
      </c>
      <c r="E201" s="22" t="s">
        <v>351</v>
      </c>
      <c r="F201" s="22"/>
      <c r="G201" s="23">
        <f>G202</f>
        <v>14316</v>
      </c>
    </row>
    <row r="202" spans="1:7" s="57" customFormat="1" ht="31.5" x14ac:dyDescent="0.25">
      <c r="A202" s="50" t="s">
        <v>154</v>
      </c>
      <c r="B202" s="51">
        <v>912</v>
      </c>
      <c r="C202" s="52" t="s">
        <v>53</v>
      </c>
      <c r="D202" s="52" t="s">
        <v>74</v>
      </c>
      <c r="E202" s="66" t="s">
        <v>629</v>
      </c>
      <c r="F202" s="22"/>
      <c r="G202" s="23">
        <f>G203</f>
        <v>14316</v>
      </c>
    </row>
    <row r="203" spans="1:7" s="57" customFormat="1" ht="31.5" x14ac:dyDescent="0.25">
      <c r="A203" s="48" t="s">
        <v>262</v>
      </c>
      <c r="B203" s="21">
        <v>912</v>
      </c>
      <c r="C203" s="22" t="s">
        <v>53</v>
      </c>
      <c r="D203" s="22" t="s">
        <v>74</v>
      </c>
      <c r="E203" s="49" t="s">
        <v>630</v>
      </c>
      <c r="F203" s="68"/>
      <c r="G203" s="23">
        <f>G204+G208+G212+G217+G221</f>
        <v>14316</v>
      </c>
    </row>
    <row r="204" spans="1:7" s="57" customFormat="1" ht="31.5" x14ac:dyDescent="0.25">
      <c r="A204" s="24" t="s">
        <v>49</v>
      </c>
      <c r="B204" s="25">
        <v>912</v>
      </c>
      <c r="C204" s="26" t="s">
        <v>53</v>
      </c>
      <c r="D204" s="26" t="s">
        <v>74</v>
      </c>
      <c r="E204" s="55" t="s">
        <v>634</v>
      </c>
      <c r="F204" s="26"/>
      <c r="G204" s="27">
        <f>G205</f>
        <v>779</v>
      </c>
    </row>
    <row r="205" spans="1:7" s="57" customFormat="1" x14ac:dyDescent="0.25">
      <c r="A205" s="189" t="s">
        <v>22</v>
      </c>
      <c r="B205" s="29">
        <v>912</v>
      </c>
      <c r="C205" s="19" t="s">
        <v>53</v>
      </c>
      <c r="D205" s="193" t="s">
        <v>74</v>
      </c>
      <c r="E205" s="54" t="s">
        <v>634</v>
      </c>
      <c r="F205" s="193" t="s">
        <v>15</v>
      </c>
      <c r="G205" s="30">
        <f>G206</f>
        <v>779</v>
      </c>
    </row>
    <row r="206" spans="1:7" s="57" customFormat="1" ht="31.5" x14ac:dyDescent="0.25">
      <c r="A206" s="189" t="s">
        <v>17</v>
      </c>
      <c r="B206" s="29">
        <v>912</v>
      </c>
      <c r="C206" s="193" t="s">
        <v>64</v>
      </c>
      <c r="D206" s="193" t="s">
        <v>74</v>
      </c>
      <c r="E206" s="54" t="s">
        <v>634</v>
      </c>
      <c r="F206" s="193" t="s">
        <v>16</v>
      </c>
      <c r="G206" s="30">
        <f>G207</f>
        <v>779</v>
      </c>
    </row>
    <row r="207" spans="1:7" s="57" customFormat="1" ht="31.5" x14ac:dyDescent="0.25">
      <c r="A207" s="190" t="s">
        <v>130</v>
      </c>
      <c r="B207" s="33">
        <v>912</v>
      </c>
      <c r="C207" s="193" t="s">
        <v>64</v>
      </c>
      <c r="D207" s="193" t="s">
        <v>74</v>
      </c>
      <c r="E207" s="54" t="s">
        <v>634</v>
      </c>
      <c r="F207" s="193" t="s">
        <v>134</v>
      </c>
      <c r="G207" s="30">
        <v>779</v>
      </c>
    </row>
    <row r="208" spans="1:7" s="57" customFormat="1" x14ac:dyDescent="0.25">
      <c r="A208" s="24" t="s">
        <v>633</v>
      </c>
      <c r="B208" s="25">
        <v>912</v>
      </c>
      <c r="C208" s="26" t="s">
        <v>64</v>
      </c>
      <c r="D208" s="26" t="s">
        <v>74</v>
      </c>
      <c r="E208" s="55" t="s">
        <v>635</v>
      </c>
      <c r="F208" s="193"/>
      <c r="G208" s="30">
        <f>G209</f>
        <v>5037</v>
      </c>
    </row>
    <row r="209" spans="1:7" s="57" customFormat="1" x14ac:dyDescent="0.25">
      <c r="A209" s="189" t="s">
        <v>22</v>
      </c>
      <c r="B209" s="33">
        <v>912</v>
      </c>
      <c r="C209" s="193" t="s">
        <v>64</v>
      </c>
      <c r="D209" s="193" t="s">
        <v>74</v>
      </c>
      <c r="E209" s="54" t="s">
        <v>635</v>
      </c>
      <c r="F209" s="193" t="s">
        <v>15</v>
      </c>
      <c r="G209" s="30">
        <f>G210</f>
        <v>5037</v>
      </c>
    </row>
    <row r="210" spans="1:7" s="57" customFormat="1" ht="31.5" x14ac:dyDescent="0.25">
      <c r="A210" s="189" t="s">
        <v>17</v>
      </c>
      <c r="B210" s="29">
        <v>912</v>
      </c>
      <c r="C210" s="19" t="s">
        <v>53</v>
      </c>
      <c r="D210" s="193" t="s">
        <v>74</v>
      </c>
      <c r="E210" s="54" t="s">
        <v>635</v>
      </c>
      <c r="F210" s="193" t="s">
        <v>16</v>
      </c>
      <c r="G210" s="30">
        <f>G211</f>
        <v>5037</v>
      </c>
    </row>
    <row r="211" spans="1:7" s="57" customFormat="1" ht="31.5" x14ac:dyDescent="0.25">
      <c r="A211" s="190" t="s">
        <v>130</v>
      </c>
      <c r="B211" s="29">
        <v>912</v>
      </c>
      <c r="C211" s="193" t="s">
        <v>64</v>
      </c>
      <c r="D211" s="193" t="s">
        <v>74</v>
      </c>
      <c r="E211" s="54" t="s">
        <v>635</v>
      </c>
      <c r="F211" s="193" t="s">
        <v>134</v>
      </c>
      <c r="G211" s="30">
        <v>5037</v>
      </c>
    </row>
    <row r="212" spans="1:7" s="57" customFormat="1" ht="31.5" x14ac:dyDescent="0.25">
      <c r="A212" s="77" t="s">
        <v>463</v>
      </c>
      <c r="B212" s="25">
        <v>912</v>
      </c>
      <c r="C212" s="26" t="s">
        <v>53</v>
      </c>
      <c r="D212" s="26" t="s">
        <v>74</v>
      </c>
      <c r="E212" s="26" t="s">
        <v>636</v>
      </c>
      <c r="F212" s="26"/>
      <c r="G212" s="27">
        <f>G213</f>
        <v>8381</v>
      </c>
    </row>
    <row r="213" spans="1:7" s="57" customFormat="1" x14ac:dyDescent="0.25">
      <c r="A213" s="62" t="s">
        <v>13</v>
      </c>
      <c r="B213" s="29">
        <v>912</v>
      </c>
      <c r="C213" s="193" t="s">
        <v>64</v>
      </c>
      <c r="D213" s="193" t="s">
        <v>74</v>
      </c>
      <c r="E213" s="193" t="s">
        <v>636</v>
      </c>
      <c r="F213" s="193">
        <v>800</v>
      </c>
      <c r="G213" s="30">
        <f>G214</f>
        <v>8381</v>
      </c>
    </row>
    <row r="214" spans="1:7" s="57" customFormat="1" x14ac:dyDescent="0.25">
      <c r="A214" s="62" t="s">
        <v>34</v>
      </c>
      <c r="B214" s="29">
        <v>912</v>
      </c>
      <c r="C214" s="19" t="s">
        <v>53</v>
      </c>
      <c r="D214" s="193" t="s">
        <v>74</v>
      </c>
      <c r="E214" s="193" t="s">
        <v>636</v>
      </c>
      <c r="F214" s="193">
        <v>850</v>
      </c>
      <c r="G214" s="30">
        <f>G215+G216</f>
        <v>8381</v>
      </c>
    </row>
    <row r="215" spans="1:7" s="57" customFormat="1" x14ac:dyDescent="0.25">
      <c r="A215" s="190" t="s">
        <v>140</v>
      </c>
      <c r="B215" s="33">
        <v>912</v>
      </c>
      <c r="C215" s="193" t="s">
        <v>64</v>
      </c>
      <c r="D215" s="193" t="s">
        <v>74</v>
      </c>
      <c r="E215" s="193" t="s">
        <v>636</v>
      </c>
      <c r="F215" s="193" t="s">
        <v>141</v>
      </c>
      <c r="G215" s="30">
        <f>15379-7000</f>
        <v>8379</v>
      </c>
    </row>
    <row r="216" spans="1:7" s="57" customFormat="1" x14ac:dyDescent="0.25">
      <c r="A216" s="190" t="s">
        <v>507</v>
      </c>
      <c r="B216" s="33">
        <v>912</v>
      </c>
      <c r="C216" s="193" t="s">
        <v>64</v>
      </c>
      <c r="D216" s="193" t="s">
        <v>74</v>
      </c>
      <c r="E216" s="193" t="s">
        <v>636</v>
      </c>
      <c r="F216" s="193" t="s">
        <v>506</v>
      </c>
      <c r="G216" s="30">
        <v>2</v>
      </c>
    </row>
    <row r="217" spans="1:7" s="57" customFormat="1" ht="31.5" x14ac:dyDescent="0.25">
      <c r="A217" s="77" t="s">
        <v>877</v>
      </c>
      <c r="B217" s="25">
        <v>912</v>
      </c>
      <c r="C217" s="26" t="s">
        <v>53</v>
      </c>
      <c r="D217" s="26" t="s">
        <v>74</v>
      </c>
      <c r="E217" s="26" t="s">
        <v>878</v>
      </c>
      <c r="F217" s="26"/>
      <c r="G217" s="76">
        <f>G218</f>
        <v>100</v>
      </c>
    </row>
    <row r="218" spans="1:7" s="57" customFormat="1" x14ac:dyDescent="0.25">
      <c r="A218" s="62" t="s">
        <v>13</v>
      </c>
      <c r="B218" s="29">
        <v>912</v>
      </c>
      <c r="C218" s="193" t="s">
        <v>64</v>
      </c>
      <c r="D218" s="193" t="s">
        <v>74</v>
      </c>
      <c r="E218" s="193" t="s">
        <v>878</v>
      </c>
      <c r="F218" s="193">
        <v>800</v>
      </c>
      <c r="G218" s="73">
        <f>G219</f>
        <v>100</v>
      </c>
    </row>
    <row r="219" spans="1:7" s="57" customFormat="1" x14ac:dyDescent="0.25">
      <c r="A219" s="62" t="s">
        <v>34</v>
      </c>
      <c r="B219" s="29">
        <v>912</v>
      </c>
      <c r="C219" s="19" t="s">
        <v>53</v>
      </c>
      <c r="D219" s="193" t="s">
        <v>74</v>
      </c>
      <c r="E219" s="193" t="s">
        <v>878</v>
      </c>
      <c r="F219" s="193">
        <v>850</v>
      </c>
      <c r="G219" s="73">
        <f>G220</f>
        <v>100</v>
      </c>
    </row>
    <row r="220" spans="1:7" s="57" customFormat="1" x14ac:dyDescent="0.25">
      <c r="A220" s="190" t="s">
        <v>140</v>
      </c>
      <c r="B220" s="33">
        <v>912</v>
      </c>
      <c r="C220" s="193" t="s">
        <v>64</v>
      </c>
      <c r="D220" s="193" t="s">
        <v>74</v>
      </c>
      <c r="E220" s="193" t="s">
        <v>878</v>
      </c>
      <c r="F220" s="193" t="s">
        <v>141</v>
      </c>
      <c r="G220" s="73">
        <v>100</v>
      </c>
    </row>
    <row r="221" spans="1:7" s="57" customFormat="1" x14ac:dyDescent="0.25">
      <c r="A221" s="24" t="s">
        <v>844</v>
      </c>
      <c r="B221" s="25">
        <v>912</v>
      </c>
      <c r="C221" s="26" t="s">
        <v>53</v>
      </c>
      <c r="D221" s="26" t="s">
        <v>74</v>
      </c>
      <c r="E221" s="55" t="s">
        <v>847</v>
      </c>
      <c r="F221" s="26"/>
      <c r="G221" s="76">
        <f>G222</f>
        <v>19</v>
      </c>
    </row>
    <row r="222" spans="1:7" s="57" customFormat="1" ht="31.5" x14ac:dyDescent="0.25">
      <c r="A222" s="32" t="s">
        <v>495</v>
      </c>
      <c r="B222" s="29">
        <v>912</v>
      </c>
      <c r="C222" s="193" t="s">
        <v>64</v>
      </c>
      <c r="D222" s="193" t="s">
        <v>74</v>
      </c>
      <c r="E222" s="54" t="s">
        <v>847</v>
      </c>
      <c r="F222" s="193" t="s">
        <v>36</v>
      </c>
      <c r="G222" s="73">
        <f>G223</f>
        <v>19</v>
      </c>
    </row>
    <row r="223" spans="1:7" s="57" customFormat="1" x14ac:dyDescent="0.25">
      <c r="A223" s="190" t="s">
        <v>845</v>
      </c>
      <c r="B223" s="29">
        <v>912</v>
      </c>
      <c r="C223" s="19" t="s">
        <v>53</v>
      </c>
      <c r="D223" s="193" t="s">
        <v>74</v>
      </c>
      <c r="E223" s="54" t="s">
        <v>847</v>
      </c>
      <c r="F223" s="193" t="s">
        <v>848</v>
      </c>
      <c r="G223" s="73">
        <f>G224</f>
        <v>19</v>
      </c>
    </row>
    <row r="224" spans="1:7" s="57" customFormat="1" ht="31.5" x14ac:dyDescent="0.25">
      <c r="A224" s="190" t="s">
        <v>846</v>
      </c>
      <c r="B224" s="33">
        <v>912</v>
      </c>
      <c r="C224" s="193" t="s">
        <v>64</v>
      </c>
      <c r="D224" s="193" t="s">
        <v>74</v>
      </c>
      <c r="E224" s="54" t="s">
        <v>847</v>
      </c>
      <c r="F224" s="193" t="s">
        <v>849</v>
      </c>
      <c r="G224" s="73">
        <v>19</v>
      </c>
    </row>
    <row r="225" spans="1:7" s="57" customFormat="1" ht="47.25" x14ac:dyDescent="0.25">
      <c r="A225" s="48" t="s">
        <v>732</v>
      </c>
      <c r="B225" s="21">
        <v>912</v>
      </c>
      <c r="C225" s="22" t="s">
        <v>53</v>
      </c>
      <c r="D225" s="22" t="s">
        <v>74</v>
      </c>
      <c r="E225" s="22" t="s">
        <v>619</v>
      </c>
      <c r="F225" s="22"/>
      <c r="G225" s="23">
        <f>G226</f>
        <v>161274</v>
      </c>
    </row>
    <row r="226" spans="1:7" s="57" customFormat="1" ht="47.25" x14ac:dyDescent="0.25">
      <c r="A226" s="48" t="s">
        <v>664</v>
      </c>
      <c r="B226" s="21">
        <v>912</v>
      </c>
      <c r="C226" s="22" t="s">
        <v>64</v>
      </c>
      <c r="D226" s="22" t="s">
        <v>74</v>
      </c>
      <c r="E226" s="22" t="s">
        <v>665</v>
      </c>
      <c r="F226" s="193"/>
      <c r="G226" s="23">
        <f>G227</f>
        <v>161274</v>
      </c>
    </row>
    <row r="227" spans="1:7" s="78" customFormat="1" ht="47.25" x14ac:dyDescent="0.25">
      <c r="A227" s="24" t="s">
        <v>666</v>
      </c>
      <c r="B227" s="51">
        <v>912</v>
      </c>
      <c r="C227" s="52" t="s">
        <v>53</v>
      </c>
      <c r="D227" s="52" t="s">
        <v>74</v>
      </c>
      <c r="E227" s="66" t="s">
        <v>650</v>
      </c>
      <c r="F227" s="67"/>
      <c r="G227" s="53">
        <f>G228</f>
        <v>161274</v>
      </c>
    </row>
    <row r="228" spans="1:7" s="57" customFormat="1" ht="31.5" x14ac:dyDescent="0.25">
      <c r="A228" s="24" t="s">
        <v>48</v>
      </c>
      <c r="B228" s="25">
        <v>912</v>
      </c>
      <c r="C228" s="26" t="s">
        <v>53</v>
      </c>
      <c r="D228" s="26" t="s">
        <v>74</v>
      </c>
      <c r="E228" s="55" t="s">
        <v>651</v>
      </c>
      <c r="F228" s="26"/>
      <c r="G228" s="27">
        <f>G229+G235+G240</f>
        <v>161274</v>
      </c>
    </row>
    <row r="229" spans="1:7" s="57" customFormat="1" x14ac:dyDescent="0.25">
      <c r="A229" s="24" t="s">
        <v>657</v>
      </c>
      <c r="B229" s="25">
        <v>912</v>
      </c>
      <c r="C229" s="26" t="s">
        <v>64</v>
      </c>
      <c r="D229" s="26" t="s">
        <v>74</v>
      </c>
      <c r="E229" s="55" t="s">
        <v>652</v>
      </c>
      <c r="F229" s="26"/>
      <c r="G229" s="27">
        <f>G230</f>
        <v>22486</v>
      </c>
    </row>
    <row r="230" spans="1:7" s="57" customFormat="1" ht="47.25" x14ac:dyDescent="0.25">
      <c r="A230" s="189" t="s">
        <v>29</v>
      </c>
      <c r="B230" s="33">
        <v>912</v>
      </c>
      <c r="C230" s="193" t="s">
        <v>53</v>
      </c>
      <c r="D230" s="193" t="s">
        <v>74</v>
      </c>
      <c r="E230" s="193" t="s">
        <v>652</v>
      </c>
      <c r="F230" s="193" t="s">
        <v>30</v>
      </c>
      <c r="G230" s="30">
        <f>G231</f>
        <v>22486</v>
      </c>
    </row>
    <row r="231" spans="1:7" s="57" customFormat="1" x14ac:dyDescent="0.25">
      <c r="A231" s="189" t="s">
        <v>32</v>
      </c>
      <c r="B231" s="33">
        <v>912</v>
      </c>
      <c r="C231" s="193" t="s">
        <v>53</v>
      </c>
      <c r="D231" s="193" t="s">
        <v>74</v>
      </c>
      <c r="E231" s="193" t="s">
        <v>652</v>
      </c>
      <c r="F231" s="193" t="s">
        <v>31</v>
      </c>
      <c r="G231" s="30">
        <f>G232+G233+G234</f>
        <v>22486</v>
      </c>
    </row>
    <row r="232" spans="1:7" s="57" customFormat="1" x14ac:dyDescent="0.25">
      <c r="A232" s="190" t="s">
        <v>235</v>
      </c>
      <c r="B232" s="33">
        <v>912</v>
      </c>
      <c r="C232" s="193" t="s">
        <v>53</v>
      </c>
      <c r="D232" s="193" t="s">
        <v>74</v>
      </c>
      <c r="E232" s="193" t="s">
        <v>652</v>
      </c>
      <c r="F232" s="193" t="s">
        <v>138</v>
      </c>
      <c r="G232" s="30">
        <f>16391+556</f>
        <v>16947</v>
      </c>
    </row>
    <row r="233" spans="1:7" s="57" customFormat="1" ht="31.5" x14ac:dyDescent="0.25">
      <c r="A233" s="190" t="s">
        <v>137</v>
      </c>
      <c r="B233" s="33">
        <v>912</v>
      </c>
      <c r="C233" s="193" t="s">
        <v>53</v>
      </c>
      <c r="D233" s="193" t="s">
        <v>74</v>
      </c>
      <c r="E233" s="193" t="s">
        <v>652</v>
      </c>
      <c r="F233" s="193" t="s">
        <v>139</v>
      </c>
      <c r="G233" s="30">
        <f>340+81</f>
        <v>421</v>
      </c>
    </row>
    <row r="234" spans="1:7" s="57" customFormat="1" ht="31.5" x14ac:dyDescent="0.25">
      <c r="A234" s="190" t="s">
        <v>241</v>
      </c>
      <c r="B234" s="33">
        <v>912</v>
      </c>
      <c r="C234" s="193" t="s">
        <v>53</v>
      </c>
      <c r="D234" s="193" t="s">
        <v>74</v>
      </c>
      <c r="E234" s="193" t="s">
        <v>652</v>
      </c>
      <c r="F234" s="193" t="s">
        <v>255</v>
      </c>
      <c r="G234" s="30">
        <f>4950+168</f>
        <v>5118</v>
      </c>
    </row>
    <row r="235" spans="1:7" s="57" customFormat="1" x14ac:dyDescent="0.25">
      <c r="A235" s="24" t="s">
        <v>658</v>
      </c>
      <c r="B235" s="25">
        <v>912</v>
      </c>
      <c r="C235" s="26" t="s">
        <v>53</v>
      </c>
      <c r="D235" s="26" t="s">
        <v>74</v>
      </c>
      <c r="E235" s="55" t="s">
        <v>653</v>
      </c>
      <c r="F235" s="26"/>
      <c r="G235" s="27">
        <f>G236</f>
        <v>112961</v>
      </c>
    </row>
    <row r="236" spans="1:7" s="57" customFormat="1" ht="47.25" x14ac:dyDescent="0.25">
      <c r="A236" s="189" t="s">
        <v>29</v>
      </c>
      <c r="B236" s="33">
        <v>912</v>
      </c>
      <c r="C236" s="193" t="s">
        <v>53</v>
      </c>
      <c r="D236" s="193" t="s">
        <v>74</v>
      </c>
      <c r="E236" s="193" t="s">
        <v>653</v>
      </c>
      <c r="F236" s="193" t="s">
        <v>30</v>
      </c>
      <c r="G236" s="30">
        <f>G237</f>
        <v>112961</v>
      </c>
    </row>
    <row r="237" spans="1:7" s="57" customFormat="1" x14ac:dyDescent="0.25">
      <c r="A237" s="189" t="s">
        <v>32</v>
      </c>
      <c r="B237" s="33">
        <v>912</v>
      </c>
      <c r="C237" s="193" t="s">
        <v>53</v>
      </c>
      <c r="D237" s="193" t="s">
        <v>74</v>
      </c>
      <c r="E237" s="193" t="s">
        <v>653</v>
      </c>
      <c r="F237" s="193" t="s">
        <v>31</v>
      </c>
      <c r="G237" s="30">
        <f>G238+G239</f>
        <v>112961</v>
      </c>
    </row>
    <row r="238" spans="1:7" s="57" customFormat="1" x14ac:dyDescent="0.25">
      <c r="A238" s="190" t="s">
        <v>235</v>
      </c>
      <c r="B238" s="33">
        <v>912</v>
      </c>
      <c r="C238" s="193" t="s">
        <v>53</v>
      </c>
      <c r="D238" s="193" t="s">
        <v>74</v>
      </c>
      <c r="E238" s="193" t="s">
        <v>653</v>
      </c>
      <c r="F238" s="193" t="s">
        <v>138</v>
      </c>
      <c r="G238" s="30">
        <f>86425+335</f>
        <v>86760</v>
      </c>
    </row>
    <row r="239" spans="1:7" s="57" customFormat="1" ht="31.5" x14ac:dyDescent="0.25">
      <c r="A239" s="190" t="s">
        <v>241</v>
      </c>
      <c r="B239" s="33">
        <v>912</v>
      </c>
      <c r="C239" s="193" t="s">
        <v>53</v>
      </c>
      <c r="D239" s="193" t="s">
        <v>74</v>
      </c>
      <c r="E239" s="193" t="s">
        <v>653</v>
      </c>
      <c r="F239" s="79" t="s">
        <v>255</v>
      </c>
      <c r="G239" s="30">
        <f>26100+101</f>
        <v>26201</v>
      </c>
    </row>
    <row r="240" spans="1:7" s="57" customFormat="1" x14ac:dyDescent="0.25">
      <c r="A240" s="24" t="s">
        <v>659</v>
      </c>
      <c r="B240" s="25">
        <v>912</v>
      </c>
      <c r="C240" s="26" t="s">
        <v>53</v>
      </c>
      <c r="D240" s="26" t="s">
        <v>74</v>
      </c>
      <c r="E240" s="55" t="s">
        <v>654</v>
      </c>
      <c r="F240" s="26"/>
      <c r="G240" s="27">
        <f>G241+G245</f>
        <v>25827</v>
      </c>
    </row>
    <row r="241" spans="1:10 16339:16371" s="80" customFormat="1" ht="31.5" x14ac:dyDescent="0.25">
      <c r="A241" s="190" t="s">
        <v>656</v>
      </c>
      <c r="B241" s="33">
        <v>912</v>
      </c>
      <c r="C241" s="193" t="s">
        <v>53</v>
      </c>
      <c r="D241" s="193" t="s">
        <v>74</v>
      </c>
      <c r="E241" s="193" t="s">
        <v>654</v>
      </c>
      <c r="F241" s="193" t="s">
        <v>15</v>
      </c>
      <c r="G241" s="30">
        <f>G242</f>
        <v>25750</v>
      </c>
    </row>
    <row r="242" spans="1:10 16339:16371" s="57" customFormat="1" ht="31.5" x14ac:dyDescent="0.25">
      <c r="A242" s="190" t="s">
        <v>17</v>
      </c>
      <c r="B242" s="33">
        <v>912</v>
      </c>
      <c r="C242" s="193" t="s">
        <v>53</v>
      </c>
      <c r="D242" s="193" t="s">
        <v>74</v>
      </c>
      <c r="E242" s="193" t="s">
        <v>654</v>
      </c>
      <c r="F242" s="193" t="s">
        <v>16</v>
      </c>
      <c r="G242" s="30">
        <f>G243+G244</f>
        <v>25750</v>
      </c>
    </row>
    <row r="243" spans="1:10 16339:16371" s="57" customFormat="1" ht="31.5" x14ac:dyDescent="0.25">
      <c r="A243" s="190" t="s">
        <v>655</v>
      </c>
      <c r="B243" s="33">
        <v>912</v>
      </c>
      <c r="C243" s="193" t="s">
        <v>53</v>
      </c>
      <c r="D243" s="193" t="s">
        <v>74</v>
      </c>
      <c r="E243" s="193" t="s">
        <v>654</v>
      </c>
      <c r="F243" s="79" t="s">
        <v>568</v>
      </c>
      <c r="G243" s="30">
        <f>9310-335</f>
        <v>8975</v>
      </c>
    </row>
    <row r="244" spans="1:10 16339:16371" s="57" customFormat="1" ht="31.5" x14ac:dyDescent="0.25">
      <c r="A244" s="190" t="s">
        <v>130</v>
      </c>
      <c r="B244" s="33">
        <v>912</v>
      </c>
      <c r="C244" s="193" t="s">
        <v>53</v>
      </c>
      <c r="D244" s="193" t="s">
        <v>74</v>
      </c>
      <c r="E244" s="193" t="s">
        <v>654</v>
      </c>
      <c r="F244" s="79" t="s">
        <v>134</v>
      </c>
      <c r="G244" s="30">
        <v>16775</v>
      </c>
    </row>
    <row r="245" spans="1:10 16339:16371" s="57" customFormat="1" x14ac:dyDescent="0.25">
      <c r="A245" s="190" t="s">
        <v>13</v>
      </c>
      <c r="B245" s="33">
        <v>912</v>
      </c>
      <c r="C245" s="193" t="s">
        <v>53</v>
      </c>
      <c r="D245" s="193" t="s">
        <v>74</v>
      </c>
      <c r="E245" s="193" t="s">
        <v>654</v>
      </c>
      <c r="F245" s="79" t="s">
        <v>14</v>
      </c>
      <c r="G245" s="30">
        <f>G246</f>
        <v>77</v>
      </c>
    </row>
    <row r="246" spans="1:10 16339:16371" s="57" customFormat="1" x14ac:dyDescent="0.25">
      <c r="A246" s="189" t="s">
        <v>34</v>
      </c>
      <c r="B246" s="33">
        <v>912</v>
      </c>
      <c r="C246" s="193" t="s">
        <v>53</v>
      </c>
      <c r="D246" s="193" t="s">
        <v>74</v>
      </c>
      <c r="E246" s="193" t="s">
        <v>654</v>
      </c>
      <c r="F246" s="79" t="s">
        <v>33</v>
      </c>
      <c r="G246" s="30">
        <f>G247</f>
        <v>77</v>
      </c>
    </row>
    <row r="247" spans="1:10 16339:16371" s="57" customFormat="1" x14ac:dyDescent="0.25">
      <c r="A247" s="190" t="s">
        <v>131</v>
      </c>
      <c r="B247" s="33">
        <v>912</v>
      </c>
      <c r="C247" s="193" t="s">
        <v>53</v>
      </c>
      <c r="D247" s="193" t="s">
        <v>74</v>
      </c>
      <c r="E247" s="193" t="s">
        <v>654</v>
      </c>
      <c r="F247" s="79" t="s">
        <v>135</v>
      </c>
      <c r="G247" s="30">
        <v>77</v>
      </c>
    </row>
    <row r="248" spans="1:10 16339:16371" s="57" customFormat="1" x14ac:dyDescent="0.25">
      <c r="A248" s="20" t="s">
        <v>89</v>
      </c>
      <c r="B248" s="21">
        <v>912</v>
      </c>
      <c r="C248" s="22" t="s">
        <v>64</v>
      </c>
      <c r="D248" s="22" t="s">
        <v>74</v>
      </c>
      <c r="E248" s="22" t="s">
        <v>232</v>
      </c>
      <c r="F248" s="22"/>
      <c r="G248" s="23">
        <f>G249+G253+G257</f>
        <v>23086</v>
      </c>
      <c r="XDK248" s="61"/>
      <c r="XDL248" s="61"/>
      <c r="XDM248" s="61"/>
      <c r="XDN248" s="61"/>
      <c r="XDO248" s="61"/>
      <c r="XDP248" s="61"/>
      <c r="XDQ248" s="61"/>
      <c r="XDR248" s="61"/>
      <c r="XDS248" s="61"/>
      <c r="XDT248" s="61"/>
      <c r="XDU248" s="61"/>
      <c r="XDV248" s="61"/>
      <c r="XDW248" s="61"/>
      <c r="XDX248" s="61"/>
      <c r="XDY248" s="61"/>
      <c r="XDZ248" s="61"/>
      <c r="XEA248" s="61"/>
      <c r="XEB248" s="61"/>
      <c r="XEC248" s="61"/>
      <c r="XED248" s="61"/>
      <c r="XEE248" s="61"/>
      <c r="XEF248" s="61"/>
      <c r="XEG248" s="61"/>
      <c r="XEH248" s="61"/>
      <c r="XEI248" s="61"/>
      <c r="XEJ248" s="61"/>
      <c r="XEK248" s="61"/>
      <c r="XEL248" s="61"/>
      <c r="XEM248" s="61"/>
      <c r="XEN248" s="61"/>
      <c r="XEO248" s="61"/>
      <c r="XEP248" s="61"/>
      <c r="XEQ248" s="61"/>
    </row>
    <row r="249" spans="1:10 16339:16371" s="57" customFormat="1" x14ac:dyDescent="0.25">
      <c r="A249" s="24" t="s">
        <v>810</v>
      </c>
      <c r="B249" s="25">
        <v>912</v>
      </c>
      <c r="C249" s="26" t="s">
        <v>64</v>
      </c>
      <c r="D249" s="26" t="s">
        <v>74</v>
      </c>
      <c r="E249" s="26" t="s">
        <v>876</v>
      </c>
      <c r="F249" s="26"/>
      <c r="G249" s="76">
        <f>G250</f>
        <v>22393</v>
      </c>
      <c r="H249" s="81"/>
      <c r="J249" s="82"/>
    </row>
    <row r="250" spans="1:10 16339:16371" s="57" customFormat="1" x14ac:dyDescent="0.25">
      <c r="A250" s="62" t="s">
        <v>13</v>
      </c>
      <c r="B250" s="29">
        <v>912</v>
      </c>
      <c r="C250" s="193" t="s">
        <v>64</v>
      </c>
      <c r="D250" s="193" t="s">
        <v>74</v>
      </c>
      <c r="E250" s="193" t="s">
        <v>876</v>
      </c>
      <c r="F250" s="193" t="s">
        <v>14</v>
      </c>
      <c r="G250" s="73">
        <f>G251</f>
        <v>22393</v>
      </c>
      <c r="H250" s="81"/>
      <c r="J250" s="82"/>
    </row>
    <row r="251" spans="1:10 16339:16371" s="57" customFormat="1" x14ac:dyDescent="0.25">
      <c r="A251" s="190" t="s">
        <v>811</v>
      </c>
      <c r="B251" s="29">
        <v>912</v>
      </c>
      <c r="C251" s="193" t="s">
        <v>64</v>
      </c>
      <c r="D251" s="193" t="s">
        <v>74</v>
      </c>
      <c r="E251" s="193" t="s">
        <v>876</v>
      </c>
      <c r="F251" s="193" t="s">
        <v>813</v>
      </c>
      <c r="G251" s="73">
        <f>G252</f>
        <v>22393</v>
      </c>
      <c r="H251" s="81"/>
      <c r="J251" s="82"/>
    </row>
    <row r="252" spans="1:10 16339:16371" s="57" customFormat="1" x14ac:dyDescent="0.25">
      <c r="A252" s="190" t="s">
        <v>812</v>
      </c>
      <c r="B252" s="29">
        <v>912</v>
      </c>
      <c r="C252" s="193" t="s">
        <v>64</v>
      </c>
      <c r="D252" s="193" t="s">
        <v>74</v>
      </c>
      <c r="E252" s="193" t="s">
        <v>876</v>
      </c>
      <c r="F252" s="193" t="s">
        <v>814</v>
      </c>
      <c r="G252" s="73">
        <f>19225-80+3248</f>
        <v>22393</v>
      </c>
      <c r="H252" s="81"/>
      <c r="J252" s="82"/>
    </row>
    <row r="253" spans="1:10 16339:16371" s="57" customFormat="1" x14ac:dyDescent="0.25">
      <c r="A253" s="24" t="s">
        <v>759</v>
      </c>
      <c r="B253" s="25">
        <v>912</v>
      </c>
      <c r="C253" s="26" t="s">
        <v>64</v>
      </c>
      <c r="D253" s="26" t="s">
        <v>74</v>
      </c>
      <c r="E253" s="26" t="s">
        <v>760</v>
      </c>
      <c r="F253" s="193"/>
      <c r="G253" s="30">
        <f>G254</f>
        <v>193</v>
      </c>
      <c r="H253" s="81"/>
      <c r="J253" s="82"/>
    </row>
    <row r="254" spans="1:10 16339:16371" s="57" customFormat="1" x14ac:dyDescent="0.25">
      <c r="A254" s="62" t="s">
        <v>13</v>
      </c>
      <c r="B254" s="29">
        <v>912</v>
      </c>
      <c r="C254" s="193" t="s">
        <v>64</v>
      </c>
      <c r="D254" s="193" t="s">
        <v>74</v>
      </c>
      <c r="E254" s="193" t="s">
        <v>760</v>
      </c>
      <c r="F254" s="193" t="s">
        <v>14</v>
      </c>
      <c r="G254" s="30">
        <f>G255</f>
        <v>193</v>
      </c>
      <c r="H254" s="81"/>
      <c r="J254" s="82"/>
    </row>
    <row r="255" spans="1:10 16339:16371" s="57" customFormat="1" x14ac:dyDescent="0.25">
      <c r="A255" s="62" t="s">
        <v>34</v>
      </c>
      <c r="B255" s="29">
        <v>912</v>
      </c>
      <c r="C255" s="193" t="s">
        <v>64</v>
      </c>
      <c r="D255" s="193" t="s">
        <v>74</v>
      </c>
      <c r="E255" s="193" t="s">
        <v>760</v>
      </c>
      <c r="F255" s="193" t="s">
        <v>33</v>
      </c>
      <c r="G255" s="30">
        <f>G256</f>
        <v>193</v>
      </c>
      <c r="H255" s="81"/>
      <c r="J255" s="82"/>
    </row>
    <row r="256" spans="1:10 16339:16371" s="57" customFormat="1" x14ac:dyDescent="0.25">
      <c r="A256" s="190" t="s">
        <v>507</v>
      </c>
      <c r="B256" s="29">
        <v>912</v>
      </c>
      <c r="C256" s="193" t="s">
        <v>64</v>
      </c>
      <c r="D256" s="193" t="s">
        <v>74</v>
      </c>
      <c r="E256" s="193" t="s">
        <v>760</v>
      </c>
      <c r="F256" s="193" t="s">
        <v>506</v>
      </c>
      <c r="G256" s="30">
        <v>193</v>
      </c>
      <c r="H256" s="81"/>
      <c r="J256" s="82"/>
    </row>
    <row r="257" spans="1:10" s="57" customFormat="1" x14ac:dyDescent="0.25">
      <c r="A257" s="24" t="s">
        <v>901</v>
      </c>
      <c r="B257" s="25">
        <v>912</v>
      </c>
      <c r="C257" s="26" t="s">
        <v>64</v>
      </c>
      <c r="D257" s="26" t="s">
        <v>74</v>
      </c>
      <c r="E257" s="26" t="s">
        <v>902</v>
      </c>
      <c r="F257" s="193"/>
      <c r="G257" s="27">
        <f>G258</f>
        <v>500</v>
      </c>
      <c r="H257" s="186"/>
      <c r="J257" s="82"/>
    </row>
    <row r="258" spans="1:10" s="57" customFormat="1" ht="31.5" x14ac:dyDescent="0.25">
      <c r="A258" s="190" t="s">
        <v>656</v>
      </c>
      <c r="B258" s="29">
        <v>912</v>
      </c>
      <c r="C258" s="193" t="s">
        <v>64</v>
      </c>
      <c r="D258" s="193" t="s">
        <v>74</v>
      </c>
      <c r="E258" s="193" t="s">
        <v>902</v>
      </c>
      <c r="F258" s="193" t="s">
        <v>15</v>
      </c>
      <c r="G258" s="30">
        <f>G259</f>
        <v>500</v>
      </c>
      <c r="H258" s="186"/>
      <c r="J258" s="82"/>
    </row>
    <row r="259" spans="1:10" s="57" customFormat="1" ht="31.5" x14ac:dyDescent="0.25">
      <c r="A259" s="190" t="s">
        <v>17</v>
      </c>
      <c r="B259" s="29">
        <v>912</v>
      </c>
      <c r="C259" s="193" t="s">
        <v>64</v>
      </c>
      <c r="D259" s="193" t="s">
        <v>74</v>
      </c>
      <c r="E259" s="193" t="s">
        <v>902</v>
      </c>
      <c r="F259" s="193" t="s">
        <v>16</v>
      </c>
      <c r="G259" s="30">
        <f>G260</f>
        <v>500</v>
      </c>
      <c r="H259" s="186"/>
      <c r="J259" s="82"/>
    </row>
    <row r="260" spans="1:10" s="57" customFormat="1" ht="31.5" x14ac:dyDescent="0.25">
      <c r="A260" s="190" t="s">
        <v>130</v>
      </c>
      <c r="B260" s="29">
        <v>912</v>
      </c>
      <c r="C260" s="193" t="s">
        <v>64</v>
      </c>
      <c r="D260" s="193" t="s">
        <v>74</v>
      </c>
      <c r="E260" s="193" t="s">
        <v>902</v>
      </c>
      <c r="F260" s="193" t="s">
        <v>134</v>
      </c>
      <c r="G260" s="30">
        <v>500</v>
      </c>
      <c r="H260" s="186"/>
      <c r="J260" s="82"/>
    </row>
    <row r="261" spans="1:10" s="57" customFormat="1" x14ac:dyDescent="0.25">
      <c r="A261" s="20" t="s">
        <v>76</v>
      </c>
      <c r="B261" s="21">
        <v>912</v>
      </c>
      <c r="C261" s="22" t="s">
        <v>54</v>
      </c>
      <c r="D261" s="22"/>
      <c r="E261" s="22"/>
      <c r="F261" s="22"/>
      <c r="G261" s="23">
        <f>G262</f>
        <v>200</v>
      </c>
    </row>
    <row r="262" spans="1:10" s="57" customFormat="1" x14ac:dyDescent="0.25">
      <c r="A262" s="20" t="s">
        <v>77</v>
      </c>
      <c r="B262" s="21">
        <v>912</v>
      </c>
      <c r="C262" s="22" t="s">
        <v>54</v>
      </c>
      <c r="D262" s="22" t="s">
        <v>58</v>
      </c>
      <c r="E262" s="22"/>
      <c r="F262" s="22"/>
      <c r="G262" s="23">
        <f>G264</f>
        <v>200</v>
      </c>
    </row>
    <row r="263" spans="1:10" s="57" customFormat="1" x14ac:dyDescent="0.25">
      <c r="A263" s="20" t="s">
        <v>89</v>
      </c>
      <c r="B263" s="21">
        <v>912</v>
      </c>
      <c r="C263" s="22" t="s">
        <v>54</v>
      </c>
      <c r="D263" s="22" t="s">
        <v>58</v>
      </c>
      <c r="E263" s="22" t="s">
        <v>232</v>
      </c>
      <c r="F263" s="22"/>
      <c r="G263" s="23">
        <f>G264</f>
        <v>200</v>
      </c>
    </row>
    <row r="264" spans="1:10" s="57" customFormat="1" x14ac:dyDescent="0.25">
      <c r="A264" s="24" t="s">
        <v>43</v>
      </c>
      <c r="B264" s="25">
        <v>912</v>
      </c>
      <c r="C264" s="25" t="s">
        <v>54</v>
      </c>
      <c r="D264" s="25" t="s">
        <v>58</v>
      </c>
      <c r="E264" s="26" t="s">
        <v>265</v>
      </c>
      <c r="F264" s="33"/>
      <c r="G264" s="27">
        <f>G265</f>
        <v>200</v>
      </c>
    </row>
    <row r="265" spans="1:10" s="57" customFormat="1" x14ac:dyDescent="0.25">
      <c r="A265" s="190" t="s">
        <v>22</v>
      </c>
      <c r="B265" s="29">
        <v>912</v>
      </c>
      <c r="C265" s="193" t="s">
        <v>54</v>
      </c>
      <c r="D265" s="193" t="s">
        <v>58</v>
      </c>
      <c r="E265" s="193" t="s">
        <v>265</v>
      </c>
      <c r="F265" s="193" t="s">
        <v>15</v>
      </c>
      <c r="G265" s="30">
        <f>G266</f>
        <v>200</v>
      </c>
    </row>
    <row r="266" spans="1:10" s="57" customFormat="1" ht="31.5" x14ac:dyDescent="0.25">
      <c r="A266" s="190" t="s">
        <v>17</v>
      </c>
      <c r="B266" s="29">
        <v>912</v>
      </c>
      <c r="C266" s="193" t="s">
        <v>54</v>
      </c>
      <c r="D266" s="193" t="s">
        <v>58</v>
      </c>
      <c r="E266" s="193" t="s">
        <v>265</v>
      </c>
      <c r="F266" s="193" t="s">
        <v>16</v>
      </c>
      <c r="G266" s="30">
        <f>G267</f>
        <v>200</v>
      </c>
    </row>
    <row r="267" spans="1:10" s="57" customFormat="1" ht="31.5" x14ac:dyDescent="0.25">
      <c r="A267" s="190" t="s">
        <v>130</v>
      </c>
      <c r="B267" s="29">
        <v>912</v>
      </c>
      <c r="C267" s="193" t="s">
        <v>54</v>
      </c>
      <c r="D267" s="193" t="s">
        <v>58</v>
      </c>
      <c r="E267" s="193" t="s">
        <v>265</v>
      </c>
      <c r="F267" s="193" t="s">
        <v>134</v>
      </c>
      <c r="G267" s="30">
        <v>200</v>
      </c>
    </row>
    <row r="268" spans="1:10" s="57" customFormat="1" ht="18.75" x14ac:dyDescent="0.3">
      <c r="A268" s="43" t="s">
        <v>200</v>
      </c>
      <c r="B268" s="45">
        <v>912</v>
      </c>
      <c r="C268" s="38" t="s">
        <v>57</v>
      </c>
      <c r="D268" s="38"/>
      <c r="E268" s="38"/>
      <c r="F268" s="38"/>
      <c r="G268" s="83">
        <f>G269+G331</f>
        <v>65530</v>
      </c>
    </row>
    <row r="269" spans="1:10" s="57" customFormat="1" ht="32.25" x14ac:dyDescent="0.3">
      <c r="A269" s="20" t="s">
        <v>331</v>
      </c>
      <c r="B269" s="45">
        <v>912</v>
      </c>
      <c r="C269" s="22" t="s">
        <v>57</v>
      </c>
      <c r="D269" s="22" t="s">
        <v>78</v>
      </c>
      <c r="E269" s="22"/>
      <c r="F269" s="22"/>
      <c r="G269" s="23">
        <f>G270</f>
        <v>56731</v>
      </c>
    </row>
    <row r="270" spans="1:10" s="57" customFormat="1" ht="31.5" x14ac:dyDescent="0.25">
      <c r="A270" s="41" t="s">
        <v>515</v>
      </c>
      <c r="B270" s="21">
        <v>912</v>
      </c>
      <c r="C270" s="22" t="s">
        <v>57</v>
      </c>
      <c r="D270" s="22" t="s">
        <v>78</v>
      </c>
      <c r="E270" s="22" t="s">
        <v>332</v>
      </c>
      <c r="F270" s="22"/>
      <c r="G270" s="23">
        <f>G271+G301+G313+G325</f>
        <v>56731</v>
      </c>
    </row>
    <row r="271" spans="1:10" s="57" customFormat="1" ht="32.25" x14ac:dyDescent="0.3">
      <c r="A271" s="48" t="s">
        <v>669</v>
      </c>
      <c r="B271" s="45">
        <v>912</v>
      </c>
      <c r="C271" s="22" t="s">
        <v>57</v>
      </c>
      <c r="D271" s="22" t="s">
        <v>78</v>
      </c>
      <c r="E271" s="49" t="s">
        <v>333</v>
      </c>
      <c r="F271" s="68"/>
      <c r="G271" s="23">
        <f>G272+G278+G287</f>
        <v>47250</v>
      </c>
    </row>
    <row r="272" spans="1:10" s="57" customFormat="1" ht="48" x14ac:dyDescent="0.3">
      <c r="A272" s="41" t="s">
        <v>670</v>
      </c>
      <c r="B272" s="45">
        <v>912</v>
      </c>
      <c r="C272" s="22" t="s">
        <v>57</v>
      </c>
      <c r="D272" s="22" t="s">
        <v>78</v>
      </c>
      <c r="E272" s="22" t="s">
        <v>334</v>
      </c>
      <c r="F272" s="22"/>
      <c r="G272" s="23">
        <f>G273</f>
        <v>2059</v>
      </c>
    </row>
    <row r="273" spans="1:7" s="57" customFormat="1" ht="18.75" x14ac:dyDescent="0.3">
      <c r="A273" s="60" t="s">
        <v>209</v>
      </c>
      <c r="B273" s="84">
        <v>912</v>
      </c>
      <c r="C273" s="26" t="s">
        <v>57</v>
      </c>
      <c r="D273" s="26" t="s">
        <v>78</v>
      </c>
      <c r="E273" s="26" t="s">
        <v>335</v>
      </c>
      <c r="F273" s="26"/>
      <c r="G273" s="27">
        <f>G274</f>
        <v>2059</v>
      </c>
    </row>
    <row r="274" spans="1:7" s="57" customFormat="1" ht="18.75" x14ac:dyDescent="0.3">
      <c r="A274" s="36" t="s">
        <v>22</v>
      </c>
      <c r="B274" s="85">
        <v>912</v>
      </c>
      <c r="C274" s="193" t="s">
        <v>57</v>
      </c>
      <c r="D274" s="193" t="s">
        <v>78</v>
      </c>
      <c r="E274" s="193" t="s">
        <v>335</v>
      </c>
      <c r="F274" s="193">
        <v>200</v>
      </c>
      <c r="G274" s="30">
        <f>G275</f>
        <v>2059</v>
      </c>
    </row>
    <row r="275" spans="1:7" s="57" customFormat="1" ht="32.25" x14ac:dyDescent="0.3">
      <c r="A275" s="36" t="s">
        <v>17</v>
      </c>
      <c r="B275" s="85">
        <v>912</v>
      </c>
      <c r="C275" s="193" t="s">
        <v>57</v>
      </c>
      <c r="D275" s="193" t="s">
        <v>78</v>
      </c>
      <c r="E275" s="193" t="s">
        <v>335</v>
      </c>
      <c r="F275" s="193">
        <v>240</v>
      </c>
      <c r="G275" s="30">
        <f>G277+G276</f>
        <v>2059</v>
      </c>
    </row>
    <row r="276" spans="1:7" s="57" customFormat="1" ht="32.25" x14ac:dyDescent="0.3">
      <c r="A276" s="63" t="s">
        <v>655</v>
      </c>
      <c r="B276" s="85">
        <v>912</v>
      </c>
      <c r="C276" s="193" t="s">
        <v>57</v>
      </c>
      <c r="D276" s="193" t="s">
        <v>78</v>
      </c>
      <c r="E276" s="193" t="s">
        <v>335</v>
      </c>
      <c r="F276" s="193" t="s">
        <v>568</v>
      </c>
      <c r="G276" s="30">
        <v>800</v>
      </c>
    </row>
    <row r="277" spans="1:7" s="57" customFormat="1" ht="32.25" x14ac:dyDescent="0.3">
      <c r="A277" s="36" t="s">
        <v>194</v>
      </c>
      <c r="B277" s="85">
        <v>912</v>
      </c>
      <c r="C277" s="193" t="s">
        <v>57</v>
      </c>
      <c r="D277" s="193" t="s">
        <v>78</v>
      </c>
      <c r="E277" s="193" t="s">
        <v>335</v>
      </c>
      <c r="F277" s="193" t="s">
        <v>134</v>
      </c>
      <c r="G277" s="30">
        <f>4181-750-328-800-74-970</f>
        <v>1259</v>
      </c>
    </row>
    <row r="278" spans="1:7" s="57" customFormat="1" ht="32.25" x14ac:dyDescent="0.3">
      <c r="A278" s="41" t="s">
        <v>671</v>
      </c>
      <c r="B278" s="45">
        <v>912</v>
      </c>
      <c r="C278" s="22" t="s">
        <v>57</v>
      </c>
      <c r="D278" s="22" t="s">
        <v>78</v>
      </c>
      <c r="E278" s="22" t="s">
        <v>337</v>
      </c>
      <c r="F278" s="22"/>
      <c r="G278" s="23">
        <f>G279+G283</f>
        <v>5753</v>
      </c>
    </row>
    <row r="279" spans="1:7" s="57" customFormat="1" ht="18.75" x14ac:dyDescent="0.3">
      <c r="A279" s="60" t="s">
        <v>672</v>
      </c>
      <c r="B279" s="84">
        <v>912</v>
      </c>
      <c r="C279" s="26" t="s">
        <v>57</v>
      </c>
      <c r="D279" s="26" t="s">
        <v>78</v>
      </c>
      <c r="E279" s="26" t="s">
        <v>477</v>
      </c>
      <c r="F279" s="26"/>
      <c r="G279" s="27">
        <f>G280</f>
        <v>100</v>
      </c>
    </row>
    <row r="280" spans="1:7" s="57" customFormat="1" ht="18.75" x14ac:dyDescent="0.3">
      <c r="A280" s="36" t="s">
        <v>22</v>
      </c>
      <c r="B280" s="85">
        <v>912</v>
      </c>
      <c r="C280" s="193" t="s">
        <v>57</v>
      </c>
      <c r="D280" s="193" t="s">
        <v>78</v>
      </c>
      <c r="E280" s="193" t="s">
        <v>477</v>
      </c>
      <c r="F280" s="193" t="s">
        <v>15</v>
      </c>
      <c r="G280" s="30">
        <f>G281</f>
        <v>100</v>
      </c>
    </row>
    <row r="281" spans="1:7" s="57" customFormat="1" ht="32.25" x14ac:dyDescent="0.3">
      <c r="A281" s="36" t="s">
        <v>17</v>
      </c>
      <c r="B281" s="85">
        <v>912</v>
      </c>
      <c r="C281" s="193" t="s">
        <v>57</v>
      </c>
      <c r="D281" s="193" t="s">
        <v>78</v>
      </c>
      <c r="E281" s="193" t="s">
        <v>477</v>
      </c>
      <c r="F281" s="193" t="s">
        <v>16</v>
      </c>
      <c r="G281" s="30">
        <f>G282</f>
        <v>100</v>
      </c>
    </row>
    <row r="282" spans="1:7" s="57" customFormat="1" ht="32.25" x14ac:dyDescent="0.3">
      <c r="A282" s="36" t="s">
        <v>194</v>
      </c>
      <c r="B282" s="85">
        <v>912</v>
      </c>
      <c r="C282" s="193" t="s">
        <v>57</v>
      </c>
      <c r="D282" s="193" t="s">
        <v>78</v>
      </c>
      <c r="E282" s="193" t="s">
        <v>477</v>
      </c>
      <c r="F282" s="193" t="s">
        <v>134</v>
      </c>
      <c r="G282" s="30">
        <f>300-50-150</f>
        <v>100</v>
      </c>
    </row>
    <row r="283" spans="1:7" s="57" customFormat="1" ht="18.75" x14ac:dyDescent="0.3">
      <c r="A283" s="60" t="s">
        <v>673</v>
      </c>
      <c r="B283" s="84">
        <v>912</v>
      </c>
      <c r="C283" s="26" t="s">
        <v>57</v>
      </c>
      <c r="D283" s="26" t="s">
        <v>78</v>
      </c>
      <c r="E283" s="26" t="s">
        <v>674</v>
      </c>
      <c r="F283" s="26"/>
      <c r="G283" s="27">
        <f>G284</f>
        <v>5653</v>
      </c>
    </row>
    <row r="284" spans="1:7" s="57" customFormat="1" ht="18.75" x14ac:dyDescent="0.3">
      <c r="A284" s="36" t="s">
        <v>22</v>
      </c>
      <c r="B284" s="85">
        <v>912</v>
      </c>
      <c r="C284" s="193" t="s">
        <v>57</v>
      </c>
      <c r="D284" s="193" t="s">
        <v>78</v>
      </c>
      <c r="E284" s="193" t="s">
        <v>674</v>
      </c>
      <c r="F284" s="193" t="s">
        <v>15</v>
      </c>
      <c r="G284" s="30">
        <f>G285</f>
        <v>5653</v>
      </c>
    </row>
    <row r="285" spans="1:7" s="57" customFormat="1" ht="32.25" x14ac:dyDescent="0.3">
      <c r="A285" s="36" t="s">
        <v>17</v>
      </c>
      <c r="B285" s="85">
        <v>912</v>
      </c>
      <c r="C285" s="193" t="s">
        <v>57</v>
      </c>
      <c r="D285" s="193" t="s">
        <v>78</v>
      </c>
      <c r="E285" s="193" t="s">
        <v>674</v>
      </c>
      <c r="F285" s="193" t="s">
        <v>16</v>
      </c>
      <c r="G285" s="30">
        <f>G286</f>
        <v>5653</v>
      </c>
    </row>
    <row r="286" spans="1:7" s="57" customFormat="1" ht="32.25" x14ac:dyDescent="0.3">
      <c r="A286" s="36" t="s">
        <v>194</v>
      </c>
      <c r="B286" s="85">
        <v>912</v>
      </c>
      <c r="C286" s="193" t="s">
        <v>57</v>
      </c>
      <c r="D286" s="193" t="s">
        <v>78</v>
      </c>
      <c r="E286" s="193" t="s">
        <v>674</v>
      </c>
      <c r="F286" s="193" t="s">
        <v>134</v>
      </c>
      <c r="G286" s="30">
        <f>7391-1736-2</f>
        <v>5653</v>
      </c>
    </row>
    <row r="287" spans="1:7" s="57" customFormat="1" ht="32.25" x14ac:dyDescent="0.3">
      <c r="A287" s="48" t="s">
        <v>675</v>
      </c>
      <c r="B287" s="45">
        <v>912</v>
      </c>
      <c r="C287" s="22" t="s">
        <v>57</v>
      </c>
      <c r="D287" s="22" t="s">
        <v>78</v>
      </c>
      <c r="E287" s="49" t="s">
        <v>340</v>
      </c>
      <c r="F287" s="68"/>
      <c r="G287" s="23">
        <f>G288</f>
        <v>39438</v>
      </c>
    </row>
    <row r="288" spans="1:7" s="57" customFormat="1" ht="18.75" x14ac:dyDescent="0.3">
      <c r="A288" s="60" t="s">
        <v>338</v>
      </c>
      <c r="B288" s="84">
        <v>912</v>
      </c>
      <c r="C288" s="26" t="s">
        <v>57</v>
      </c>
      <c r="D288" s="26" t="s">
        <v>78</v>
      </c>
      <c r="E288" s="26" t="s">
        <v>676</v>
      </c>
      <c r="F288" s="26"/>
      <c r="G288" s="27">
        <f>G289+G294+G298</f>
        <v>39438</v>
      </c>
    </row>
    <row r="289" spans="1:7" s="57" customFormat="1" ht="48" x14ac:dyDescent="0.3">
      <c r="A289" s="36" t="s">
        <v>306</v>
      </c>
      <c r="B289" s="85">
        <v>912</v>
      </c>
      <c r="C289" s="193" t="s">
        <v>57</v>
      </c>
      <c r="D289" s="193" t="s">
        <v>78</v>
      </c>
      <c r="E289" s="193" t="s">
        <v>676</v>
      </c>
      <c r="F289" s="19">
        <v>100</v>
      </c>
      <c r="G289" s="30">
        <f>G290</f>
        <v>34102</v>
      </c>
    </row>
    <row r="290" spans="1:7" s="57" customFormat="1" ht="18.75" x14ac:dyDescent="0.3">
      <c r="A290" s="36" t="s">
        <v>32</v>
      </c>
      <c r="B290" s="85">
        <v>912</v>
      </c>
      <c r="C290" s="193" t="s">
        <v>57</v>
      </c>
      <c r="D290" s="193" t="s">
        <v>78</v>
      </c>
      <c r="E290" s="193" t="s">
        <v>676</v>
      </c>
      <c r="F290" s="19" t="s">
        <v>31</v>
      </c>
      <c r="G290" s="30">
        <f>G291+G292+G293</f>
        <v>34102</v>
      </c>
    </row>
    <row r="291" spans="1:7" s="57" customFormat="1" ht="18.75" x14ac:dyDescent="0.3">
      <c r="A291" s="36" t="s">
        <v>339</v>
      </c>
      <c r="B291" s="85">
        <v>912</v>
      </c>
      <c r="C291" s="193" t="s">
        <v>57</v>
      </c>
      <c r="D291" s="193" t="s">
        <v>78</v>
      </c>
      <c r="E291" s="193" t="s">
        <v>676</v>
      </c>
      <c r="F291" s="19" t="s">
        <v>138</v>
      </c>
      <c r="G291" s="30">
        <f>18866-490+2295+210+711</f>
        <v>21592</v>
      </c>
    </row>
    <row r="292" spans="1:7" s="57" customFormat="1" ht="32.25" x14ac:dyDescent="0.3">
      <c r="A292" s="36" t="s">
        <v>137</v>
      </c>
      <c r="B292" s="85">
        <v>912</v>
      </c>
      <c r="C292" s="193" t="s">
        <v>57</v>
      </c>
      <c r="D292" s="193" t="s">
        <v>78</v>
      </c>
      <c r="E292" s="193" t="s">
        <v>676</v>
      </c>
      <c r="F292" s="19" t="s">
        <v>139</v>
      </c>
      <c r="G292" s="30">
        <f>4561+500+40-438.5</f>
        <v>4662.5</v>
      </c>
    </row>
    <row r="293" spans="1:7" s="57" customFormat="1" ht="32.25" x14ac:dyDescent="0.3">
      <c r="A293" s="36" t="s">
        <v>241</v>
      </c>
      <c r="B293" s="85">
        <v>912</v>
      </c>
      <c r="C293" s="193" t="s">
        <v>57</v>
      </c>
      <c r="D293" s="193" t="s">
        <v>78</v>
      </c>
      <c r="E293" s="193" t="s">
        <v>676</v>
      </c>
      <c r="F293" s="19" t="s">
        <v>255</v>
      </c>
      <c r="G293" s="30">
        <f>7075-148+844+76+0.5</f>
        <v>7847.5</v>
      </c>
    </row>
    <row r="294" spans="1:7" s="57" customFormat="1" ht="18.75" x14ac:dyDescent="0.3">
      <c r="A294" s="63" t="s">
        <v>22</v>
      </c>
      <c r="B294" s="85">
        <v>912</v>
      </c>
      <c r="C294" s="193" t="s">
        <v>57</v>
      </c>
      <c r="D294" s="193" t="s">
        <v>78</v>
      </c>
      <c r="E294" s="193" t="s">
        <v>676</v>
      </c>
      <c r="F294" s="193" t="s">
        <v>15</v>
      </c>
      <c r="G294" s="34">
        <f>G295</f>
        <v>5329</v>
      </c>
    </row>
    <row r="295" spans="1:7" s="57" customFormat="1" ht="32.25" x14ac:dyDescent="0.3">
      <c r="A295" s="63" t="s">
        <v>17</v>
      </c>
      <c r="B295" s="85">
        <v>912</v>
      </c>
      <c r="C295" s="193" t="s">
        <v>57</v>
      </c>
      <c r="D295" s="193" t="s">
        <v>78</v>
      </c>
      <c r="E295" s="193" t="s">
        <v>676</v>
      </c>
      <c r="F295" s="193" t="s">
        <v>16</v>
      </c>
      <c r="G295" s="34">
        <f>G296+G297</f>
        <v>5329</v>
      </c>
    </row>
    <row r="296" spans="1:7" s="57" customFormat="1" ht="32.25" x14ac:dyDescent="0.3">
      <c r="A296" s="63" t="s">
        <v>655</v>
      </c>
      <c r="B296" s="85">
        <v>912</v>
      </c>
      <c r="C296" s="193" t="s">
        <v>57</v>
      </c>
      <c r="D296" s="193" t="s">
        <v>78</v>
      </c>
      <c r="E296" s="193" t="s">
        <v>676</v>
      </c>
      <c r="F296" s="193" t="s">
        <v>568</v>
      </c>
      <c r="G296" s="34">
        <f>1042+350+750-400</f>
        <v>1742</v>
      </c>
    </row>
    <row r="297" spans="1:7" s="57" customFormat="1" ht="32.25" x14ac:dyDescent="0.3">
      <c r="A297" s="36" t="s">
        <v>194</v>
      </c>
      <c r="B297" s="85">
        <v>912</v>
      </c>
      <c r="C297" s="193" t="s">
        <v>57</v>
      </c>
      <c r="D297" s="193" t="s">
        <v>78</v>
      </c>
      <c r="E297" s="193" t="s">
        <v>676</v>
      </c>
      <c r="F297" s="19" t="s">
        <v>134</v>
      </c>
      <c r="G297" s="34">
        <f>3810-350+400-273</f>
        <v>3587</v>
      </c>
    </row>
    <row r="298" spans="1:7" s="57" customFormat="1" ht="18.75" x14ac:dyDescent="0.3">
      <c r="A298" s="36" t="s">
        <v>13</v>
      </c>
      <c r="B298" s="85">
        <v>912</v>
      </c>
      <c r="C298" s="193" t="s">
        <v>57</v>
      </c>
      <c r="D298" s="193" t="s">
        <v>78</v>
      </c>
      <c r="E298" s="193" t="s">
        <v>676</v>
      </c>
      <c r="F298" s="19">
        <v>800</v>
      </c>
      <c r="G298" s="34">
        <f>G299</f>
        <v>7</v>
      </c>
    </row>
    <row r="299" spans="1:7" s="57" customFormat="1" ht="18.75" x14ac:dyDescent="0.3">
      <c r="A299" s="36" t="s">
        <v>34</v>
      </c>
      <c r="B299" s="85">
        <v>912</v>
      </c>
      <c r="C299" s="193" t="s">
        <v>57</v>
      </c>
      <c r="D299" s="193" t="s">
        <v>78</v>
      </c>
      <c r="E299" s="193" t="s">
        <v>676</v>
      </c>
      <c r="F299" s="19">
        <v>850</v>
      </c>
      <c r="G299" s="34">
        <f>G300</f>
        <v>7</v>
      </c>
    </row>
    <row r="300" spans="1:7" s="57" customFormat="1" ht="18.75" x14ac:dyDescent="0.3">
      <c r="A300" s="36" t="s">
        <v>140</v>
      </c>
      <c r="B300" s="85">
        <v>912</v>
      </c>
      <c r="C300" s="193" t="s">
        <v>57</v>
      </c>
      <c r="D300" s="193" t="s">
        <v>78</v>
      </c>
      <c r="E300" s="193" t="s">
        <v>676</v>
      </c>
      <c r="F300" s="19" t="s">
        <v>141</v>
      </c>
      <c r="G300" s="34">
        <f>5+2</f>
        <v>7</v>
      </c>
    </row>
    <row r="301" spans="1:7" s="57" customFormat="1" ht="32.25" x14ac:dyDescent="0.3">
      <c r="A301" s="48" t="s">
        <v>677</v>
      </c>
      <c r="B301" s="45">
        <v>912</v>
      </c>
      <c r="C301" s="22" t="s">
        <v>57</v>
      </c>
      <c r="D301" s="22" t="s">
        <v>78</v>
      </c>
      <c r="E301" s="49" t="s">
        <v>678</v>
      </c>
      <c r="F301" s="68"/>
      <c r="G301" s="23">
        <f>G302+G308</f>
        <v>4305</v>
      </c>
    </row>
    <row r="302" spans="1:7" s="57" customFormat="1" ht="32.25" x14ac:dyDescent="0.3">
      <c r="A302" s="48" t="s">
        <v>679</v>
      </c>
      <c r="B302" s="45">
        <v>912</v>
      </c>
      <c r="C302" s="22" t="s">
        <v>57</v>
      </c>
      <c r="D302" s="22" t="s">
        <v>78</v>
      </c>
      <c r="E302" s="22" t="s">
        <v>680</v>
      </c>
      <c r="F302" s="22"/>
      <c r="G302" s="23">
        <f>G303</f>
        <v>4195</v>
      </c>
    </row>
    <row r="303" spans="1:7" s="57" customFormat="1" ht="32.25" x14ac:dyDescent="0.3">
      <c r="A303" s="24" t="s">
        <v>681</v>
      </c>
      <c r="B303" s="84">
        <v>912</v>
      </c>
      <c r="C303" s="26" t="s">
        <v>57</v>
      </c>
      <c r="D303" s="26" t="s">
        <v>78</v>
      </c>
      <c r="E303" s="26" t="s">
        <v>682</v>
      </c>
      <c r="F303" s="26"/>
      <c r="G303" s="27">
        <f>G304</f>
        <v>4195</v>
      </c>
    </row>
    <row r="304" spans="1:7" s="57" customFormat="1" ht="18.75" x14ac:dyDescent="0.3">
      <c r="A304" s="86" t="s">
        <v>22</v>
      </c>
      <c r="B304" s="85">
        <v>912</v>
      </c>
      <c r="C304" s="193" t="s">
        <v>57</v>
      </c>
      <c r="D304" s="193" t="s">
        <v>78</v>
      </c>
      <c r="E304" s="193" t="s">
        <v>682</v>
      </c>
      <c r="F304" s="19" t="s">
        <v>15</v>
      </c>
      <c r="G304" s="30">
        <f>G305</f>
        <v>4195</v>
      </c>
    </row>
    <row r="305" spans="1:7" s="57" customFormat="1" ht="32.25" x14ac:dyDescent="0.3">
      <c r="A305" s="63" t="s">
        <v>17</v>
      </c>
      <c r="B305" s="85">
        <v>912</v>
      </c>
      <c r="C305" s="193" t="s">
        <v>57</v>
      </c>
      <c r="D305" s="193" t="s">
        <v>78</v>
      </c>
      <c r="E305" s="193" t="s">
        <v>682</v>
      </c>
      <c r="F305" s="19" t="s">
        <v>16</v>
      </c>
      <c r="G305" s="30">
        <f>G307+G306</f>
        <v>4195</v>
      </c>
    </row>
    <row r="306" spans="1:7" s="57" customFormat="1" ht="32.25" x14ac:dyDescent="0.3">
      <c r="A306" s="63" t="s">
        <v>655</v>
      </c>
      <c r="B306" s="85">
        <v>912</v>
      </c>
      <c r="C306" s="193" t="s">
        <v>57</v>
      </c>
      <c r="D306" s="193" t="s">
        <v>78</v>
      </c>
      <c r="E306" s="193" t="s">
        <v>682</v>
      </c>
      <c r="F306" s="193" t="s">
        <v>568</v>
      </c>
      <c r="G306" s="30">
        <f>4700-1725</f>
        <v>2975</v>
      </c>
    </row>
    <row r="307" spans="1:7" s="57" customFormat="1" ht="32.25" x14ac:dyDescent="0.3">
      <c r="A307" s="36" t="s">
        <v>194</v>
      </c>
      <c r="B307" s="85">
        <v>912</v>
      </c>
      <c r="C307" s="193" t="s">
        <v>57</v>
      </c>
      <c r="D307" s="193" t="s">
        <v>78</v>
      </c>
      <c r="E307" s="193" t="s">
        <v>682</v>
      </c>
      <c r="F307" s="19" t="s">
        <v>134</v>
      </c>
      <c r="G307" s="30">
        <f>6820-4700-900</f>
        <v>1220</v>
      </c>
    </row>
    <row r="308" spans="1:7" s="57" customFormat="1" ht="32.25" x14ac:dyDescent="0.3">
      <c r="A308" s="48" t="s">
        <v>683</v>
      </c>
      <c r="B308" s="45">
        <v>912</v>
      </c>
      <c r="C308" s="22" t="s">
        <v>57</v>
      </c>
      <c r="D308" s="22" t="s">
        <v>78</v>
      </c>
      <c r="E308" s="22" t="s">
        <v>684</v>
      </c>
      <c r="F308" s="22"/>
      <c r="G308" s="23">
        <f>G309</f>
        <v>110</v>
      </c>
    </row>
    <row r="309" spans="1:7" s="57" customFormat="1" ht="32.25" x14ac:dyDescent="0.3">
      <c r="A309" s="60" t="s">
        <v>685</v>
      </c>
      <c r="B309" s="84">
        <v>912</v>
      </c>
      <c r="C309" s="26" t="s">
        <v>57</v>
      </c>
      <c r="D309" s="26" t="s">
        <v>78</v>
      </c>
      <c r="E309" s="26" t="s">
        <v>686</v>
      </c>
      <c r="F309" s="26"/>
      <c r="G309" s="27">
        <f>G310</f>
        <v>110</v>
      </c>
    </row>
    <row r="310" spans="1:7" s="57" customFormat="1" ht="18.75" x14ac:dyDescent="0.3">
      <c r="A310" s="86" t="s">
        <v>22</v>
      </c>
      <c r="B310" s="85">
        <v>912</v>
      </c>
      <c r="C310" s="193" t="s">
        <v>57</v>
      </c>
      <c r="D310" s="193" t="s">
        <v>78</v>
      </c>
      <c r="E310" s="193" t="s">
        <v>686</v>
      </c>
      <c r="F310" s="19" t="s">
        <v>15</v>
      </c>
      <c r="G310" s="34">
        <f>G311</f>
        <v>110</v>
      </c>
    </row>
    <row r="311" spans="1:7" s="57" customFormat="1" ht="32.25" x14ac:dyDescent="0.3">
      <c r="A311" s="63" t="s">
        <v>17</v>
      </c>
      <c r="B311" s="85">
        <v>912</v>
      </c>
      <c r="C311" s="193" t="s">
        <v>57</v>
      </c>
      <c r="D311" s="193" t="s">
        <v>78</v>
      </c>
      <c r="E311" s="193" t="s">
        <v>686</v>
      </c>
      <c r="F311" s="19" t="s">
        <v>16</v>
      </c>
      <c r="G311" s="34">
        <f>G312</f>
        <v>110</v>
      </c>
    </row>
    <row r="312" spans="1:7" s="57" customFormat="1" ht="32.25" x14ac:dyDescent="0.3">
      <c r="A312" s="36" t="s">
        <v>194</v>
      </c>
      <c r="B312" s="85">
        <v>912</v>
      </c>
      <c r="C312" s="193" t="s">
        <v>57</v>
      </c>
      <c r="D312" s="193" t="s">
        <v>78</v>
      </c>
      <c r="E312" s="193" t="s">
        <v>686</v>
      </c>
      <c r="F312" s="19" t="s">
        <v>134</v>
      </c>
      <c r="G312" s="34">
        <f>2000-1890</f>
        <v>110</v>
      </c>
    </row>
    <row r="313" spans="1:7" s="57" customFormat="1" ht="18.75" x14ac:dyDescent="0.3">
      <c r="A313" s="48" t="s">
        <v>598</v>
      </c>
      <c r="B313" s="45">
        <v>912</v>
      </c>
      <c r="C313" s="22" t="s">
        <v>57</v>
      </c>
      <c r="D313" s="22" t="s">
        <v>78</v>
      </c>
      <c r="E313" s="49" t="s">
        <v>601</v>
      </c>
      <c r="F313" s="68"/>
      <c r="G313" s="23">
        <f>G314</f>
        <v>1310</v>
      </c>
    </row>
    <row r="314" spans="1:7" s="57" customFormat="1" ht="18.75" x14ac:dyDescent="0.3">
      <c r="A314" s="48" t="s">
        <v>599</v>
      </c>
      <c r="B314" s="45">
        <v>912</v>
      </c>
      <c r="C314" s="22" t="s">
        <v>57</v>
      </c>
      <c r="D314" s="22" t="s">
        <v>78</v>
      </c>
      <c r="E314" s="22" t="s">
        <v>602</v>
      </c>
      <c r="F314" s="19"/>
      <c r="G314" s="23">
        <f>G315+G321</f>
        <v>1310</v>
      </c>
    </row>
    <row r="315" spans="1:7" s="57" customFormat="1" ht="18.75" x14ac:dyDescent="0.3">
      <c r="A315" s="60" t="s">
        <v>600</v>
      </c>
      <c r="B315" s="84">
        <v>912</v>
      </c>
      <c r="C315" s="26" t="s">
        <v>57</v>
      </c>
      <c r="D315" s="26" t="s">
        <v>78</v>
      </c>
      <c r="E315" s="26" t="s">
        <v>603</v>
      </c>
      <c r="F315" s="26"/>
      <c r="G315" s="27">
        <f>G316</f>
        <v>360</v>
      </c>
    </row>
    <row r="316" spans="1:7" s="57" customFormat="1" ht="32.25" x14ac:dyDescent="0.3">
      <c r="A316" s="36" t="s">
        <v>18</v>
      </c>
      <c r="B316" s="85">
        <v>912</v>
      </c>
      <c r="C316" s="193" t="s">
        <v>57</v>
      </c>
      <c r="D316" s="193" t="s">
        <v>78</v>
      </c>
      <c r="E316" s="193" t="s">
        <v>603</v>
      </c>
      <c r="F316" s="193" t="s">
        <v>20</v>
      </c>
      <c r="G316" s="30">
        <f>G317+G319</f>
        <v>360</v>
      </c>
    </row>
    <row r="317" spans="1:7" s="57" customFormat="1" ht="18.75" x14ac:dyDescent="0.3">
      <c r="A317" s="63" t="s">
        <v>25</v>
      </c>
      <c r="B317" s="85">
        <v>912</v>
      </c>
      <c r="C317" s="193" t="s">
        <v>57</v>
      </c>
      <c r="D317" s="193" t="s">
        <v>78</v>
      </c>
      <c r="E317" s="193" t="s">
        <v>603</v>
      </c>
      <c r="F317" s="193" t="s">
        <v>26</v>
      </c>
      <c r="G317" s="30">
        <f>G318</f>
        <v>10</v>
      </c>
    </row>
    <row r="318" spans="1:7" s="57" customFormat="1" ht="18.75" x14ac:dyDescent="0.3">
      <c r="A318" s="63" t="s">
        <v>144</v>
      </c>
      <c r="B318" s="85">
        <v>912</v>
      </c>
      <c r="C318" s="193" t="s">
        <v>57</v>
      </c>
      <c r="D318" s="193" t="s">
        <v>78</v>
      </c>
      <c r="E318" s="193" t="s">
        <v>603</v>
      </c>
      <c r="F318" s="193" t="s">
        <v>151</v>
      </c>
      <c r="G318" s="30">
        <v>10</v>
      </c>
    </row>
    <row r="319" spans="1:7" s="57" customFormat="1" ht="18.75" x14ac:dyDescent="0.3">
      <c r="A319" s="36" t="s">
        <v>199</v>
      </c>
      <c r="B319" s="85">
        <v>912</v>
      </c>
      <c r="C319" s="193" t="s">
        <v>57</v>
      </c>
      <c r="D319" s="193" t="s">
        <v>78</v>
      </c>
      <c r="E319" s="193" t="s">
        <v>603</v>
      </c>
      <c r="F319" s="193" t="s">
        <v>21</v>
      </c>
      <c r="G319" s="30">
        <f>G320</f>
        <v>350</v>
      </c>
    </row>
    <row r="320" spans="1:7" s="57" customFormat="1" ht="18.75" x14ac:dyDescent="0.3">
      <c r="A320" s="36" t="s">
        <v>155</v>
      </c>
      <c r="B320" s="85">
        <v>912</v>
      </c>
      <c r="C320" s="193" t="s">
        <v>57</v>
      </c>
      <c r="D320" s="193" t="s">
        <v>78</v>
      </c>
      <c r="E320" s="193" t="s">
        <v>603</v>
      </c>
      <c r="F320" s="193" t="s">
        <v>156</v>
      </c>
      <c r="G320" s="30">
        <v>350</v>
      </c>
    </row>
    <row r="321" spans="1:7" s="57" customFormat="1" ht="18.75" x14ac:dyDescent="0.3">
      <c r="A321" s="24" t="s">
        <v>687</v>
      </c>
      <c r="B321" s="84">
        <v>912</v>
      </c>
      <c r="C321" s="26" t="s">
        <v>57</v>
      </c>
      <c r="D321" s="26" t="s">
        <v>78</v>
      </c>
      <c r="E321" s="26" t="s">
        <v>688</v>
      </c>
      <c r="F321" s="26"/>
      <c r="G321" s="27">
        <f>G322</f>
        <v>950</v>
      </c>
    </row>
    <row r="322" spans="1:7" s="57" customFormat="1" ht="32.25" x14ac:dyDescent="0.3">
      <c r="A322" s="63" t="s">
        <v>18</v>
      </c>
      <c r="B322" s="85">
        <v>912</v>
      </c>
      <c r="C322" s="193" t="s">
        <v>57</v>
      </c>
      <c r="D322" s="193" t="s">
        <v>78</v>
      </c>
      <c r="E322" s="193" t="s">
        <v>688</v>
      </c>
      <c r="F322" s="56" t="s">
        <v>20</v>
      </c>
      <c r="G322" s="34">
        <f>G323</f>
        <v>950</v>
      </c>
    </row>
    <row r="323" spans="1:7" s="57" customFormat="1" ht="32.25" x14ac:dyDescent="0.3">
      <c r="A323" s="63" t="s">
        <v>27</v>
      </c>
      <c r="B323" s="85">
        <v>912</v>
      </c>
      <c r="C323" s="193" t="s">
        <v>57</v>
      </c>
      <c r="D323" s="193" t="s">
        <v>78</v>
      </c>
      <c r="E323" s="193" t="s">
        <v>688</v>
      </c>
      <c r="F323" s="56" t="s">
        <v>0</v>
      </c>
      <c r="G323" s="34">
        <f>G324</f>
        <v>950</v>
      </c>
    </row>
    <row r="324" spans="1:7" s="57" customFormat="1" ht="32.25" x14ac:dyDescent="0.3">
      <c r="A324" s="63" t="s">
        <v>746</v>
      </c>
      <c r="B324" s="85">
        <v>912</v>
      </c>
      <c r="C324" s="193" t="s">
        <v>57</v>
      </c>
      <c r="D324" s="193" t="s">
        <v>78</v>
      </c>
      <c r="E324" s="193" t="s">
        <v>688</v>
      </c>
      <c r="F324" s="56" t="s">
        <v>747</v>
      </c>
      <c r="G324" s="34">
        <v>950</v>
      </c>
    </row>
    <row r="325" spans="1:7" s="57" customFormat="1" ht="18.75" x14ac:dyDescent="0.3">
      <c r="A325" s="48" t="s">
        <v>689</v>
      </c>
      <c r="B325" s="45">
        <v>912</v>
      </c>
      <c r="C325" s="22" t="s">
        <v>57</v>
      </c>
      <c r="D325" s="22" t="s">
        <v>78</v>
      </c>
      <c r="E325" s="49" t="s">
        <v>690</v>
      </c>
      <c r="F325" s="68"/>
      <c r="G325" s="23">
        <f>G326</f>
        <v>3866</v>
      </c>
    </row>
    <row r="326" spans="1:7" s="57" customFormat="1" ht="18.75" x14ac:dyDescent="0.3">
      <c r="A326" s="48" t="s">
        <v>691</v>
      </c>
      <c r="B326" s="45">
        <v>912</v>
      </c>
      <c r="C326" s="22" t="s">
        <v>57</v>
      </c>
      <c r="D326" s="22" t="s">
        <v>78</v>
      </c>
      <c r="E326" s="49" t="s">
        <v>692</v>
      </c>
      <c r="F326" s="87"/>
      <c r="G326" s="88">
        <f>G327</f>
        <v>3866</v>
      </c>
    </row>
    <row r="327" spans="1:7" s="57" customFormat="1" ht="18.75" x14ac:dyDescent="0.3">
      <c r="A327" s="89" t="s">
        <v>693</v>
      </c>
      <c r="B327" s="84">
        <v>912</v>
      </c>
      <c r="C327" s="26" t="s">
        <v>57</v>
      </c>
      <c r="D327" s="26" t="s">
        <v>78</v>
      </c>
      <c r="E327" s="55" t="s">
        <v>692</v>
      </c>
      <c r="F327" s="87"/>
      <c r="G327" s="90">
        <f>G328</f>
        <v>3866</v>
      </c>
    </row>
    <row r="328" spans="1:7" s="57" customFormat="1" ht="18.75" x14ac:dyDescent="0.3">
      <c r="A328" s="86" t="s">
        <v>22</v>
      </c>
      <c r="B328" s="85">
        <v>912</v>
      </c>
      <c r="C328" s="193" t="s">
        <v>57</v>
      </c>
      <c r="D328" s="193" t="s">
        <v>78</v>
      </c>
      <c r="E328" s="54" t="s">
        <v>692</v>
      </c>
      <c r="F328" s="91">
        <v>200</v>
      </c>
      <c r="G328" s="35">
        <f>G329</f>
        <v>3866</v>
      </c>
    </row>
    <row r="329" spans="1:7" s="57" customFormat="1" ht="32.25" x14ac:dyDescent="0.3">
      <c r="A329" s="63" t="s">
        <v>17</v>
      </c>
      <c r="B329" s="85">
        <v>912</v>
      </c>
      <c r="C329" s="193" t="s">
        <v>57</v>
      </c>
      <c r="D329" s="193" t="s">
        <v>78</v>
      </c>
      <c r="E329" s="54" t="s">
        <v>692</v>
      </c>
      <c r="F329" s="91">
        <v>240</v>
      </c>
      <c r="G329" s="35">
        <f>G330</f>
        <v>3866</v>
      </c>
    </row>
    <row r="330" spans="1:7" s="57" customFormat="1" ht="32.25" x14ac:dyDescent="0.3">
      <c r="A330" s="36" t="s">
        <v>194</v>
      </c>
      <c r="B330" s="85">
        <v>912</v>
      </c>
      <c r="C330" s="193" t="s">
        <v>57</v>
      </c>
      <c r="D330" s="193" t="s">
        <v>78</v>
      </c>
      <c r="E330" s="54" t="s">
        <v>692</v>
      </c>
      <c r="F330" s="91">
        <v>244</v>
      </c>
      <c r="G330" s="35">
        <f>6555-2689</f>
        <v>3866</v>
      </c>
    </row>
    <row r="331" spans="1:7" s="57" customFormat="1" ht="32.25" x14ac:dyDescent="0.3">
      <c r="A331" s="20" t="s">
        <v>158</v>
      </c>
      <c r="B331" s="45">
        <v>912</v>
      </c>
      <c r="C331" s="22" t="s">
        <v>57</v>
      </c>
      <c r="D331" s="22" t="s">
        <v>79</v>
      </c>
      <c r="E331" s="22"/>
      <c r="F331" s="22"/>
      <c r="G331" s="88">
        <f>G332</f>
        <v>8799</v>
      </c>
    </row>
    <row r="332" spans="1:7" s="57" customFormat="1" ht="31.5" x14ac:dyDescent="0.25">
      <c r="A332" s="41" t="s">
        <v>515</v>
      </c>
      <c r="B332" s="21">
        <v>912</v>
      </c>
      <c r="C332" s="22" t="s">
        <v>57</v>
      </c>
      <c r="D332" s="22" t="s">
        <v>79</v>
      </c>
      <c r="E332" s="22" t="s">
        <v>332</v>
      </c>
      <c r="F332" s="22"/>
      <c r="G332" s="23">
        <f>G333+G351</f>
        <v>8799</v>
      </c>
    </row>
    <row r="333" spans="1:7" s="57" customFormat="1" ht="18.75" x14ac:dyDescent="0.3">
      <c r="A333" s="41" t="s">
        <v>341</v>
      </c>
      <c r="B333" s="45">
        <v>912</v>
      </c>
      <c r="C333" s="22" t="s">
        <v>57</v>
      </c>
      <c r="D333" s="22" t="s">
        <v>79</v>
      </c>
      <c r="E333" s="22" t="s">
        <v>694</v>
      </c>
      <c r="F333" s="38"/>
      <c r="G333" s="23">
        <f>G334+G339+G344</f>
        <v>6085</v>
      </c>
    </row>
    <row r="334" spans="1:7" s="57" customFormat="1" ht="18.75" x14ac:dyDescent="0.3">
      <c r="A334" s="41" t="s">
        <v>594</v>
      </c>
      <c r="B334" s="45">
        <v>912</v>
      </c>
      <c r="C334" s="22" t="s">
        <v>57</v>
      </c>
      <c r="D334" s="22" t="s">
        <v>79</v>
      </c>
      <c r="E334" s="22" t="s">
        <v>596</v>
      </c>
      <c r="F334" s="56"/>
      <c r="G334" s="83">
        <f>G335</f>
        <v>145</v>
      </c>
    </row>
    <row r="335" spans="1:7" s="57" customFormat="1" ht="32.25" x14ac:dyDescent="0.3">
      <c r="A335" s="60" t="s">
        <v>595</v>
      </c>
      <c r="B335" s="84">
        <v>912</v>
      </c>
      <c r="C335" s="26" t="s">
        <v>57</v>
      </c>
      <c r="D335" s="26" t="s">
        <v>79</v>
      </c>
      <c r="E335" s="26" t="s">
        <v>597</v>
      </c>
      <c r="F335" s="56"/>
      <c r="G335" s="92">
        <f>G336</f>
        <v>145</v>
      </c>
    </row>
    <row r="336" spans="1:7" s="57" customFormat="1" ht="18.75" x14ac:dyDescent="0.3">
      <c r="A336" s="36" t="s">
        <v>22</v>
      </c>
      <c r="B336" s="85">
        <v>912</v>
      </c>
      <c r="C336" s="193" t="s">
        <v>57</v>
      </c>
      <c r="D336" s="193" t="s">
        <v>79</v>
      </c>
      <c r="E336" s="193" t="s">
        <v>597</v>
      </c>
      <c r="F336" s="93" t="s">
        <v>15</v>
      </c>
      <c r="G336" s="94">
        <f>G337</f>
        <v>145</v>
      </c>
    </row>
    <row r="337" spans="1:7" s="57" customFormat="1" ht="32.25" x14ac:dyDescent="0.3">
      <c r="A337" s="36" t="s">
        <v>17</v>
      </c>
      <c r="B337" s="33">
        <v>912</v>
      </c>
      <c r="C337" s="193" t="s">
        <v>57</v>
      </c>
      <c r="D337" s="193" t="s">
        <v>79</v>
      </c>
      <c r="E337" s="193" t="s">
        <v>597</v>
      </c>
      <c r="F337" s="56" t="s">
        <v>16</v>
      </c>
      <c r="G337" s="94">
        <f>G338</f>
        <v>145</v>
      </c>
    </row>
    <row r="338" spans="1:7" s="57" customFormat="1" ht="32.25" x14ac:dyDescent="0.3">
      <c r="A338" s="36" t="s">
        <v>194</v>
      </c>
      <c r="B338" s="33">
        <v>912</v>
      </c>
      <c r="C338" s="193" t="s">
        <v>57</v>
      </c>
      <c r="D338" s="193" t="s">
        <v>79</v>
      </c>
      <c r="E338" s="193" t="s">
        <v>597</v>
      </c>
      <c r="F338" s="56" t="s">
        <v>134</v>
      </c>
      <c r="G338" s="94">
        <f>220-75</f>
        <v>145</v>
      </c>
    </row>
    <row r="339" spans="1:7" s="57" customFormat="1" ht="47.25" x14ac:dyDescent="0.25">
      <c r="A339" s="41" t="s">
        <v>346</v>
      </c>
      <c r="B339" s="21">
        <v>912</v>
      </c>
      <c r="C339" s="22" t="s">
        <v>57</v>
      </c>
      <c r="D339" s="22" t="s">
        <v>79</v>
      </c>
      <c r="E339" s="22" t="s">
        <v>347</v>
      </c>
      <c r="F339" s="22"/>
      <c r="G339" s="23">
        <f>G340</f>
        <v>425</v>
      </c>
    </row>
    <row r="340" spans="1:7" s="57" customFormat="1" ht="31.5" x14ac:dyDescent="0.25">
      <c r="A340" s="60" t="s">
        <v>348</v>
      </c>
      <c r="B340" s="25">
        <v>912</v>
      </c>
      <c r="C340" s="26" t="s">
        <v>57</v>
      </c>
      <c r="D340" s="26" t="s">
        <v>79</v>
      </c>
      <c r="E340" s="26" t="s">
        <v>349</v>
      </c>
      <c r="F340" s="26"/>
      <c r="G340" s="27">
        <f>G341</f>
        <v>425</v>
      </c>
    </row>
    <row r="341" spans="1:7" s="57" customFormat="1" x14ac:dyDescent="0.25">
      <c r="A341" s="36" t="s">
        <v>22</v>
      </c>
      <c r="B341" s="29">
        <v>912</v>
      </c>
      <c r="C341" s="193" t="s">
        <v>57</v>
      </c>
      <c r="D341" s="193" t="s">
        <v>79</v>
      </c>
      <c r="E341" s="193" t="s">
        <v>349</v>
      </c>
      <c r="F341" s="193">
        <v>200</v>
      </c>
      <c r="G341" s="30">
        <f>G342</f>
        <v>425</v>
      </c>
    </row>
    <row r="342" spans="1:7" s="57" customFormat="1" ht="31.5" x14ac:dyDescent="0.25">
      <c r="A342" s="36" t="s">
        <v>17</v>
      </c>
      <c r="B342" s="29">
        <v>912</v>
      </c>
      <c r="C342" s="193" t="s">
        <v>57</v>
      </c>
      <c r="D342" s="193" t="s">
        <v>79</v>
      </c>
      <c r="E342" s="193" t="s">
        <v>349</v>
      </c>
      <c r="F342" s="193">
        <v>240</v>
      </c>
      <c r="G342" s="30">
        <f>G343</f>
        <v>425</v>
      </c>
    </row>
    <row r="343" spans="1:7" s="57" customFormat="1" ht="31.5" x14ac:dyDescent="0.25">
      <c r="A343" s="36" t="s">
        <v>194</v>
      </c>
      <c r="B343" s="29">
        <v>912</v>
      </c>
      <c r="C343" s="193" t="s">
        <v>57</v>
      </c>
      <c r="D343" s="193" t="s">
        <v>79</v>
      </c>
      <c r="E343" s="193" t="s">
        <v>349</v>
      </c>
      <c r="F343" s="193" t="s">
        <v>134</v>
      </c>
      <c r="G343" s="30">
        <v>425</v>
      </c>
    </row>
    <row r="344" spans="1:7" s="57" customFormat="1" x14ac:dyDescent="0.25">
      <c r="A344" s="41" t="s">
        <v>459</v>
      </c>
      <c r="B344" s="21">
        <v>912</v>
      </c>
      <c r="C344" s="22" t="s">
        <v>57</v>
      </c>
      <c r="D344" s="22" t="s">
        <v>79</v>
      </c>
      <c r="E344" s="22" t="s">
        <v>361</v>
      </c>
      <c r="F344" s="22"/>
      <c r="G344" s="23">
        <f>G345</f>
        <v>5515</v>
      </c>
    </row>
    <row r="345" spans="1:7" s="57" customFormat="1" ht="31.5" x14ac:dyDescent="0.25">
      <c r="A345" s="60" t="s">
        <v>362</v>
      </c>
      <c r="B345" s="25">
        <v>912</v>
      </c>
      <c r="C345" s="26" t="s">
        <v>57</v>
      </c>
      <c r="D345" s="26" t="s">
        <v>79</v>
      </c>
      <c r="E345" s="26" t="s">
        <v>363</v>
      </c>
      <c r="F345" s="26"/>
      <c r="G345" s="27">
        <f>G346</f>
        <v>5515</v>
      </c>
    </row>
    <row r="346" spans="1:7" s="57" customFormat="1" ht="31.5" x14ac:dyDescent="0.25">
      <c r="A346" s="36" t="s">
        <v>18</v>
      </c>
      <c r="B346" s="33">
        <v>912</v>
      </c>
      <c r="C346" s="193" t="s">
        <v>57</v>
      </c>
      <c r="D346" s="193" t="s">
        <v>79</v>
      </c>
      <c r="E346" s="193" t="s">
        <v>363</v>
      </c>
      <c r="F346" s="193" t="s">
        <v>20</v>
      </c>
      <c r="G346" s="30">
        <f>G347+G349</f>
        <v>5515</v>
      </c>
    </row>
    <row r="347" spans="1:7" s="57" customFormat="1" x14ac:dyDescent="0.25">
      <c r="A347" s="63" t="s">
        <v>25</v>
      </c>
      <c r="B347" s="33">
        <v>912</v>
      </c>
      <c r="C347" s="193" t="s">
        <v>57</v>
      </c>
      <c r="D347" s="193" t="s">
        <v>79</v>
      </c>
      <c r="E347" s="193" t="s">
        <v>363</v>
      </c>
      <c r="F347" s="193" t="s">
        <v>26</v>
      </c>
      <c r="G347" s="30">
        <f>G348</f>
        <v>515</v>
      </c>
    </row>
    <row r="348" spans="1:7" s="57" customFormat="1" x14ac:dyDescent="0.25">
      <c r="A348" s="63" t="s">
        <v>144</v>
      </c>
      <c r="B348" s="33">
        <v>912</v>
      </c>
      <c r="C348" s="193" t="s">
        <v>57</v>
      </c>
      <c r="D348" s="193" t="s">
        <v>79</v>
      </c>
      <c r="E348" s="193" t="s">
        <v>363</v>
      </c>
      <c r="F348" s="193" t="s">
        <v>151</v>
      </c>
      <c r="G348" s="30">
        <v>515</v>
      </c>
    </row>
    <row r="349" spans="1:7" s="57" customFormat="1" x14ac:dyDescent="0.25">
      <c r="A349" s="36" t="s">
        <v>199</v>
      </c>
      <c r="B349" s="33">
        <v>912</v>
      </c>
      <c r="C349" s="193" t="s">
        <v>57</v>
      </c>
      <c r="D349" s="193" t="s">
        <v>79</v>
      </c>
      <c r="E349" s="193" t="s">
        <v>363</v>
      </c>
      <c r="F349" s="193" t="s">
        <v>21</v>
      </c>
      <c r="G349" s="30">
        <f>G350</f>
        <v>5000</v>
      </c>
    </row>
    <row r="350" spans="1:7" s="57" customFormat="1" x14ac:dyDescent="0.25">
      <c r="A350" s="36" t="s">
        <v>155</v>
      </c>
      <c r="B350" s="33">
        <v>912</v>
      </c>
      <c r="C350" s="193" t="s">
        <v>57</v>
      </c>
      <c r="D350" s="193" t="s">
        <v>79</v>
      </c>
      <c r="E350" s="193" t="s">
        <v>363</v>
      </c>
      <c r="F350" s="193" t="s">
        <v>156</v>
      </c>
      <c r="G350" s="30">
        <v>5000</v>
      </c>
    </row>
    <row r="351" spans="1:7" s="57" customFormat="1" x14ac:dyDescent="0.25">
      <c r="A351" s="48" t="s">
        <v>598</v>
      </c>
      <c r="B351" s="21">
        <v>912</v>
      </c>
      <c r="C351" s="22" t="s">
        <v>57</v>
      </c>
      <c r="D351" s="22" t="s">
        <v>79</v>
      </c>
      <c r="E351" s="49" t="s">
        <v>601</v>
      </c>
      <c r="F351" s="68"/>
      <c r="G351" s="71">
        <f>G352</f>
        <v>2714</v>
      </c>
    </row>
    <row r="352" spans="1:7" s="57" customFormat="1" x14ac:dyDescent="0.25">
      <c r="A352" s="48" t="s">
        <v>599</v>
      </c>
      <c r="B352" s="21">
        <v>912</v>
      </c>
      <c r="C352" s="22" t="s">
        <v>57</v>
      </c>
      <c r="D352" s="22" t="s">
        <v>79</v>
      </c>
      <c r="E352" s="22" t="s">
        <v>602</v>
      </c>
      <c r="F352" s="19"/>
      <c r="G352" s="71">
        <f>G353+G357</f>
        <v>2714</v>
      </c>
    </row>
    <row r="353" spans="1:7" s="57" customFormat="1" x14ac:dyDescent="0.25">
      <c r="A353" s="60" t="s">
        <v>600</v>
      </c>
      <c r="B353" s="25">
        <v>912</v>
      </c>
      <c r="C353" s="26" t="s">
        <v>57</v>
      </c>
      <c r="D353" s="26" t="s">
        <v>79</v>
      </c>
      <c r="E353" s="26" t="s">
        <v>603</v>
      </c>
      <c r="F353" s="26"/>
      <c r="G353" s="76">
        <f>G354</f>
        <v>328</v>
      </c>
    </row>
    <row r="354" spans="1:7" s="57" customFormat="1" x14ac:dyDescent="0.25">
      <c r="A354" s="86" t="s">
        <v>22</v>
      </c>
      <c r="B354" s="33">
        <v>912</v>
      </c>
      <c r="C354" s="193" t="s">
        <v>57</v>
      </c>
      <c r="D354" s="193" t="s">
        <v>79</v>
      </c>
      <c r="E354" s="193" t="s">
        <v>603</v>
      </c>
      <c r="F354" s="19" t="s">
        <v>15</v>
      </c>
      <c r="G354" s="95">
        <f>G355</f>
        <v>328</v>
      </c>
    </row>
    <row r="355" spans="1:7" s="57" customFormat="1" ht="31.5" x14ac:dyDescent="0.25">
      <c r="A355" s="63" t="s">
        <v>17</v>
      </c>
      <c r="B355" s="33">
        <v>912</v>
      </c>
      <c r="C355" s="193" t="s">
        <v>57</v>
      </c>
      <c r="D355" s="193" t="s">
        <v>79</v>
      </c>
      <c r="E355" s="193" t="s">
        <v>603</v>
      </c>
      <c r="F355" s="19" t="s">
        <v>16</v>
      </c>
      <c r="G355" s="95">
        <f>G356</f>
        <v>328</v>
      </c>
    </row>
    <row r="356" spans="1:7" s="57" customFormat="1" ht="31.5" x14ac:dyDescent="0.25">
      <c r="A356" s="36" t="s">
        <v>194</v>
      </c>
      <c r="B356" s="33">
        <v>912</v>
      </c>
      <c r="C356" s="193" t="s">
        <v>57</v>
      </c>
      <c r="D356" s="193" t="s">
        <v>79</v>
      </c>
      <c r="E356" s="193" t="s">
        <v>603</v>
      </c>
      <c r="F356" s="19" t="s">
        <v>134</v>
      </c>
      <c r="G356" s="95">
        <v>328</v>
      </c>
    </row>
    <row r="357" spans="1:7" s="57" customFormat="1" ht="47.25" x14ac:dyDescent="0.25">
      <c r="A357" s="24" t="s">
        <v>850</v>
      </c>
      <c r="B357" s="25">
        <v>912</v>
      </c>
      <c r="C357" s="26" t="s">
        <v>57</v>
      </c>
      <c r="D357" s="26" t="s">
        <v>79</v>
      </c>
      <c r="E357" s="26" t="s">
        <v>851</v>
      </c>
      <c r="F357" s="31"/>
      <c r="G357" s="76">
        <f>G358</f>
        <v>2386</v>
      </c>
    </row>
    <row r="358" spans="1:7" s="57" customFormat="1" x14ac:dyDescent="0.25">
      <c r="A358" s="86" t="s">
        <v>22</v>
      </c>
      <c r="B358" s="33">
        <v>912</v>
      </c>
      <c r="C358" s="193" t="s">
        <v>57</v>
      </c>
      <c r="D358" s="193" t="s">
        <v>79</v>
      </c>
      <c r="E358" s="193" t="s">
        <v>851</v>
      </c>
      <c r="F358" s="19" t="s">
        <v>15</v>
      </c>
      <c r="G358" s="95">
        <f>G359</f>
        <v>2386</v>
      </c>
    </row>
    <row r="359" spans="1:7" s="57" customFormat="1" ht="31.5" x14ac:dyDescent="0.25">
      <c r="A359" s="63" t="s">
        <v>17</v>
      </c>
      <c r="B359" s="33">
        <v>912</v>
      </c>
      <c r="C359" s="193" t="s">
        <v>57</v>
      </c>
      <c r="D359" s="193" t="s">
        <v>79</v>
      </c>
      <c r="E359" s="193" t="s">
        <v>851</v>
      </c>
      <c r="F359" s="19" t="s">
        <v>16</v>
      </c>
      <c r="G359" s="95">
        <f>G360</f>
        <v>2386</v>
      </c>
    </row>
    <row r="360" spans="1:7" s="57" customFormat="1" ht="31.5" x14ac:dyDescent="0.25">
      <c r="A360" s="36" t="s">
        <v>194</v>
      </c>
      <c r="B360" s="33">
        <v>912</v>
      </c>
      <c r="C360" s="193" t="s">
        <v>57</v>
      </c>
      <c r="D360" s="193" t="s">
        <v>79</v>
      </c>
      <c r="E360" s="193" t="s">
        <v>851</v>
      </c>
      <c r="F360" s="19" t="s">
        <v>134</v>
      </c>
      <c r="G360" s="95">
        <v>2386</v>
      </c>
    </row>
    <row r="361" spans="1:7" s="61" customFormat="1" ht="18.75" x14ac:dyDescent="0.3">
      <c r="A361" s="43" t="s">
        <v>80</v>
      </c>
      <c r="B361" s="21">
        <v>912</v>
      </c>
      <c r="C361" s="38" t="s">
        <v>58</v>
      </c>
      <c r="D361" s="38"/>
      <c r="E361" s="38"/>
      <c r="F361" s="38"/>
      <c r="G361" s="83">
        <f>G362+G390+G436</f>
        <v>282462</v>
      </c>
    </row>
    <row r="362" spans="1:7" s="61" customFormat="1" x14ac:dyDescent="0.25">
      <c r="A362" s="20" t="s">
        <v>82</v>
      </c>
      <c r="B362" s="29">
        <v>912</v>
      </c>
      <c r="C362" s="22" t="s">
        <v>58</v>
      </c>
      <c r="D362" s="22" t="s">
        <v>63</v>
      </c>
      <c r="E362" s="22"/>
      <c r="F362" s="22"/>
      <c r="G362" s="23">
        <f>G363</f>
        <v>93184</v>
      </c>
    </row>
    <row r="363" spans="1:7" s="61" customFormat="1" ht="31.5" x14ac:dyDescent="0.25">
      <c r="A363" s="48" t="s">
        <v>514</v>
      </c>
      <c r="B363" s="21">
        <v>912</v>
      </c>
      <c r="C363" s="22" t="s">
        <v>58</v>
      </c>
      <c r="D363" s="22" t="s">
        <v>63</v>
      </c>
      <c r="E363" s="22" t="s">
        <v>266</v>
      </c>
      <c r="F363" s="21"/>
      <c r="G363" s="23">
        <f>G364+G377</f>
        <v>93184</v>
      </c>
    </row>
    <row r="364" spans="1:7" s="61" customFormat="1" ht="31.5" x14ac:dyDescent="0.25">
      <c r="A364" s="48" t="s">
        <v>272</v>
      </c>
      <c r="B364" s="29">
        <v>912</v>
      </c>
      <c r="C364" s="22" t="s">
        <v>58</v>
      </c>
      <c r="D364" s="22" t="s">
        <v>63</v>
      </c>
      <c r="E364" s="21" t="s">
        <v>273</v>
      </c>
      <c r="F364" s="48"/>
      <c r="G364" s="23">
        <f>G365+G369+G373</f>
        <v>62806</v>
      </c>
    </row>
    <row r="365" spans="1:7" s="61" customFormat="1" x14ac:dyDescent="0.25">
      <c r="A365" s="24" t="s">
        <v>274</v>
      </c>
      <c r="B365" s="29">
        <v>912</v>
      </c>
      <c r="C365" s="26" t="s">
        <v>58</v>
      </c>
      <c r="D365" s="26" t="s">
        <v>63</v>
      </c>
      <c r="E365" s="26" t="s">
        <v>275</v>
      </c>
      <c r="F365" s="25"/>
      <c r="G365" s="27">
        <f>G366</f>
        <v>59306</v>
      </c>
    </row>
    <row r="366" spans="1:7" s="61" customFormat="1" x14ac:dyDescent="0.25">
      <c r="A366" s="189" t="s">
        <v>22</v>
      </c>
      <c r="B366" s="29">
        <v>912</v>
      </c>
      <c r="C366" s="193" t="s">
        <v>58</v>
      </c>
      <c r="D366" s="193" t="s">
        <v>63</v>
      </c>
      <c r="E366" s="193" t="s">
        <v>275</v>
      </c>
      <c r="F366" s="33">
        <v>200</v>
      </c>
      <c r="G366" s="30">
        <f>G367</f>
        <v>59306</v>
      </c>
    </row>
    <row r="367" spans="1:7" s="61" customFormat="1" ht="31.5" x14ac:dyDescent="0.25">
      <c r="A367" s="189" t="s">
        <v>17</v>
      </c>
      <c r="B367" s="29">
        <v>912</v>
      </c>
      <c r="C367" s="193" t="s">
        <v>58</v>
      </c>
      <c r="D367" s="193" t="s">
        <v>63</v>
      </c>
      <c r="E367" s="193" t="s">
        <v>275</v>
      </c>
      <c r="F367" s="33">
        <v>240</v>
      </c>
      <c r="G367" s="30">
        <f>G368</f>
        <v>59306</v>
      </c>
    </row>
    <row r="368" spans="1:7" s="61" customFormat="1" ht="31.5" x14ac:dyDescent="0.25">
      <c r="A368" s="190" t="s">
        <v>130</v>
      </c>
      <c r="B368" s="29">
        <v>912</v>
      </c>
      <c r="C368" s="193" t="s">
        <v>58</v>
      </c>
      <c r="D368" s="193" t="s">
        <v>63</v>
      </c>
      <c r="E368" s="193" t="s">
        <v>275</v>
      </c>
      <c r="F368" s="33">
        <v>244</v>
      </c>
      <c r="G368" s="30">
        <f>35853+26832-3379</f>
        <v>59306</v>
      </c>
    </row>
    <row r="369" spans="1:7" s="61" customFormat="1" ht="31.5" x14ac:dyDescent="0.25">
      <c r="A369" s="24" t="s">
        <v>276</v>
      </c>
      <c r="B369" s="29">
        <v>912</v>
      </c>
      <c r="C369" s="26" t="s">
        <v>58</v>
      </c>
      <c r="D369" s="26" t="s">
        <v>63</v>
      </c>
      <c r="E369" s="26" t="s">
        <v>277</v>
      </c>
      <c r="F369" s="25"/>
      <c r="G369" s="27">
        <f>G370</f>
        <v>1300</v>
      </c>
    </row>
    <row r="370" spans="1:7" s="61" customFormat="1" x14ac:dyDescent="0.25">
      <c r="A370" s="189" t="s">
        <v>22</v>
      </c>
      <c r="B370" s="29">
        <v>912</v>
      </c>
      <c r="C370" s="193" t="s">
        <v>58</v>
      </c>
      <c r="D370" s="193" t="s">
        <v>63</v>
      </c>
      <c r="E370" s="193" t="s">
        <v>277</v>
      </c>
      <c r="F370" s="33">
        <v>200</v>
      </c>
      <c r="G370" s="30">
        <f>G371</f>
        <v>1300</v>
      </c>
    </row>
    <row r="371" spans="1:7" s="61" customFormat="1" ht="31.5" x14ac:dyDescent="0.25">
      <c r="A371" s="189" t="s">
        <v>17</v>
      </c>
      <c r="B371" s="29">
        <v>912</v>
      </c>
      <c r="C371" s="193" t="s">
        <v>58</v>
      </c>
      <c r="D371" s="193" t="s">
        <v>63</v>
      </c>
      <c r="E371" s="193" t="s">
        <v>277</v>
      </c>
      <c r="F371" s="33">
        <v>240</v>
      </c>
      <c r="G371" s="30">
        <f>G372</f>
        <v>1300</v>
      </c>
    </row>
    <row r="372" spans="1:7" s="61" customFormat="1" ht="31.5" x14ac:dyDescent="0.25">
      <c r="A372" s="190" t="s">
        <v>130</v>
      </c>
      <c r="B372" s="29">
        <v>912</v>
      </c>
      <c r="C372" s="193" t="s">
        <v>58</v>
      </c>
      <c r="D372" s="193" t="s">
        <v>63</v>
      </c>
      <c r="E372" s="193" t="s">
        <v>277</v>
      </c>
      <c r="F372" s="33">
        <v>244</v>
      </c>
      <c r="G372" s="30">
        <f>800+500</f>
        <v>1300</v>
      </c>
    </row>
    <row r="373" spans="1:7" s="61" customFormat="1" x14ac:dyDescent="0.25">
      <c r="A373" s="24" t="s">
        <v>278</v>
      </c>
      <c r="B373" s="29">
        <v>912</v>
      </c>
      <c r="C373" s="26" t="s">
        <v>58</v>
      </c>
      <c r="D373" s="26" t="s">
        <v>63</v>
      </c>
      <c r="E373" s="26" t="s">
        <v>279</v>
      </c>
      <c r="F373" s="25"/>
      <c r="G373" s="27">
        <f>G374</f>
        <v>2200</v>
      </c>
    </row>
    <row r="374" spans="1:7" s="61" customFormat="1" x14ac:dyDescent="0.25">
      <c r="A374" s="189" t="s">
        <v>22</v>
      </c>
      <c r="B374" s="29">
        <v>912</v>
      </c>
      <c r="C374" s="193" t="s">
        <v>58</v>
      </c>
      <c r="D374" s="193" t="s">
        <v>63</v>
      </c>
      <c r="E374" s="193" t="s">
        <v>279</v>
      </c>
      <c r="F374" s="33">
        <v>200</v>
      </c>
      <c r="G374" s="30">
        <f>G375</f>
        <v>2200</v>
      </c>
    </row>
    <row r="375" spans="1:7" s="61" customFormat="1" ht="31.5" x14ac:dyDescent="0.25">
      <c r="A375" s="189" t="s">
        <v>17</v>
      </c>
      <c r="B375" s="29">
        <v>912</v>
      </c>
      <c r="C375" s="193" t="s">
        <v>58</v>
      </c>
      <c r="D375" s="193" t="s">
        <v>63</v>
      </c>
      <c r="E375" s="193" t="s">
        <v>279</v>
      </c>
      <c r="F375" s="33">
        <v>240</v>
      </c>
      <c r="G375" s="30">
        <f>G376</f>
        <v>2200</v>
      </c>
    </row>
    <row r="376" spans="1:7" s="61" customFormat="1" ht="31.5" x14ac:dyDescent="0.25">
      <c r="A376" s="190" t="s">
        <v>130</v>
      </c>
      <c r="B376" s="29">
        <v>912</v>
      </c>
      <c r="C376" s="193" t="s">
        <v>58</v>
      </c>
      <c r="D376" s="193" t="s">
        <v>63</v>
      </c>
      <c r="E376" s="193" t="s">
        <v>279</v>
      </c>
      <c r="F376" s="33">
        <v>244</v>
      </c>
      <c r="G376" s="30">
        <v>2200</v>
      </c>
    </row>
    <row r="377" spans="1:7" s="61" customFormat="1" x14ac:dyDescent="0.25">
      <c r="A377" s="48" t="s">
        <v>281</v>
      </c>
      <c r="B377" s="29">
        <v>912</v>
      </c>
      <c r="C377" s="22" t="s">
        <v>58</v>
      </c>
      <c r="D377" s="22" t="s">
        <v>63</v>
      </c>
      <c r="E377" s="22" t="s">
        <v>282</v>
      </c>
      <c r="F377" s="21"/>
      <c r="G377" s="23">
        <f>G378</f>
        <v>30378</v>
      </c>
    </row>
    <row r="378" spans="1:7" s="61" customFormat="1" x14ac:dyDescent="0.25">
      <c r="A378" s="24" t="s">
        <v>287</v>
      </c>
      <c r="B378" s="29">
        <v>912</v>
      </c>
      <c r="C378" s="26" t="s">
        <v>58</v>
      </c>
      <c r="D378" s="26" t="s">
        <v>63</v>
      </c>
      <c r="E378" s="26" t="s">
        <v>288</v>
      </c>
      <c r="F378" s="26"/>
      <c r="G378" s="30">
        <f>G379+G387+G384</f>
        <v>30378</v>
      </c>
    </row>
    <row r="379" spans="1:7" s="61" customFormat="1" ht="47.25" x14ac:dyDescent="0.25">
      <c r="A379" s="189" t="s">
        <v>29</v>
      </c>
      <c r="B379" s="29">
        <v>912</v>
      </c>
      <c r="C379" s="193" t="s">
        <v>58</v>
      </c>
      <c r="D379" s="193" t="s">
        <v>63</v>
      </c>
      <c r="E379" s="193" t="s">
        <v>288</v>
      </c>
      <c r="F379" s="193" t="s">
        <v>30</v>
      </c>
      <c r="G379" s="30">
        <f>G380</f>
        <v>22410</v>
      </c>
    </row>
    <row r="380" spans="1:7" s="61" customFormat="1" x14ac:dyDescent="0.25">
      <c r="A380" s="189" t="s">
        <v>32</v>
      </c>
      <c r="B380" s="29">
        <v>912</v>
      </c>
      <c r="C380" s="193" t="s">
        <v>58</v>
      </c>
      <c r="D380" s="193" t="s">
        <v>63</v>
      </c>
      <c r="E380" s="193" t="s">
        <v>288</v>
      </c>
      <c r="F380" s="193" t="s">
        <v>31</v>
      </c>
      <c r="G380" s="30">
        <f>SUM(G381:G383)</f>
        <v>22410</v>
      </c>
    </row>
    <row r="381" spans="1:7" s="61" customFormat="1" x14ac:dyDescent="0.25">
      <c r="A381" s="190" t="s">
        <v>235</v>
      </c>
      <c r="B381" s="29">
        <v>912</v>
      </c>
      <c r="C381" s="193" t="s">
        <v>58</v>
      </c>
      <c r="D381" s="193" t="s">
        <v>63</v>
      </c>
      <c r="E381" s="193" t="s">
        <v>288</v>
      </c>
      <c r="F381" s="193" t="s">
        <v>138</v>
      </c>
      <c r="G381" s="30">
        <f>5118-2370+5297+260+2800+1557+394+1594</f>
        <v>14650</v>
      </c>
    </row>
    <row r="382" spans="1:7" s="61" customFormat="1" ht="31.5" x14ac:dyDescent="0.25">
      <c r="A382" s="190" t="s">
        <v>137</v>
      </c>
      <c r="B382" s="29">
        <v>912</v>
      </c>
      <c r="C382" s="193" t="s">
        <v>58</v>
      </c>
      <c r="D382" s="193" t="s">
        <v>63</v>
      </c>
      <c r="E382" s="193" t="s">
        <v>288</v>
      </c>
      <c r="F382" s="193" t="s">
        <v>139</v>
      </c>
      <c r="G382" s="30">
        <f>240+2621-294</f>
        <v>2567</v>
      </c>
    </row>
    <row r="383" spans="1:7" s="61" customFormat="1" ht="31.5" x14ac:dyDescent="0.25">
      <c r="A383" s="190" t="s">
        <v>241</v>
      </c>
      <c r="B383" s="29">
        <v>912</v>
      </c>
      <c r="C383" s="193" t="s">
        <v>58</v>
      </c>
      <c r="D383" s="193" t="s">
        <v>63</v>
      </c>
      <c r="E383" s="193" t="s">
        <v>288</v>
      </c>
      <c r="F383" s="193" t="s">
        <v>255</v>
      </c>
      <c r="G383" s="30">
        <f>1682+1612+82+400+470+947</f>
        <v>5193</v>
      </c>
    </row>
    <row r="384" spans="1:7" s="61" customFormat="1" x14ac:dyDescent="0.25">
      <c r="A384" s="189" t="s">
        <v>22</v>
      </c>
      <c r="B384" s="29">
        <v>912</v>
      </c>
      <c r="C384" s="193" t="s">
        <v>58</v>
      </c>
      <c r="D384" s="193" t="s">
        <v>63</v>
      </c>
      <c r="E384" s="193" t="s">
        <v>288</v>
      </c>
      <c r="F384" s="33">
        <v>200</v>
      </c>
      <c r="G384" s="30">
        <f>G385</f>
        <v>7804</v>
      </c>
    </row>
    <row r="385" spans="1:7" s="61" customFormat="1" ht="31.5" x14ac:dyDescent="0.25">
      <c r="A385" s="189" t="s">
        <v>17</v>
      </c>
      <c r="B385" s="29">
        <v>912</v>
      </c>
      <c r="C385" s="193" t="s">
        <v>58</v>
      </c>
      <c r="D385" s="193" t="s">
        <v>63</v>
      </c>
      <c r="E385" s="193" t="s">
        <v>288</v>
      </c>
      <c r="F385" s="33">
        <v>240</v>
      </c>
      <c r="G385" s="30">
        <f>G386</f>
        <v>7804</v>
      </c>
    </row>
    <row r="386" spans="1:7" s="61" customFormat="1" ht="31.5" x14ac:dyDescent="0.25">
      <c r="A386" s="190" t="s">
        <v>130</v>
      </c>
      <c r="B386" s="29">
        <v>912</v>
      </c>
      <c r="C386" s="193" t="s">
        <v>58</v>
      </c>
      <c r="D386" s="193" t="s">
        <v>63</v>
      </c>
      <c r="E386" s="193" t="s">
        <v>288</v>
      </c>
      <c r="F386" s="33">
        <v>244</v>
      </c>
      <c r="G386" s="30">
        <f>6414+1390</f>
        <v>7804</v>
      </c>
    </row>
    <row r="387" spans="1:7" s="61" customFormat="1" x14ac:dyDescent="0.25">
      <c r="A387" s="36" t="s">
        <v>13</v>
      </c>
      <c r="B387" s="29">
        <v>912</v>
      </c>
      <c r="C387" s="193" t="s">
        <v>58</v>
      </c>
      <c r="D387" s="193" t="s">
        <v>63</v>
      </c>
      <c r="E387" s="193" t="s">
        <v>288</v>
      </c>
      <c r="F387" s="193" t="s">
        <v>14</v>
      </c>
      <c r="G387" s="30">
        <f>G388</f>
        <v>164</v>
      </c>
    </row>
    <row r="388" spans="1:7" s="61" customFormat="1" x14ac:dyDescent="0.25">
      <c r="A388" s="190" t="s">
        <v>34</v>
      </c>
      <c r="B388" s="29">
        <v>912</v>
      </c>
      <c r="C388" s="193" t="s">
        <v>58</v>
      </c>
      <c r="D388" s="193" t="s">
        <v>63</v>
      </c>
      <c r="E388" s="193" t="s">
        <v>288</v>
      </c>
      <c r="F388" s="193" t="s">
        <v>33</v>
      </c>
      <c r="G388" s="30">
        <f>G389</f>
        <v>164</v>
      </c>
    </row>
    <row r="389" spans="1:7" s="61" customFormat="1" x14ac:dyDescent="0.25">
      <c r="A389" s="190" t="s">
        <v>140</v>
      </c>
      <c r="B389" s="29">
        <v>912</v>
      </c>
      <c r="C389" s="193" t="s">
        <v>58</v>
      </c>
      <c r="D389" s="193" t="s">
        <v>63</v>
      </c>
      <c r="E389" s="193" t="s">
        <v>288</v>
      </c>
      <c r="F389" s="193" t="s">
        <v>141</v>
      </c>
      <c r="G389" s="30">
        <f>3+51+100+10</f>
        <v>164</v>
      </c>
    </row>
    <row r="390" spans="1:7" s="61" customFormat="1" x14ac:dyDescent="0.25">
      <c r="A390" s="39" t="s">
        <v>280</v>
      </c>
      <c r="B390" s="21">
        <v>912</v>
      </c>
      <c r="C390" s="22" t="s">
        <v>58</v>
      </c>
      <c r="D390" s="22" t="s">
        <v>78</v>
      </c>
      <c r="E390" s="193"/>
      <c r="F390" s="193"/>
      <c r="G390" s="23">
        <f>G391</f>
        <v>141169</v>
      </c>
    </row>
    <row r="391" spans="1:7" s="61" customFormat="1" ht="31.5" x14ac:dyDescent="0.25">
      <c r="A391" s="48" t="s">
        <v>514</v>
      </c>
      <c r="B391" s="21">
        <v>912</v>
      </c>
      <c r="C391" s="22" t="s">
        <v>58</v>
      </c>
      <c r="D391" s="22" t="s">
        <v>78</v>
      </c>
      <c r="E391" s="22" t="s">
        <v>266</v>
      </c>
      <c r="F391" s="21"/>
      <c r="G391" s="23">
        <f>G392+G427</f>
        <v>141169</v>
      </c>
    </row>
    <row r="392" spans="1:7" s="61" customFormat="1" x14ac:dyDescent="0.25">
      <c r="A392" s="48" t="s">
        <v>281</v>
      </c>
      <c r="B392" s="29">
        <v>912</v>
      </c>
      <c r="C392" s="22" t="s">
        <v>58</v>
      </c>
      <c r="D392" s="22" t="s">
        <v>78</v>
      </c>
      <c r="E392" s="22" t="s">
        <v>282</v>
      </c>
      <c r="F392" s="21"/>
      <c r="G392" s="23">
        <f>G393+G397+G405+G409+G401+G423</f>
        <v>117090</v>
      </c>
    </row>
    <row r="393" spans="1:7" s="61" customFormat="1" x14ac:dyDescent="0.25">
      <c r="A393" s="96" t="s">
        <v>179</v>
      </c>
      <c r="B393" s="29">
        <v>912</v>
      </c>
      <c r="C393" s="26" t="s">
        <v>58</v>
      </c>
      <c r="D393" s="26" t="s">
        <v>78</v>
      </c>
      <c r="E393" s="26" t="s">
        <v>283</v>
      </c>
      <c r="F393" s="25"/>
      <c r="G393" s="27">
        <f>G394</f>
        <v>54997</v>
      </c>
    </row>
    <row r="394" spans="1:7" s="61" customFormat="1" x14ac:dyDescent="0.25">
      <c r="A394" s="189" t="s">
        <v>22</v>
      </c>
      <c r="B394" s="29">
        <v>912</v>
      </c>
      <c r="C394" s="193" t="s">
        <v>58</v>
      </c>
      <c r="D394" s="193" t="s">
        <v>78</v>
      </c>
      <c r="E394" s="193" t="s">
        <v>283</v>
      </c>
      <c r="F394" s="33">
        <v>200</v>
      </c>
      <c r="G394" s="30">
        <f>G395</f>
        <v>54997</v>
      </c>
    </row>
    <row r="395" spans="1:7" s="61" customFormat="1" ht="31.5" x14ac:dyDescent="0.25">
      <c r="A395" s="189" t="s">
        <v>17</v>
      </c>
      <c r="B395" s="29">
        <v>912</v>
      </c>
      <c r="C395" s="193" t="s">
        <v>58</v>
      </c>
      <c r="D395" s="193" t="s">
        <v>78</v>
      </c>
      <c r="E395" s="193" t="s">
        <v>283</v>
      </c>
      <c r="F395" s="33">
        <v>240</v>
      </c>
      <c r="G395" s="30">
        <f>G396</f>
        <v>54997</v>
      </c>
    </row>
    <row r="396" spans="1:7" s="61" customFormat="1" ht="31.5" x14ac:dyDescent="0.25">
      <c r="A396" s="190" t="s">
        <v>130</v>
      </c>
      <c r="B396" s="29">
        <v>912</v>
      </c>
      <c r="C396" s="193" t="s">
        <v>58</v>
      </c>
      <c r="D396" s="193" t="s">
        <v>78</v>
      </c>
      <c r="E396" s="193" t="s">
        <v>283</v>
      </c>
      <c r="F396" s="33">
        <v>244</v>
      </c>
      <c r="G396" s="30">
        <f>40275+748+3979+765+10100-1800+930</f>
        <v>54997</v>
      </c>
    </row>
    <row r="397" spans="1:7" s="61" customFormat="1" x14ac:dyDescent="0.25">
      <c r="A397" s="96" t="s">
        <v>285</v>
      </c>
      <c r="B397" s="29">
        <v>912</v>
      </c>
      <c r="C397" s="26" t="s">
        <v>58</v>
      </c>
      <c r="D397" s="26" t="s">
        <v>78</v>
      </c>
      <c r="E397" s="26" t="s">
        <v>286</v>
      </c>
      <c r="F397" s="33"/>
      <c r="G397" s="30">
        <f>G398</f>
        <v>29353</v>
      </c>
    </row>
    <row r="398" spans="1:7" s="61" customFormat="1" x14ac:dyDescent="0.25">
      <c r="A398" s="189" t="s">
        <v>22</v>
      </c>
      <c r="B398" s="29">
        <v>912</v>
      </c>
      <c r="C398" s="193" t="s">
        <v>58</v>
      </c>
      <c r="D398" s="193" t="s">
        <v>78</v>
      </c>
      <c r="E398" s="193" t="s">
        <v>286</v>
      </c>
      <c r="F398" s="33">
        <v>200</v>
      </c>
      <c r="G398" s="30">
        <f>G399</f>
        <v>29353</v>
      </c>
    </row>
    <row r="399" spans="1:7" s="61" customFormat="1" ht="31.5" x14ac:dyDescent="0.25">
      <c r="A399" s="189" t="s">
        <v>17</v>
      </c>
      <c r="B399" s="29">
        <v>912</v>
      </c>
      <c r="C399" s="193" t="s">
        <v>58</v>
      </c>
      <c r="D399" s="193" t="s">
        <v>78</v>
      </c>
      <c r="E399" s="193" t="s">
        <v>286</v>
      </c>
      <c r="F399" s="33">
        <v>240</v>
      </c>
      <c r="G399" s="30">
        <f>G400</f>
        <v>29353</v>
      </c>
    </row>
    <row r="400" spans="1:7" s="61" customFormat="1" ht="31.5" x14ac:dyDescent="0.25">
      <c r="A400" s="190" t="s">
        <v>130</v>
      </c>
      <c r="B400" s="29">
        <v>912</v>
      </c>
      <c r="C400" s="193" t="s">
        <v>58</v>
      </c>
      <c r="D400" s="193" t="s">
        <v>78</v>
      </c>
      <c r="E400" s="193" t="s">
        <v>286</v>
      </c>
      <c r="F400" s="33">
        <v>244</v>
      </c>
      <c r="G400" s="30">
        <f>23310+2000+4043</f>
        <v>29353</v>
      </c>
    </row>
    <row r="401" spans="1:7" s="61" customFormat="1" x14ac:dyDescent="0.25">
      <c r="A401" s="24" t="s">
        <v>784</v>
      </c>
      <c r="B401" s="29">
        <v>912</v>
      </c>
      <c r="C401" s="26" t="s">
        <v>58</v>
      </c>
      <c r="D401" s="26" t="s">
        <v>78</v>
      </c>
      <c r="E401" s="26" t="s">
        <v>695</v>
      </c>
      <c r="F401" s="25"/>
      <c r="G401" s="27">
        <f>G402</f>
        <v>425</v>
      </c>
    </row>
    <row r="402" spans="1:7" s="61" customFormat="1" x14ac:dyDescent="0.25">
      <c r="A402" s="189" t="s">
        <v>22</v>
      </c>
      <c r="B402" s="29">
        <v>912</v>
      </c>
      <c r="C402" s="193" t="s">
        <v>58</v>
      </c>
      <c r="D402" s="193" t="s">
        <v>78</v>
      </c>
      <c r="E402" s="193" t="s">
        <v>695</v>
      </c>
      <c r="F402" s="33">
        <v>200</v>
      </c>
      <c r="G402" s="30">
        <f>G403</f>
        <v>425</v>
      </c>
    </row>
    <row r="403" spans="1:7" s="61" customFormat="1" ht="31.5" x14ac:dyDescent="0.25">
      <c r="A403" s="189" t="s">
        <v>17</v>
      </c>
      <c r="B403" s="29">
        <v>912</v>
      </c>
      <c r="C403" s="193" t="s">
        <v>58</v>
      </c>
      <c r="D403" s="193" t="s">
        <v>78</v>
      </c>
      <c r="E403" s="193" t="s">
        <v>695</v>
      </c>
      <c r="F403" s="33">
        <v>240</v>
      </c>
      <c r="G403" s="30">
        <f>G404</f>
        <v>425</v>
      </c>
    </row>
    <row r="404" spans="1:7" s="61" customFormat="1" ht="31.5" x14ac:dyDescent="0.25">
      <c r="A404" s="190" t="s">
        <v>130</v>
      </c>
      <c r="B404" s="29">
        <v>912</v>
      </c>
      <c r="C404" s="193" t="s">
        <v>58</v>
      </c>
      <c r="D404" s="193" t="s">
        <v>78</v>
      </c>
      <c r="E404" s="193" t="s">
        <v>695</v>
      </c>
      <c r="F404" s="33">
        <v>244</v>
      </c>
      <c r="G404" s="30">
        <v>425</v>
      </c>
    </row>
    <row r="405" spans="1:7" s="61" customFormat="1" x14ac:dyDescent="0.25">
      <c r="A405" s="97" t="s">
        <v>472</v>
      </c>
      <c r="B405" s="29">
        <v>912</v>
      </c>
      <c r="C405" s="26" t="s">
        <v>58</v>
      </c>
      <c r="D405" s="26" t="s">
        <v>78</v>
      </c>
      <c r="E405" s="26" t="s">
        <v>473</v>
      </c>
      <c r="F405" s="26"/>
      <c r="G405" s="27">
        <f>G406</f>
        <v>5287</v>
      </c>
    </row>
    <row r="406" spans="1:7" s="61" customFormat="1" x14ac:dyDescent="0.25">
      <c r="A406" s="189" t="s">
        <v>22</v>
      </c>
      <c r="B406" s="29">
        <v>912</v>
      </c>
      <c r="C406" s="193" t="s">
        <v>58</v>
      </c>
      <c r="D406" s="193" t="s">
        <v>78</v>
      </c>
      <c r="E406" s="193" t="s">
        <v>473</v>
      </c>
      <c r="F406" s="33">
        <v>200</v>
      </c>
      <c r="G406" s="30">
        <f>G407</f>
        <v>5287</v>
      </c>
    </row>
    <row r="407" spans="1:7" s="61" customFormat="1" ht="31.5" x14ac:dyDescent="0.25">
      <c r="A407" s="189" t="s">
        <v>17</v>
      </c>
      <c r="B407" s="29">
        <v>912</v>
      </c>
      <c r="C407" s="193" t="s">
        <v>58</v>
      </c>
      <c r="D407" s="193" t="s">
        <v>78</v>
      </c>
      <c r="E407" s="193" t="s">
        <v>473</v>
      </c>
      <c r="F407" s="33">
        <v>240</v>
      </c>
      <c r="G407" s="30">
        <f>G408</f>
        <v>5287</v>
      </c>
    </row>
    <row r="408" spans="1:7" s="61" customFormat="1" ht="31.5" x14ac:dyDescent="0.25">
      <c r="A408" s="190" t="s">
        <v>130</v>
      </c>
      <c r="B408" s="29">
        <v>912</v>
      </c>
      <c r="C408" s="193" t="s">
        <v>58</v>
      </c>
      <c r="D408" s="193" t="s">
        <v>78</v>
      </c>
      <c r="E408" s="193" t="s">
        <v>473</v>
      </c>
      <c r="F408" s="33">
        <v>244</v>
      </c>
      <c r="G408" s="30">
        <v>5287</v>
      </c>
    </row>
    <row r="409" spans="1:7" s="61" customFormat="1" x14ac:dyDescent="0.25">
      <c r="A409" s="24" t="s">
        <v>287</v>
      </c>
      <c r="B409" s="25">
        <v>912</v>
      </c>
      <c r="C409" s="26" t="s">
        <v>58</v>
      </c>
      <c r="D409" s="26" t="s">
        <v>78</v>
      </c>
      <c r="E409" s="26" t="s">
        <v>288</v>
      </c>
      <c r="F409" s="26"/>
      <c r="G409" s="30">
        <f>G410+G415+G419</f>
        <v>19910</v>
      </c>
    </row>
    <row r="410" spans="1:7" s="61" customFormat="1" ht="47.25" x14ac:dyDescent="0.25">
      <c r="A410" s="189" t="s">
        <v>29</v>
      </c>
      <c r="B410" s="29">
        <v>912</v>
      </c>
      <c r="C410" s="193" t="s">
        <v>58</v>
      </c>
      <c r="D410" s="193" t="s">
        <v>78</v>
      </c>
      <c r="E410" s="193" t="s">
        <v>288</v>
      </c>
      <c r="F410" s="193" t="s">
        <v>30</v>
      </c>
      <c r="G410" s="30">
        <f>G411</f>
        <v>16588</v>
      </c>
    </row>
    <row r="411" spans="1:7" s="61" customFormat="1" x14ac:dyDescent="0.25">
      <c r="A411" s="189" t="s">
        <v>32</v>
      </c>
      <c r="B411" s="29">
        <v>912</v>
      </c>
      <c r="C411" s="193" t="s">
        <v>58</v>
      </c>
      <c r="D411" s="193" t="s">
        <v>78</v>
      </c>
      <c r="E411" s="193" t="s">
        <v>288</v>
      </c>
      <c r="F411" s="193" t="s">
        <v>31</v>
      </c>
      <c r="G411" s="30">
        <f>SUM(G412:G414)</f>
        <v>16588</v>
      </c>
    </row>
    <row r="412" spans="1:7" s="61" customFormat="1" x14ac:dyDescent="0.25">
      <c r="A412" s="190" t="s">
        <v>235</v>
      </c>
      <c r="B412" s="29">
        <v>912</v>
      </c>
      <c r="C412" s="193" t="s">
        <v>58</v>
      </c>
      <c r="D412" s="193" t="s">
        <v>78</v>
      </c>
      <c r="E412" s="193" t="s">
        <v>288</v>
      </c>
      <c r="F412" s="193" t="s">
        <v>138</v>
      </c>
      <c r="G412" s="30">
        <f>5898+1433-260+4876-565</f>
        <v>11382</v>
      </c>
    </row>
    <row r="413" spans="1:7" s="61" customFormat="1" ht="31.5" x14ac:dyDescent="0.25">
      <c r="A413" s="190" t="s">
        <v>137</v>
      </c>
      <c r="B413" s="29">
        <v>912</v>
      </c>
      <c r="C413" s="193" t="s">
        <v>58</v>
      </c>
      <c r="D413" s="193" t="s">
        <v>78</v>
      </c>
      <c r="E413" s="193" t="s">
        <v>288</v>
      </c>
      <c r="F413" s="193" t="s">
        <v>139</v>
      </c>
      <c r="G413" s="30">
        <f>1081+330+1100-1382</f>
        <v>1129</v>
      </c>
    </row>
    <row r="414" spans="1:7" s="61" customFormat="1" ht="31.5" x14ac:dyDescent="0.25">
      <c r="A414" s="190" t="s">
        <v>241</v>
      </c>
      <c r="B414" s="29">
        <v>912</v>
      </c>
      <c r="C414" s="193" t="s">
        <v>58</v>
      </c>
      <c r="D414" s="193" t="s">
        <v>78</v>
      </c>
      <c r="E414" s="193" t="s">
        <v>288</v>
      </c>
      <c r="F414" s="193" t="s">
        <v>255</v>
      </c>
      <c r="G414" s="30">
        <f>2122+532-82+1805-300</f>
        <v>4077</v>
      </c>
    </row>
    <row r="415" spans="1:7" s="61" customFormat="1" x14ac:dyDescent="0.25">
      <c r="A415" s="189" t="s">
        <v>22</v>
      </c>
      <c r="B415" s="29">
        <v>912</v>
      </c>
      <c r="C415" s="193" t="s">
        <v>58</v>
      </c>
      <c r="D415" s="193" t="s">
        <v>78</v>
      </c>
      <c r="E415" s="193" t="s">
        <v>288</v>
      </c>
      <c r="F415" s="193" t="s">
        <v>15</v>
      </c>
      <c r="G415" s="30">
        <f>G416</f>
        <v>3319</v>
      </c>
    </row>
    <row r="416" spans="1:7" s="61" customFormat="1" ht="31.5" x14ac:dyDescent="0.25">
      <c r="A416" s="189" t="s">
        <v>17</v>
      </c>
      <c r="B416" s="29">
        <v>912</v>
      </c>
      <c r="C416" s="193" t="s">
        <v>58</v>
      </c>
      <c r="D416" s="193" t="s">
        <v>78</v>
      </c>
      <c r="E416" s="193" t="s">
        <v>288</v>
      </c>
      <c r="F416" s="193" t="s">
        <v>16</v>
      </c>
      <c r="G416" s="30">
        <f>G417+G418</f>
        <v>3319</v>
      </c>
    </row>
    <row r="417" spans="1:7" s="61" customFormat="1" ht="31.5" x14ac:dyDescent="0.25">
      <c r="A417" s="63" t="s">
        <v>655</v>
      </c>
      <c r="B417" s="29">
        <v>912</v>
      </c>
      <c r="C417" s="193" t="s">
        <v>58</v>
      </c>
      <c r="D417" s="193" t="s">
        <v>78</v>
      </c>
      <c r="E417" s="193" t="s">
        <v>288</v>
      </c>
      <c r="F417" s="193" t="s">
        <v>568</v>
      </c>
      <c r="G417" s="30">
        <f>560+182+144</f>
        <v>886</v>
      </c>
    </row>
    <row r="418" spans="1:7" s="61" customFormat="1" ht="31.5" x14ac:dyDescent="0.25">
      <c r="A418" s="190" t="s">
        <v>130</v>
      </c>
      <c r="B418" s="29">
        <v>912</v>
      </c>
      <c r="C418" s="193" t="s">
        <v>58</v>
      </c>
      <c r="D418" s="193" t="s">
        <v>78</v>
      </c>
      <c r="E418" s="193" t="s">
        <v>288</v>
      </c>
      <c r="F418" s="193" t="s">
        <v>134</v>
      </c>
      <c r="G418" s="30">
        <f>889+310+293+141+800</f>
        <v>2433</v>
      </c>
    </row>
    <row r="419" spans="1:7" s="61" customFormat="1" x14ac:dyDescent="0.25">
      <c r="A419" s="36" t="s">
        <v>13</v>
      </c>
      <c r="B419" s="29">
        <v>912</v>
      </c>
      <c r="C419" s="193" t="s">
        <v>58</v>
      </c>
      <c r="D419" s="193" t="s">
        <v>78</v>
      </c>
      <c r="E419" s="193" t="s">
        <v>288</v>
      </c>
      <c r="F419" s="193" t="s">
        <v>14</v>
      </c>
      <c r="G419" s="30">
        <f>G420</f>
        <v>3</v>
      </c>
    </row>
    <row r="420" spans="1:7" s="61" customFormat="1" x14ac:dyDescent="0.25">
      <c r="A420" s="190" t="s">
        <v>34</v>
      </c>
      <c r="B420" s="29">
        <v>912</v>
      </c>
      <c r="C420" s="193" t="s">
        <v>58</v>
      </c>
      <c r="D420" s="193" t="s">
        <v>78</v>
      </c>
      <c r="E420" s="193" t="s">
        <v>288</v>
      </c>
      <c r="F420" s="193" t="s">
        <v>33</v>
      </c>
      <c r="G420" s="30">
        <f>G421+G422</f>
        <v>3</v>
      </c>
    </row>
    <row r="421" spans="1:7" s="61" customFormat="1" x14ac:dyDescent="0.25">
      <c r="A421" s="190" t="s">
        <v>131</v>
      </c>
      <c r="B421" s="29">
        <v>912</v>
      </c>
      <c r="C421" s="193" t="s">
        <v>58</v>
      </c>
      <c r="D421" s="193" t="s">
        <v>78</v>
      </c>
      <c r="E421" s="193" t="s">
        <v>288</v>
      </c>
      <c r="F421" s="193" t="s">
        <v>135</v>
      </c>
      <c r="G421" s="30">
        <v>2</v>
      </c>
    </row>
    <row r="422" spans="1:7" s="61" customFormat="1" x14ac:dyDescent="0.25">
      <c r="A422" s="190" t="s">
        <v>140</v>
      </c>
      <c r="B422" s="29">
        <v>912</v>
      </c>
      <c r="C422" s="193" t="s">
        <v>58</v>
      </c>
      <c r="D422" s="193" t="s">
        <v>78</v>
      </c>
      <c r="E422" s="193" t="s">
        <v>288</v>
      </c>
      <c r="F422" s="193" t="s">
        <v>141</v>
      </c>
      <c r="G422" s="30">
        <v>1</v>
      </c>
    </row>
    <row r="423" spans="1:7" s="61" customFormat="1" x14ac:dyDescent="0.25">
      <c r="A423" s="24" t="s">
        <v>808</v>
      </c>
      <c r="B423" s="25">
        <v>912</v>
      </c>
      <c r="C423" s="26" t="s">
        <v>58</v>
      </c>
      <c r="D423" s="26" t="s">
        <v>78</v>
      </c>
      <c r="E423" s="26" t="s">
        <v>809</v>
      </c>
      <c r="F423" s="25"/>
      <c r="G423" s="76">
        <f>G424</f>
        <v>7118</v>
      </c>
    </row>
    <row r="424" spans="1:7" s="61" customFormat="1" x14ac:dyDescent="0.25">
      <c r="A424" s="189" t="s">
        <v>22</v>
      </c>
      <c r="B424" s="29">
        <v>912</v>
      </c>
      <c r="C424" s="193" t="s">
        <v>58</v>
      </c>
      <c r="D424" s="193" t="s">
        <v>78</v>
      </c>
      <c r="E424" s="193" t="s">
        <v>809</v>
      </c>
      <c r="F424" s="33">
        <v>200</v>
      </c>
      <c r="G424" s="73">
        <f>G425</f>
        <v>7118</v>
      </c>
    </row>
    <row r="425" spans="1:7" s="61" customFormat="1" ht="31.5" x14ac:dyDescent="0.25">
      <c r="A425" s="189" t="s">
        <v>17</v>
      </c>
      <c r="B425" s="29">
        <v>912</v>
      </c>
      <c r="C425" s="193" t="s">
        <v>58</v>
      </c>
      <c r="D425" s="193" t="s">
        <v>78</v>
      </c>
      <c r="E425" s="193" t="s">
        <v>809</v>
      </c>
      <c r="F425" s="33">
        <v>240</v>
      </c>
      <c r="G425" s="73">
        <f>G426</f>
        <v>7118</v>
      </c>
    </row>
    <row r="426" spans="1:7" s="61" customFormat="1" ht="31.5" x14ac:dyDescent="0.25">
      <c r="A426" s="190" t="s">
        <v>130</v>
      </c>
      <c r="B426" s="29">
        <v>912</v>
      </c>
      <c r="C426" s="193" t="s">
        <v>58</v>
      </c>
      <c r="D426" s="193" t="s">
        <v>78</v>
      </c>
      <c r="E426" s="193" t="s">
        <v>809</v>
      </c>
      <c r="F426" s="33">
        <v>244</v>
      </c>
      <c r="G426" s="73">
        <f>9419-2301</f>
        <v>7118</v>
      </c>
    </row>
    <row r="427" spans="1:7" s="61" customFormat="1" x14ac:dyDescent="0.25">
      <c r="A427" s="48" t="s">
        <v>267</v>
      </c>
      <c r="B427" s="29">
        <v>912</v>
      </c>
      <c r="C427" s="52" t="s">
        <v>58</v>
      </c>
      <c r="D427" s="52" t="s">
        <v>78</v>
      </c>
      <c r="E427" s="22" t="s">
        <v>268</v>
      </c>
      <c r="F427" s="22"/>
      <c r="G427" s="23">
        <f>G428+G432</f>
        <v>24079</v>
      </c>
    </row>
    <row r="428" spans="1:7" s="61" customFormat="1" ht="31.5" x14ac:dyDescent="0.25">
      <c r="A428" s="97" t="s">
        <v>464</v>
      </c>
      <c r="B428" s="29">
        <v>912</v>
      </c>
      <c r="C428" s="26" t="s">
        <v>58</v>
      </c>
      <c r="D428" s="26" t="s">
        <v>78</v>
      </c>
      <c r="E428" s="26" t="s">
        <v>269</v>
      </c>
      <c r="F428" s="26"/>
      <c r="G428" s="27">
        <f>G429</f>
        <v>1200</v>
      </c>
    </row>
    <row r="429" spans="1:7" s="61" customFormat="1" x14ac:dyDescent="0.25">
      <c r="A429" s="189" t="s">
        <v>22</v>
      </c>
      <c r="B429" s="29">
        <v>912</v>
      </c>
      <c r="C429" s="193" t="s">
        <v>58</v>
      </c>
      <c r="D429" s="193" t="s">
        <v>78</v>
      </c>
      <c r="E429" s="193" t="s">
        <v>269</v>
      </c>
      <c r="F429" s="193" t="s">
        <v>15</v>
      </c>
      <c r="G429" s="30">
        <f>G430</f>
        <v>1200</v>
      </c>
    </row>
    <row r="430" spans="1:7" s="61" customFormat="1" ht="31.5" x14ac:dyDescent="0.25">
      <c r="A430" s="189" t="s">
        <v>17</v>
      </c>
      <c r="B430" s="29">
        <v>912</v>
      </c>
      <c r="C430" s="193" t="s">
        <v>58</v>
      </c>
      <c r="D430" s="193" t="s">
        <v>78</v>
      </c>
      <c r="E430" s="193" t="s">
        <v>269</v>
      </c>
      <c r="F430" s="193" t="s">
        <v>16</v>
      </c>
      <c r="G430" s="30">
        <f>G431</f>
        <v>1200</v>
      </c>
    </row>
    <row r="431" spans="1:7" s="61" customFormat="1" ht="31.5" x14ac:dyDescent="0.25">
      <c r="A431" s="190" t="s">
        <v>130</v>
      </c>
      <c r="B431" s="29">
        <v>912</v>
      </c>
      <c r="C431" s="193" t="s">
        <v>58</v>
      </c>
      <c r="D431" s="193" t="s">
        <v>78</v>
      </c>
      <c r="E431" s="193" t="s">
        <v>269</v>
      </c>
      <c r="F431" s="193" t="s">
        <v>134</v>
      </c>
      <c r="G431" s="30">
        <v>1200</v>
      </c>
    </row>
    <row r="432" spans="1:7" s="61" customFormat="1" x14ac:dyDescent="0.25">
      <c r="A432" s="97" t="s">
        <v>270</v>
      </c>
      <c r="B432" s="29">
        <v>912</v>
      </c>
      <c r="C432" s="26" t="s">
        <v>58</v>
      </c>
      <c r="D432" s="26" t="s">
        <v>78</v>
      </c>
      <c r="E432" s="26" t="s">
        <v>271</v>
      </c>
      <c r="F432" s="26"/>
      <c r="G432" s="27">
        <f>G433</f>
        <v>22879</v>
      </c>
    </row>
    <row r="433" spans="1:7" s="61" customFormat="1" x14ac:dyDescent="0.25">
      <c r="A433" s="189" t="s">
        <v>22</v>
      </c>
      <c r="B433" s="29">
        <v>912</v>
      </c>
      <c r="C433" s="193" t="s">
        <v>58</v>
      </c>
      <c r="D433" s="193" t="s">
        <v>78</v>
      </c>
      <c r="E433" s="193" t="s">
        <v>271</v>
      </c>
      <c r="F433" s="193" t="s">
        <v>15</v>
      </c>
      <c r="G433" s="30">
        <f>G434</f>
        <v>22879</v>
      </c>
    </row>
    <row r="434" spans="1:7" s="61" customFormat="1" ht="31.5" x14ac:dyDescent="0.25">
      <c r="A434" s="189" t="s">
        <v>17</v>
      </c>
      <c r="B434" s="29">
        <v>912</v>
      </c>
      <c r="C434" s="193" t="s">
        <v>58</v>
      </c>
      <c r="D434" s="193" t="s">
        <v>78</v>
      </c>
      <c r="E434" s="193" t="s">
        <v>271</v>
      </c>
      <c r="F434" s="193" t="s">
        <v>16</v>
      </c>
      <c r="G434" s="30">
        <f>G435</f>
        <v>22879</v>
      </c>
    </row>
    <row r="435" spans="1:7" s="61" customFormat="1" ht="31.5" x14ac:dyDescent="0.25">
      <c r="A435" s="190" t="s">
        <v>130</v>
      </c>
      <c r="B435" s="29">
        <v>912</v>
      </c>
      <c r="C435" s="26" t="s">
        <v>58</v>
      </c>
      <c r="D435" s="26" t="s">
        <v>78</v>
      </c>
      <c r="E435" s="193" t="s">
        <v>271</v>
      </c>
      <c r="F435" s="193" t="s">
        <v>134</v>
      </c>
      <c r="G435" s="30">
        <f>8000+12000+3379-500</f>
        <v>22879</v>
      </c>
    </row>
    <row r="436" spans="1:7" s="61" customFormat="1" x14ac:dyDescent="0.25">
      <c r="A436" s="39" t="s">
        <v>207</v>
      </c>
      <c r="B436" s="21">
        <v>912</v>
      </c>
      <c r="C436" s="22" t="s">
        <v>58</v>
      </c>
      <c r="D436" s="22" t="s">
        <v>81</v>
      </c>
      <c r="E436" s="40"/>
      <c r="F436" s="19"/>
      <c r="G436" s="23">
        <f>G437+G460+G468</f>
        <v>48109</v>
      </c>
    </row>
    <row r="437" spans="1:7" s="61" customFormat="1" ht="31.5" x14ac:dyDescent="0.25">
      <c r="A437" s="41" t="s">
        <v>579</v>
      </c>
      <c r="B437" s="21">
        <v>912</v>
      </c>
      <c r="C437" s="22" t="s">
        <v>58</v>
      </c>
      <c r="D437" s="21" t="s">
        <v>81</v>
      </c>
      <c r="E437" s="22" t="s">
        <v>289</v>
      </c>
      <c r="F437" s="22"/>
      <c r="G437" s="23">
        <f>G438+G447</f>
        <v>6370</v>
      </c>
    </row>
    <row r="438" spans="1:7" s="61" customFormat="1" ht="47.25" x14ac:dyDescent="0.25">
      <c r="A438" s="48" t="s">
        <v>580</v>
      </c>
      <c r="B438" s="21">
        <v>912</v>
      </c>
      <c r="C438" s="22" t="s">
        <v>58</v>
      </c>
      <c r="D438" s="22" t="s">
        <v>81</v>
      </c>
      <c r="E438" s="49" t="s">
        <v>290</v>
      </c>
      <c r="F438" s="68"/>
      <c r="G438" s="23">
        <f>G439+G443</f>
        <v>700</v>
      </c>
    </row>
    <row r="439" spans="1:7" s="98" customFormat="1" ht="31.5" x14ac:dyDescent="0.25">
      <c r="A439" s="60" t="s">
        <v>125</v>
      </c>
      <c r="B439" s="25">
        <v>912</v>
      </c>
      <c r="C439" s="26" t="s">
        <v>58</v>
      </c>
      <c r="D439" s="25" t="s">
        <v>81</v>
      </c>
      <c r="E439" s="26" t="s">
        <v>291</v>
      </c>
      <c r="F439" s="26"/>
      <c r="G439" s="27">
        <f>G440</f>
        <v>350</v>
      </c>
    </row>
    <row r="440" spans="1:7" s="61" customFormat="1" ht="31.5" x14ac:dyDescent="0.25">
      <c r="A440" s="36" t="s">
        <v>18</v>
      </c>
      <c r="B440" s="29">
        <v>912</v>
      </c>
      <c r="C440" s="19" t="s">
        <v>58</v>
      </c>
      <c r="D440" s="29" t="s">
        <v>81</v>
      </c>
      <c r="E440" s="193" t="s">
        <v>291</v>
      </c>
      <c r="F440" s="193" t="s">
        <v>20</v>
      </c>
      <c r="G440" s="30">
        <f>G441</f>
        <v>350</v>
      </c>
    </row>
    <row r="441" spans="1:7" s="61" customFormat="1" ht="33" customHeight="1" x14ac:dyDescent="0.25">
      <c r="A441" s="36" t="s">
        <v>178</v>
      </c>
      <c r="B441" s="29">
        <v>912</v>
      </c>
      <c r="C441" s="19" t="s">
        <v>58</v>
      </c>
      <c r="D441" s="29" t="s">
        <v>81</v>
      </c>
      <c r="E441" s="193" t="s">
        <v>291</v>
      </c>
      <c r="F441" s="193" t="s">
        <v>0</v>
      </c>
      <c r="G441" s="30">
        <f>G442</f>
        <v>350</v>
      </c>
    </row>
    <row r="442" spans="1:7" s="57" customFormat="1" ht="32.25" x14ac:dyDescent="0.3">
      <c r="A442" s="63" t="s">
        <v>746</v>
      </c>
      <c r="B442" s="85">
        <v>912</v>
      </c>
      <c r="C442" s="193" t="s">
        <v>58</v>
      </c>
      <c r="D442" s="193" t="s">
        <v>81</v>
      </c>
      <c r="E442" s="193" t="s">
        <v>291</v>
      </c>
      <c r="F442" s="56" t="s">
        <v>747</v>
      </c>
      <c r="G442" s="30">
        <f>50+70+230</f>
        <v>350</v>
      </c>
    </row>
    <row r="443" spans="1:7" s="61" customFormat="1" ht="31.5" x14ac:dyDescent="0.25">
      <c r="A443" s="60" t="s">
        <v>45</v>
      </c>
      <c r="B443" s="25">
        <v>912</v>
      </c>
      <c r="C443" s="26" t="s">
        <v>58</v>
      </c>
      <c r="D443" s="25" t="s">
        <v>81</v>
      </c>
      <c r="E443" s="26" t="s">
        <v>581</v>
      </c>
      <c r="F443" s="26"/>
      <c r="G443" s="27">
        <f>G444</f>
        <v>350</v>
      </c>
    </row>
    <row r="444" spans="1:7" s="61" customFormat="1" ht="31.5" x14ac:dyDescent="0.25">
      <c r="A444" s="190" t="s">
        <v>18</v>
      </c>
      <c r="B444" s="29">
        <v>912</v>
      </c>
      <c r="C444" s="19" t="s">
        <v>58</v>
      </c>
      <c r="D444" s="29" t="s">
        <v>81</v>
      </c>
      <c r="E444" s="193" t="s">
        <v>581</v>
      </c>
      <c r="F444" s="193" t="s">
        <v>20</v>
      </c>
      <c r="G444" s="30">
        <f>G445</f>
        <v>350</v>
      </c>
    </row>
    <row r="445" spans="1:7" s="61" customFormat="1" ht="31.5" x14ac:dyDescent="0.25">
      <c r="A445" s="190" t="s">
        <v>178</v>
      </c>
      <c r="B445" s="29">
        <v>912</v>
      </c>
      <c r="C445" s="19" t="s">
        <v>58</v>
      </c>
      <c r="D445" s="29" t="s">
        <v>81</v>
      </c>
      <c r="E445" s="193" t="s">
        <v>581</v>
      </c>
      <c r="F445" s="193" t="s">
        <v>0</v>
      </c>
      <c r="G445" s="30">
        <f>G446</f>
        <v>350</v>
      </c>
    </row>
    <row r="446" spans="1:7" s="57" customFormat="1" ht="32.25" x14ac:dyDescent="0.3">
      <c r="A446" s="63" t="s">
        <v>746</v>
      </c>
      <c r="B446" s="85">
        <v>912</v>
      </c>
      <c r="C446" s="193" t="s">
        <v>58</v>
      </c>
      <c r="D446" s="193" t="s">
        <v>81</v>
      </c>
      <c r="E446" s="193" t="s">
        <v>581</v>
      </c>
      <c r="F446" s="56" t="s">
        <v>747</v>
      </c>
      <c r="G446" s="30">
        <v>350</v>
      </c>
    </row>
    <row r="447" spans="1:7" s="61" customFormat="1" ht="31.5" x14ac:dyDescent="0.25">
      <c r="A447" s="48" t="s">
        <v>582</v>
      </c>
      <c r="B447" s="21">
        <v>912</v>
      </c>
      <c r="C447" s="22" t="s">
        <v>58</v>
      </c>
      <c r="D447" s="22" t="s">
        <v>81</v>
      </c>
      <c r="E447" s="49" t="s">
        <v>292</v>
      </c>
      <c r="F447" s="68"/>
      <c r="G447" s="23">
        <f>G448+G452+G456</f>
        <v>5670</v>
      </c>
    </row>
    <row r="448" spans="1:7" s="61" customFormat="1" ht="31.5" x14ac:dyDescent="0.25">
      <c r="A448" s="60" t="s">
        <v>293</v>
      </c>
      <c r="B448" s="29">
        <v>912</v>
      </c>
      <c r="C448" s="19" t="s">
        <v>58</v>
      </c>
      <c r="D448" s="29" t="s">
        <v>81</v>
      </c>
      <c r="E448" s="26" t="s">
        <v>583</v>
      </c>
      <c r="F448" s="26"/>
      <c r="G448" s="27">
        <f>G449</f>
        <v>4900</v>
      </c>
    </row>
    <row r="449" spans="1:7" s="61" customFormat="1" x14ac:dyDescent="0.25">
      <c r="A449" s="36" t="s">
        <v>13</v>
      </c>
      <c r="B449" s="29">
        <v>912</v>
      </c>
      <c r="C449" s="19" t="s">
        <v>58</v>
      </c>
      <c r="D449" s="29" t="s">
        <v>81</v>
      </c>
      <c r="E449" s="193" t="s">
        <v>583</v>
      </c>
      <c r="F449" s="193" t="s">
        <v>14</v>
      </c>
      <c r="G449" s="30">
        <f>G450</f>
        <v>4900</v>
      </c>
    </row>
    <row r="450" spans="1:7" s="61" customFormat="1" ht="47.25" x14ac:dyDescent="0.25">
      <c r="A450" s="62" t="s">
        <v>484</v>
      </c>
      <c r="B450" s="29">
        <v>912</v>
      </c>
      <c r="C450" s="19" t="s">
        <v>58</v>
      </c>
      <c r="D450" s="29" t="s">
        <v>81</v>
      </c>
      <c r="E450" s="193" t="s">
        <v>583</v>
      </c>
      <c r="F450" s="193" t="s">
        <v>12</v>
      </c>
      <c r="G450" s="30">
        <f>G451</f>
        <v>4900</v>
      </c>
    </row>
    <row r="451" spans="1:7" s="61" customFormat="1" ht="47.25" x14ac:dyDescent="0.25">
      <c r="A451" s="62" t="s">
        <v>749</v>
      </c>
      <c r="B451" s="29">
        <v>912</v>
      </c>
      <c r="C451" s="19" t="s">
        <v>58</v>
      </c>
      <c r="D451" s="29" t="s">
        <v>81</v>
      </c>
      <c r="E451" s="193" t="s">
        <v>583</v>
      </c>
      <c r="F451" s="193" t="s">
        <v>750</v>
      </c>
      <c r="G451" s="30">
        <f>500+300+1000+500+1200+400+1000</f>
        <v>4900</v>
      </c>
    </row>
    <row r="452" spans="1:7" s="61" customFormat="1" ht="31.5" x14ac:dyDescent="0.25">
      <c r="A452" s="24" t="s">
        <v>295</v>
      </c>
      <c r="B452" s="29">
        <v>912</v>
      </c>
      <c r="C452" s="19" t="s">
        <v>58</v>
      </c>
      <c r="D452" s="29" t="s">
        <v>81</v>
      </c>
      <c r="E452" s="26" t="s">
        <v>294</v>
      </c>
      <c r="F452" s="26"/>
      <c r="G452" s="27">
        <f>G453</f>
        <v>120</v>
      </c>
    </row>
    <row r="453" spans="1:7" s="61" customFormat="1" ht="31.5" x14ac:dyDescent="0.25">
      <c r="A453" s="190" t="s">
        <v>18</v>
      </c>
      <c r="B453" s="29">
        <v>912</v>
      </c>
      <c r="C453" s="19" t="s">
        <v>58</v>
      </c>
      <c r="D453" s="29" t="s">
        <v>81</v>
      </c>
      <c r="E453" s="193" t="s">
        <v>294</v>
      </c>
      <c r="F453" s="193" t="s">
        <v>20</v>
      </c>
      <c r="G453" s="30">
        <f>G454</f>
        <v>120</v>
      </c>
    </row>
    <row r="454" spans="1:7" s="61" customFormat="1" ht="31.5" x14ac:dyDescent="0.25">
      <c r="A454" s="190" t="s">
        <v>178</v>
      </c>
      <c r="B454" s="29">
        <v>912</v>
      </c>
      <c r="C454" s="19" t="s">
        <v>58</v>
      </c>
      <c r="D454" s="29" t="s">
        <v>81</v>
      </c>
      <c r="E454" s="193" t="s">
        <v>294</v>
      </c>
      <c r="F454" s="193" t="s">
        <v>0</v>
      </c>
      <c r="G454" s="30">
        <f>G455</f>
        <v>120</v>
      </c>
    </row>
    <row r="455" spans="1:7" s="57" customFormat="1" ht="32.25" x14ac:dyDescent="0.3">
      <c r="A455" s="63" t="s">
        <v>746</v>
      </c>
      <c r="B455" s="85">
        <v>912</v>
      </c>
      <c r="C455" s="193" t="s">
        <v>58</v>
      </c>
      <c r="D455" s="193" t="s">
        <v>81</v>
      </c>
      <c r="E455" s="193" t="s">
        <v>294</v>
      </c>
      <c r="F455" s="56" t="s">
        <v>747</v>
      </c>
      <c r="G455" s="30">
        <v>120</v>
      </c>
    </row>
    <row r="456" spans="1:7" s="61" customFormat="1" ht="31.5" x14ac:dyDescent="0.25">
      <c r="A456" s="24" t="s">
        <v>584</v>
      </c>
      <c r="B456" s="29">
        <v>912</v>
      </c>
      <c r="C456" s="19" t="s">
        <v>58</v>
      </c>
      <c r="D456" s="29" t="s">
        <v>81</v>
      </c>
      <c r="E456" s="26" t="s">
        <v>296</v>
      </c>
      <c r="F456" s="26"/>
      <c r="G456" s="27">
        <f>G457</f>
        <v>650</v>
      </c>
    </row>
    <row r="457" spans="1:7" s="61" customFormat="1" ht="31.5" x14ac:dyDescent="0.25">
      <c r="A457" s="190" t="s">
        <v>18</v>
      </c>
      <c r="B457" s="29">
        <v>912</v>
      </c>
      <c r="C457" s="19" t="s">
        <v>58</v>
      </c>
      <c r="D457" s="29" t="s">
        <v>81</v>
      </c>
      <c r="E457" s="193" t="s">
        <v>296</v>
      </c>
      <c r="F457" s="193" t="s">
        <v>20</v>
      </c>
      <c r="G457" s="30">
        <f>G458</f>
        <v>650</v>
      </c>
    </row>
    <row r="458" spans="1:7" s="61" customFormat="1" ht="31.5" x14ac:dyDescent="0.25">
      <c r="A458" s="190" t="s">
        <v>178</v>
      </c>
      <c r="B458" s="29">
        <v>912</v>
      </c>
      <c r="C458" s="19" t="s">
        <v>58</v>
      </c>
      <c r="D458" s="29" t="s">
        <v>81</v>
      </c>
      <c r="E458" s="193" t="s">
        <v>296</v>
      </c>
      <c r="F458" s="193" t="s">
        <v>0</v>
      </c>
      <c r="G458" s="30">
        <f>G459</f>
        <v>650</v>
      </c>
    </row>
    <row r="459" spans="1:7" s="57" customFormat="1" ht="32.25" x14ac:dyDescent="0.3">
      <c r="A459" s="63" t="s">
        <v>746</v>
      </c>
      <c r="B459" s="85">
        <v>912</v>
      </c>
      <c r="C459" s="193" t="s">
        <v>58</v>
      </c>
      <c r="D459" s="193" t="s">
        <v>81</v>
      </c>
      <c r="E459" s="193" t="s">
        <v>296</v>
      </c>
      <c r="F459" s="56" t="s">
        <v>747</v>
      </c>
      <c r="G459" s="30">
        <f>350+300</f>
        <v>650</v>
      </c>
    </row>
    <row r="460" spans="1:7" s="61" customFormat="1" ht="47.25" x14ac:dyDescent="0.25">
      <c r="A460" s="48" t="s">
        <v>622</v>
      </c>
      <c r="B460" s="21">
        <v>912</v>
      </c>
      <c r="C460" s="22" t="s">
        <v>58</v>
      </c>
      <c r="D460" s="22" t="s">
        <v>81</v>
      </c>
      <c r="E460" s="22" t="s">
        <v>351</v>
      </c>
      <c r="F460" s="22"/>
      <c r="G460" s="23">
        <f t="shared" ref="G460:G464" si="4">G461</f>
        <v>35589</v>
      </c>
    </row>
    <row r="461" spans="1:7" s="61" customFormat="1" ht="31.5" x14ac:dyDescent="0.25">
      <c r="A461" s="50" t="s">
        <v>154</v>
      </c>
      <c r="B461" s="51">
        <v>912</v>
      </c>
      <c r="C461" s="52" t="s">
        <v>58</v>
      </c>
      <c r="D461" s="52" t="s">
        <v>81</v>
      </c>
      <c r="E461" s="66" t="s">
        <v>629</v>
      </c>
      <c r="F461" s="52"/>
      <c r="G461" s="53">
        <f t="shared" si="4"/>
        <v>35589</v>
      </c>
    </row>
    <row r="462" spans="1:7" s="61" customFormat="1" ht="31.5" x14ac:dyDescent="0.25">
      <c r="A462" s="48" t="s">
        <v>262</v>
      </c>
      <c r="B462" s="21">
        <v>912</v>
      </c>
      <c r="C462" s="22" t="s">
        <v>58</v>
      </c>
      <c r="D462" s="22" t="s">
        <v>81</v>
      </c>
      <c r="E462" s="49" t="s">
        <v>630</v>
      </c>
      <c r="F462" s="52"/>
      <c r="G462" s="53">
        <f t="shared" si="4"/>
        <v>35589</v>
      </c>
    </row>
    <row r="463" spans="1:7" s="61" customFormat="1" ht="31.5" x14ac:dyDescent="0.25">
      <c r="A463" s="24" t="s">
        <v>213</v>
      </c>
      <c r="B463" s="25">
        <v>912</v>
      </c>
      <c r="C463" s="26" t="s">
        <v>58</v>
      </c>
      <c r="D463" s="26" t="s">
        <v>81</v>
      </c>
      <c r="E463" s="26" t="s">
        <v>637</v>
      </c>
      <c r="F463" s="26"/>
      <c r="G463" s="27">
        <f t="shared" si="4"/>
        <v>35589</v>
      </c>
    </row>
    <row r="464" spans="1:7" s="61" customFormat="1" x14ac:dyDescent="0.25">
      <c r="A464" s="189" t="s">
        <v>22</v>
      </c>
      <c r="B464" s="29">
        <v>912</v>
      </c>
      <c r="C464" s="193" t="s">
        <v>58</v>
      </c>
      <c r="D464" s="193" t="s">
        <v>81</v>
      </c>
      <c r="E464" s="193" t="s">
        <v>637</v>
      </c>
      <c r="F464" s="193" t="s">
        <v>15</v>
      </c>
      <c r="G464" s="30">
        <f t="shared" si="4"/>
        <v>35589</v>
      </c>
    </row>
    <row r="465" spans="1:7" s="61" customFormat="1" ht="31.5" x14ac:dyDescent="0.25">
      <c r="A465" s="189" t="s">
        <v>17</v>
      </c>
      <c r="B465" s="29">
        <v>912</v>
      </c>
      <c r="C465" s="193" t="s">
        <v>58</v>
      </c>
      <c r="D465" s="193" t="s">
        <v>81</v>
      </c>
      <c r="E465" s="193" t="s">
        <v>637</v>
      </c>
      <c r="F465" s="193" t="s">
        <v>16</v>
      </c>
      <c r="G465" s="30">
        <f>G466+G467</f>
        <v>35589</v>
      </c>
    </row>
    <row r="466" spans="1:7" s="61" customFormat="1" ht="31.5" x14ac:dyDescent="0.25">
      <c r="A466" s="190" t="s">
        <v>130</v>
      </c>
      <c r="B466" s="29">
        <v>912</v>
      </c>
      <c r="C466" s="193" t="s">
        <v>58</v>
      </c>
      <c r="D466" s="193" t="s">
        <v>81</v>
      </c>
      <c r="E466" s="193" t="s">
        <v>637</v>
      </c>
      <c r="F466" s="193" t="s">
        <v>134</v>
      </c>
      <c r="G466" s="30">
        <v>589</v>
      </c>
    </row>
    <row r="467" spans="1:7" s="61" customFormat="1" ht="31.5" x14ac:dyDescent="0.25">
      <c r="A467" s="189" t="s">
        <v>819</v>
      </c>
      <c r="B467" s="29">
        <v>912</v>
      </c>
      <c r="C467" s="193" t="s">
        <v>58</v>
      </c>
      <c r="D467" s="193" t="s">
        <v>81</v>
      </c>
      <c r="E467" s="193" t="s">
        <v>637</v>
      </c>
      <c r="F467" s="193" t="s">
        <v>872</v>
      </c>
      <c r="G467" s="30">
        <f>35000</f>
        <v>35000</v>
      </c>
    </row>
    <row r="468" spans="1:7" s="61" customFormat="1" ht="31.5" x14ac:dyDescent="0.25">
      <c r="A468" s="48" t="s">
        <v>638</v>
      </c>
      <c r="B468" s="21">
        <v>912</v>
      </c>
      <c r="C468" s="22" t="s">
        <v>58</v>
      </c>
      <c r="D468" s="22" t="s">
        <v>81</v>
      </c>
      <c r="E468" s="22" t="s">
        <v>646</v>
      </c>
      <c r="F468" s="22"/>
      <c r="G468" s="23">
        <f>G469</f>
        <v>6150</v>
      </c>
    </row>
    <row r="469" spans="1:7" s="61" customFormat="1" ht="31.5" x14ac:dyDescent="0.25">
      <c r="A469" s="48" t="s">
        <v>297</v>
      </c>
      <c r="B469" s="21">
        <v>912</v>
      </c>
      <c r="C469" s="22" t="s">
        <v>58</v>
      </c>
      <c r="D469" s="22" t="s">
        <v>81</v>
      </c>
      <c r="E469" s="22" t="s">
        <v>667</v>
      </c>
      <c r="F469" s="22"/>
      <c r="G469" s="23">
        <f>G470+G474</f>
        <v>6150</v>
      </c>
    </row>
    <row r="470" spans="1:7" s="61" customFormat="1" ht="31.5" x14ac:dyDescent="0.25">
      <c r="A470" s="24" t="s">
        <v>644</v>
      </c>
      <c r="B470" s="25">
        <v>912</v>
      </c>
      <c r="C470" s="26" t="s">
        <v>58</v>
      </c>
      <c r="D470" s="26" t="s">
        <v>81</v>
      </c>
      <c r="E470" s="26" t="s">
        <v>739</v>
      </c>
      <c r="F470" s="26"/>
      <c r="G470" s="27">
        <f>G471</f>
        <v>5850</v>
      </c>
    </row>
    <row r="471" spans="1:7" s="61" customFormat="1" x14ac:dyDescent="0.25">
      <c r="A471" s="189" t="s">
        <v>22</v>
      </c>
      <c r="B471" s="29">
        <v>912</v>
      </c>
      <c r="C471" s="193" t="s">
        <v>58</v>
      </c>
      <c r="D471" s="193" t="s">
        <v>81</v>
      </c>
      <c r="E471" s="193" t="s">
        <v>739</v>
      </c>
      <c r="F471" s="193" t="s">
        <v>15</v>
      </c>
      <c r="G471" s="30">
        <f>G472</f>
        <v>5850</v>
      </c>
    </row>
    <row r="472" spans="1:7" s="61" customFormat="1" ht="31.5" x14ac:dyDescent="0.25">
      <c r="A472" s="189" t="s">
        <v>17</v>
      </c>
      <c r="B472" s="33">
        <v>912</v>
      </c>
      <c r="C472" s="193" t="s">
        <v>58</v>
      </c>
      <c r="D472" s="193" t="s">
        <v>81</v>
      </c>
      <c r="E472" s="193" t="s">
        <v>739</v>
      </c>
      <c r="F472" s="193" t="s">
        <v>16</v>
      </c>
      <c r="G472" s="30">
        <f>G473</f>
        <v>5850</v>
      </c>
    </row>
    <row r="473" spans="1:7" s="61" customFormat="1" ht="31.5" x14ac:dyDescent="0.25">
      <c r="A473" s="190" t="s">
        <v>130</v>
      </c>
      <c r="B473" s="33">
        <v>912</v>
      </c>
      <c r="C473" s="193" t="s">
        <v>58</v>
      </c>
      <c r="D473" s="193" t="s">
        <v>81</v>
      </c>
      <c r="E473" s="193" t="s">
        <v>739</v>
      </c>
      <c r="F473" s="193" t="s">
        <v>134</v>
      </c>
      <c r="G473" s="30">
        <v>5850</v>
      </c>
    </row>
    <row r="474" spans="1:7" s="61" customFormat="1" x14ac:dyDescent="0.25">
      <c r="A474" s="24" t="s">
        <v>645</v>
      </c>
      <c r="B474" s="25">
        <v>912</v>
      </c>
      <c r="C474" s="26" t="s">
        <v>58</v>
      </c>
      <c r="D474" s="26" t="s">
        <v>81</v>
      </c>
      <c r="E474" s="26" t="s">
        <v>668</v>
      </c>
      <c r="F474" s="26"/>
      <c r="G474" s="27">
        <f>G475</f>
        <v>300</v>
      </c>
    </row>
    <row r="475" spans="1:7" s="61" customFormat="1" x14ac:dyDescent="0.25">
      <c r="A475" s="189" t="s">
        <v>22</v>
      </c>
      <c r="B475" s="29">
        <v>912</v>
      </c>
      <c r="C475" s="193" t="s">
        <v>58</v>
      </c>
      <c r="D475" s="193" t="s">
        <v>81</v>
      </c>
      <c r="E475" s="193" t="s">
        <v>668</v>
      </c>
      <c r="F475" s="193" t="s">
        <v>15</v>
      </c>
      <c r="G475" s="30">
        <f>G476</f>
        <v>300</v>
      </c>
    </row>
    <row r="476" spans="1:7" s="61" customFormat="1" ht="31.5" x14ac:dyDescent="0.25">
      <c r="A476" s="189" t="s">
        <v>17</v>
      </c>
      <c r="B476" s="29">
        <v>912</v>
      </c>
      <c r="C476" s="193" t="s">
        <v>58</v>
      </c>
      <c r="D476" s="193" t="s">
        <v>81</v>
      </c>
      <c r="E476" s="193" t="s">
        <v>668</v>
      </c>
      <c r="F476" s="193" t="s">
        <v>16</v>
      </c>
      <c r="G476" s="30">
        <f>G477</f>
        <v>300</v>
      </c>
    </row>
    <row r="477" spans="1:7" s="61" customFormat="1" ht="31.5" x14ac:dyDescent="0.25">
      <c r="A477" s="190" t="s">
        <v>130</v>
      </c>
      <c r="B477" s="29">
        <v>912</v>
      </c>
      <c r="C477" s="193" t="s">
        <v>58</v>
      </c>
      <c r="D477" s="193" t="s">
        <v>81</v>
      </c>
      <c r="E477" s="193" t="s">
        <v>668</v>
      </c>
      <c r="F477" s="193" t="s">
        <v>134</v>
      </c>
      <c r="G477" s="30">
        <v>300</v>
      </c>
    </row>
    <row r="478" spans="1:7" s="61" customFormat="1" ht="18.75" x14ac:dyDescent="0.3">
      <c r="A478" s="43" t="s">
        <v>83</v>
      </c>
      <c r="B478" s="21">
        <v>912</v>
      </c>
      <c r="C478" s="38" t="s">
        <v>84</v>
      </c>
      <c r="D478" s="38"/>
      <c r="E478" s="38"/>
      <c r="F478" s="38"/>
      <c r="G478" s="83">
        <f>G479+G509+G547+G620</f>
        <v>807799.95</v>
      </c>
    </row>
    <row r="479" spans="1:7" s="61" customFormat="1" x14ac:dyDescent="0.25">
      <c r="A479" s="20" t="s">
        <v>85</v>
      </c>
      <c r="B479" s="21">
        <v>912</v>
      </c>
      <c r="C479" s="22" t="s">
        <v>84</v>
      </c>
      <c r="D479" s="22" t="s">
        <v>64</v>
      </c>
      <c r="E479" s="22"/>
      <c r="F479" s="22"/>
      <c r="G479" s="23">
        <f>G480+G494</f>
        <v>33757</v>
      </c>
    </row>
    <row r="480" spans="1:7" s="61" customFormat="1" ht="31.5" x14ac:dyDescent="0.25">
      <c r="A480" s="20" t="s">
        <v>643</v>
      </c>
      <c r="B480" s="21">
        <v>912</v>
      </c>
      <c r="C480" s="22" t="s">
        <v>84</v>
      </c>
      <c r="D480" s="22" t="s">
        <v>64</v>
      </c>
      <c r="E480" s="22" t="s">
        <v>298</v>
      </c>
      <c r="F480" s="22"/>
      <c r="G480" s="23">
        <f>G481</f>
        <v>17802</v>
      </c>
    </row>
    <row r="481" spans="1:7" s="61" customFormat="1" ht="31.5" x14ac:dyDescent="0.25">
      <c r="A481" s="48" t="s">
        <v>304</v>
      </c>
      <c r="B481" s="21">
        <v>912</v>
      </c>
      <c r="C481" s="22" t="s">
        <v>84</v>
      </c>
      <c r="D481" s="22" t="s">
        <v>64</v>
      </c>
      <c r="E481" s="22" t="s">
        <v>305</v>
      </c>
      <c r="F481" s="22"/>
      <c r="G481" s="23">
        <f>G482+G486+G490</f>
        <v>17802</v>
      </c>
    </row>
    <row r="482" spans="1:7" s="61" customFormat="1" x14ac:dyDescent="0.25">
      <c r="A482" s="24" t="s">
        <v>490</v>
      </c>
      <c r="B482" s="25">
        <v>912</v>
      </c>
      <c r="C482" s="26" t="s">
        <v>84</v>
      </c>
      <c r="D482" s="26" t="s">
        <v>64</v>
      </c>
      <c r="E482" s="26" t="s">
        <v>491</v>
      </c>
      <c r="F482" s="26"/>
      <c r="G482" s="27">
        <f>G483</f>
        <v>500</v>
      </c>
    </row>
    <row r="483" spans="1:7" s="61" customFormat="1" x14ac:dyDescent="0.25">
      <c r="A483" s="189" t="s">
        <v>22</v>
      </c>
      <c r="B483" s="193" t="s">
        <v>117</v>
      </c>
      <c r="C483" s="193" t="s">
        <v>84</v>
      </c>
      <c r="D483" s="193" t="s">
        <v>64</v>
      </c>
      <c r="E483" s="193" t="s">
        <v>491</v>
      </c>
      <c r="F483" s="193" t="s">
        <v>15</v>
      </c>
      <c r="G483" s="30">
        <f>G484</f>
        <v>500</v>
      </c>
    </row>
    <row r="484" spans="1:7" s="61" customFormat="1" ht="31.5" x14ac:dyDescent="0.25">
      <c r="A484" s="189" t="s">
        <v>17</v>
      </c>
      <c r="B484" s="193" t="s">
        <v>117</v>
      </c>
      <c r="C484" s="193" t="s">
        <v>84</v>
      </c>
      <c r="D484" s="193" t="s">
        <v>64</v>
      </c>
      <c r="E484" s="193" t="s">
        <v>491</v>
      </c>
      <c r="F484" s="193" t="s">
        <v>16</v>
      </c>
      <c r="G484" s="30">
        <f>G485</f>
        <v>500</v>
      </c>
    </row>
    <row r="485" spans="1:7" s="61" customFormat="1" ht="31.5" x14ac:dyDescent="0.25">
      <c r="A485" s="190" t="s">
        <v>130</v>
      </c>
      <c r="B485" s="193" t="s">
        <v>117</v>
      </c>
      <c r="C485" s="193" t="s">
        <v>84</v>
      </c>
      <c r="D485" s="193" t="s">
        <v>64</v>
      </c>
      <c r="E485" s="193" t="s">
        <v>491</v>
      </c>
      <c r="F485" s="193" t="s">
        <v>134</v>
      </c>
      <c r="G485" s="30">
        <v>500</v>
      </c>
    </row>
    <row r="486" spans="1:7" s="61" customFormat="1" x14ac:dyDescent="0.25">
      <c r="A486" s="24" t="s">
        <v>793</v>
      </c>
      <c r="B486" s="25">
        <v>912</v>
      </c>
      <c r="C486" s="26" t="s">
        <v>84</v>
      </c>
      <c r="D486" s="26" t="s">
        <v>64</v>
      </c>
      <c r="E486" s="26" t="s">
        <v>796</v>
      </c>
      <c r="F486" s="26"/>
      <c r="G486" s="76">
        <f>G487</f>
        <v>6896</v>
      </c>
    </row>
    <row r="487" spans="1:7" s="61" customFormat="1" x14ac:dyDescent="0.25">
      <c r="A487" s="36" t="s">
        <v>13</v>
      </c>
      <c r="B487" s="193" t="s">
        <v>117</v>
      </c>
      <c r="C487" s="193" t="s">
        <v>84</v>
      </c>
      <c r="D487" s="193" t="s">
        <v>64</v>
      </c>
      <c r="E487" s="193" t="s">
        <v>796</v>
      </c>
      <c r="F487" s="193" t="s">
        <v>14</v>
      </c>
      <c r="G487" s="73">
        <f>G488</f>
        <v>6896</v>
      </c>
    </row>
    <row r="488" spans="1:7" s="61" customFormat="1" ht="47.25" x14ac:dyDescent="0.25">
      <c r="A488" s="62" t="s">
        <v>484</v>
      </c>
      <c r="B488" s="193" t="s">
        <v>117</v>
      </c>
      <c r="C488" s="193" t="s">
        <v>84</v>
      </c>
      <c r="D488" s="193" t="s">
        <v>64</v>
      </c>
      <c r="E488" s="193" t="s">
        <v>796</v>
      </c>
      <c r="F488" s="193" t="s">
        <v>12</v>
      </c>
      <c r="G488" s="73">
        <f>G489</f>
        <v>6896</v>
      </c>
    </row>
    <row r="489" spans="1:7" s="61" customFormat="1" ht="47.25" x14ac:dyDescent="0.25">
      <c r="A489" s="62" t="s">
        <v>794</v>
      </c>
      <c r="B489" s="193" t="s">
        <v>117</v>
      </c>
      <c r="C489" s="193" t="s">
        <v>84</v>
      </c>
      <c r="D489" s="193" t="s">
        <v>64</v>
      </c>
      <c r="E489" s="193" t="s">
        <v>796</v>
      </c>
      <c r="F489" s="193" t="s">
        <v>750</v>
      </c>
      <c r="G489" s="73">
        <v>6896</v>
      </c>
    </row>
    <row r="490" spans="1:7" s="61" customFormat="1" x14ac:dyDescent="0.25">
      <c r="A490" s="24" t="s">
        <v>795</v>
      </c>
      <c r="B490" s="25">
        <v>912</v>
      </c>
      <c r="C490" s="26" t="s">
        <v>84</v>
      </c>
      <c r="D490" s="26" t="s">
        <v>64</v>
      </c>
      <c r="E490" s="26" t="s">
        <v>797</v>
      </c>
      <c r="F490" s="26"/>
      <c r="G490" s="76">
        <f>G491</f>
        <v>10406</v>
      </c>
    </row>
    <row r="491" spans="1:7" s="61" customFormat="1" x14ac:dyDescent="0.25">
      <c r="A491" s="36" t="s">
        <v>13</v>
      </c>
      <c r="B491" s="193" t="s">
        <v>117</v>
      </c>
      <c r="C491" s="193" t="s">
        <v>84</v>
      </c>
      <c r="D491" s="193" t="s">
        <v>64</v>
      </c>
      <c r="E491" s="193" t="s">
        <v>797</v>
      </c>
      <c r="F491" s="193" t="s">
        <v>14</v>
      </c>
      <c r="G491" s="73">
        <f>G492</f>
        <v>10406</v>
      </c>
    </row>
    <row r="492" spans="1:7" s="61" customFormat="1" ht="47.25" x14ac:dyDescent="0.25">
      <c r="A492" s="62" t="s">
        <v>484</v>
      </c>
      <c r="B492" s="193" t="s">
        <v>117</v>
      </c>
      <c r="C492" s="193" t="s">
        <v>84</v>
      </c>
      <c r="D492" s="193" t="s">
        <v>64</v>
      </c>
      <c r="E492" s="193" t="s">
        <v>797</v>
      </c>
      <c r="F492" s="193" t="s">
        <v>12</v>
      </c>
      <c r="G492" s="73">
        <f>G493</f>
        <v>10406</v>
      </c>
    </row>
    <row r="493" spans="1:7" s="61" customFormat="1" ht="47.25" x14ac:dyDescent="0.25">
      <c r="A493" s="62" t="s">
        <v>794</v>
      </c>
      <c r="B493" s="193" t="s">
        <v>117</v>
      </c>
      <c r="C493" s="193" t="s">
        <v>84</v>
      </c>
      <c r="D493" s="193" t="s">
        <v>64</v>
      </c>
      <c r="E493" s="193" t="s">
        <v>797</v>
      </c>
      <c r="F493" s="193" t="s">
        <v>750</v>
      </c>
      <c r="G493" s="73">
        <f>11157-751</f>
        <v>10406</v>
      </c>
    </row>
    <row r="494" spans="1:7" s="61" customFormat="1" ht="47.25" x14ac:dyDescent="0.25">
      <c r="A494" s="48" t="s">
        <v>622</v>
      </c>
      <c r="B494" s="22" t="s">
        <v>117</v>
      </c>
      <c r="C494" s="22" t="s">
        <v>84</v>
      </c>
      <c r="D494" s="22" t="s">
        <v>64</v>
      </c>
      <c r="E494" s="22" t="s">
        <v>351</v>
      </c>
      <c r="F494" s="22"/>
      <c r="G494" s="23">
        <f>G495</f>
        <v>15955</v>
      </c>
    </row>
    <row r="495" spans="1:7" s="61" customFormat="1" ht="31.5" x14ac:dyDescent="0.25">
      <c r="A495" s="50" t="s">
        <v>154</v>
      </c>
      <c r="B495" s="52" t="s">
        <v>117</v>
      </c>
      <c r="C495" s="52" t="s">
        <v>84</v>
      </c>
      <c r="D495" s="52" t="s">
        <v>64</v>
      </c>
      <c r="E495" s="66" t="s">
        <v>629</v>
      </c>
      <c r="F495" s="193"/>
      <c r="G495" s="30">
        <f>G496</f>
        <v>15955</v>
      </c>
    </row>
    <row r="496" spans="1:7" s="61" customFormat="1" ht="31.5" x14ac:dyDescent="0.25">
      <c r="A496" s="48" t="s">
        <v>262</v>
      </c>
      <c r="B496" s="22" t="s">
        <v>117</v>
      </c>
      <c r="C496" s="22" t="s">
        <v>84</v>
      </c>
      <c r="D496" s="22" t="s">
        <v>64</v>
      </c>
      <c r="E496" s="49" t="s">
        <v>630</v>
      </c>
      <c r="F496" s="193"/>
      <c r="G496" s="30">
        <f>G497+G501+G505</f>
        <v>15955</v>
      </c>
    </row>
    <row r="497" spans="1:7" s="61" customFormat="1" x14ac:dyDescent="0.25">
      <c r="A497" s="24" t="s">
        <v>628</v>
      </c>
      <c r="B497" s="26" t="s">
        <v>117</v>
      </c>
      <c r="C497" s="26" t="s">
        <v>84</v>
      </c>
      <c r="D497" s="26" t="s">
        <v>64</v>
      </c>
      <c r="E497" s="55" t="s">
        <v>631</v>
      </c>
      <c r="F497" s="193"/>
      <c r="G497" s="27">
        <f>G498</f>
        <v>4829</v>
      </c>
    </row>
    <row r="498" spans="1:7" s="61" customFormat="1" x14ac:dyDescent="0.25">
      <c r="A498" s="189" t="s">
        <v>22</v>
      </c>
      <c r="B498" s="193" t="s">
        <v>117</v>
      </c>
      <c r="C498" s="193" t="s">
        <v>84</v>
      </c>
      <c r="D498" s="193" t="s">
        <v>64</v>
      </c>
      <c r="E498" s="54" t="s">
        <v>631</v>
      </c>
      <c r="F498" s="193" t="s">
        <v>15</v>
      </c>
      <c r="G498" s="30">
        <f>G499</f>
        <v>4829</v>
      </c>
    </row>
    <row r="499" spans="1:7" s="61" customFormat="1" ht="31.5" x14ac:dyDescent="0.25">
      <c r="A499" s="189" t="s">
        <v>17</v>
      </c>
      <c r="B499" s="193" t="s">
        <v>117</v>
      </c>
      <c r="C499" s="193" t="s">
        <v>84</v>
      </c>
      <c r="D499" s="193" t="s">
        <v>64</v>
      </c>
      <c r="E499" s="54" t="s">
        <v>631</v>
      </c>
      <c r="F499" s="193" t="s">
        <v>16</v>
      </c>
      <c r="G499" s="30">
        <f>G500</f>
        <v>4829</v>
      </c>
    </row>
    <row r="500" spans="1:7" s="61" customFormat="1" ht="31.5" x14ac:dyDescent="0.25">
      <c r="A500" s="190" t="s">
        <v>130</v>
      </c>
      <c r="B500" s="193" t="s">
        <v>117</v>
      </c>
      <c r="C500" s="193" t="s">
        <v>84</v>
      </c>
      <c r="D500" s="193" t="s">
        <v>64</v>
      </c>
      <c r="E500" s="54" t="s">
        <v>631</v>
      </c>
      <c r="F500" s="193" t="s">
        <v>134</v>
      </c>
      <c r="G500" s="30">
        <v>4829</v>
      </c>
    </row>
    <row r="501" spans="1:7" s="61" customFormat="1" ht="31.5" x14ac:dyDescent="0.25">
      <c r="A501" s="24" t="s">
        <v>785</v>
      </c>
      <c r="B501" s="26" t="s">
        <v>117</v>
      </c>
      <c r="C501" s="26" t="s">
        <v>84</v>
      </c>
      <c r="D501" s="26" t="s">
        <v>64</v>
      </c>
      <c r="E501" s="55" t="s">
        <v>632</v>
      </c>
      <c r="F501" s="26"/>
      <c r="G501" s="27">
        <f>G502</f>
        <v>11026</v>
      </c>
    </row>
    <row r="502" spans="1:7" s="61" customFormat="1" x14ac:dyDescent="0.25">
      <c r="A502" s="189" t="s">
        <v>22</v>
      </c>
      <c r="B502" s="193" t="s">
        <v>117</v>
      </c>
      <c r="C502" s="193" t="s">
        <v>84</v>
      </c>
      <c r="D502" s="193" t="s">
        <v>64</v>
      </c>
      <c r="E502" s="54" t="s">
        <v>632</v>
      </c>
      <c r="F502" s="193" t="s">
        <v>15</v>
      </c>
      <c r="G502" s="27">
        <f>G503</f>
        <v>11026</v>
      </c>
    </row>
    <row r="503" spans="1:7" s="61" customFormat="1" ht="31.5" x14ac:dyDescent="0.25">
      <c r="A503" s="189" t="s">
        <v>17</v>
      </c>
      <c r="B503" s="193" t="s">
        <v>117</v>
      </c>
      <c r="C503" s="193" t="s">
        <v>84</v>
      </c>
      <c r="D503" s="193" t="s">
        <v>64</v>
      </c>
      <c r="E503" s="54" t="s">
        <v>632</v>
      </c>
      <c r="F503" s="193" t="s">
        <v>16</v>
      </c>
      <c r="G503" s="27">
        <f>G504</f>
        <v>11026</v>
      </c>
    </row>
    <row r="504" spans="1:7" s="61" customFormat="1" ht="31.5" x14ac:dyDescent="0.25">
      <c r="A504" s="190" t="s">
        <v>130</v>
      </c>
      <c r="B504" s="193" t="s">
        <v>117</v>
      </c>
      <c r="C504" s="193" t="s">
        <v>84</v>
      </c>
      <c r="D504" s="193" t="s">
        <v>64</v>
      </c>
      <c r="E504" s="54" t="s">
        <v>632</v>
      </c>
      <c r="F504" s="193" t="s">
        <v>134</v>
      </c>
      <c r="G504" s="30">
        <v>11026</v>
      </c>
    </row>
    <row r="505" spans="1:7" s="61" customFormat="1" x14ac:dyDescent="0.25">
      <c r="A505" s="24" t="s">
        <v>798</v>
      </c>
      <c r="B505" s="26" t="s">
        <v>117</v>
      </c>
      <c r="C505" s="26" t="s">
        <v>84</v>
      </c>
      <c r="D505" s="26" t="s">
        <v>64</v>
      </c>
      <c r="E505" s="55" t="s">
        <v>799</v>
      </c>
      <c r="F505" s="193"/>
      <c r="G505" s="76">
        <f>G506</f>
        <v>100</v>
      </c>
    </row>
    <row r="506" spans="1:7" s="61" customFormat="1" x14ac:dyDescent="0.25">
      <c r="A506" s="189" t="s">
        <v>22</v>
      </c>
      <c r="B506" s="193" t="s">
        <v>117</v>
      </c>
      <c r="C506" s="193" t="s">
        <v>84</v>
      </c>
      <c r="D506" s="193" t="s">
        <v>64</v>
      </c>
      <c r="E506" s="54" t="s">
        <v>799</v>
      </c>
      <c r="F506" s="193" t="s">
        <v>15</v>
      </c>
      <c r="G506" s="73">
        <f>G507</f>
        <v>100</v>
      </c>
    </row>
    <row r="507" spans="1:7" s="61" customFormat="1" ht="31.5" x14ac:dyDescent="0.25">
      <c r="A507" s="189" t="s">
        <v>17</v>
      </c>
      <c r="B507" s="193" t="s">
        <v>117</v>
      </c>
      <c r="C507" s="193" t="s">
        <v>84</v>
      </c>
      <c r="D507" s="193" t="s">
        <v>64</v>
      </c>
      <c r="E507" s="54" t="s">
        <v>799</v>
      </c>
      <c r="F507" s="193" t="s">
        <v>16</v>
      </c>
      <c r="G507" s="73">
        <f>G508</f>
        <v>100</v>
      </c>
    </row>
    <row r="508" spans="1:7" s="61" customFormat="1" ht="31.5" x14ac:dyDescent="0.25">
      <c r="A508" s="190" t="s">
        <v>130</v>
      </c>
      <c r="B508" s="193" t="s">
        <v>117</v>
      </c>
      <c r="C508" s="193" t="s">
        <v>84</v>
      </c>
      <c r="D508" s="193" t="s">
        <v>64</v>
      </c>
      <c r="E508" s="54" t="s">
        <v>799</v>
      </c>
      <c r="F508" s="193" t="s">
        <v>134</v>
      </c>
      <c r="G508" s="73">
        <v>100</v>
      </c>
    </row>
    <row r="509" spans="1:7" s="61" customFormat="1" x14ac:dyDescent="0.25">
      <c r="A509" s="20" t="s">
        <v>86</v>
      </c>
      <c r="B509" s="21">
        <v>912</v>
      </c>
      <c r="C509" s="22" t="s">
        <v>84</v>
      </c>
      <c r="D509" s="22" t="s">
        <v>54</v>
      </c>
      <c r="E509" s="22"/>
      <c r="F509" s="22"/>
      <c r="G509" s="23">
        <f>G510+G540</f>
        <v>394031.08</v>
      </c>
    </row>
    <row r="510" spans="1:7" s="61" customFormat="1" ht="31.5" x14ac:dyDescent="0.25">
      <c r="A510" s="48" t="s">
        <v>643</v>
      </c>
      <c r="B510" s="21">
        <v>912</v>
      </c>
      <c r="C510" s="22" t="s">
        <v>84</v>
      </c>
      <c r="D510" s="22" t="s">
        <v>54</v>
      </c>
      <c r="E510" s="22" t="s">
        <v>298</v>
      </c>
      <c r="F510" s="21"/>
      <c r="G510" s="23">
        <f>G511</f>
        <v>390589.08</v>
      </c>
    </row>
    <row r="511" spans="1:7" s="99" customFormat="1" ht="36.75" customHeight="1" x14ac:dyDescent="0.25">
      <c r="A511" s="48" t="s">
        <v>299</v>
      </c>
      <c r="B511" s="21">
        <v>912</v>
      </c>
      <c r="C511" s="22" t="s">
        <v>84</v>
      </c>
      <c r="D511" s="22" t="s">
        <v>54</v>
      </c>
      <c r="E511" s="49" t="s">
        <v>300</v>
      </c>
      <c r="F511" s="68"/>
      <c r="G511" s="23">
        <f>G512+G520+G524+G536+G528+G532</f>
        <v>390589.08</v>
      </c>
    </row>
    <row r="512" spans="1:7" s="61" customFormat="1" ht="35.25" customHeight="1" x14ac:dyDescent="0.25">
      <c r="A512" s="24" t="s">
        <v>508</v>
      </c>
      <c r="B512" s="25">
        <v>912</v>
      </c>
      <c r="C512" s="26" t="s">
        <v>84</v>
      </c>
      <c r="D512" s="26" t="s">
        <v>54</v>
      </c>
      <c r="E512" s="26" t="s">
        <v>301</v>
      </c>
      <c r="F512" s="26"/>
      <c r="G512" s="27">
        <f>G513+G517</f>
        <v>291667</v>
      </c>
    </row>
    <row r="513" spans="1:7" s="61" customFormat="1" x14ac:dyDescent="0.25">
      <c r="A513" s="189" t="s">
        <v>22</v>
      </c>
      <c r="B513" s="29">
        <v>912</v>
      </c>
      <c r="C513" s="193" t="s">
        <v>84</v>
      </c>
      <c r="D513" s="193" t="s">
        <v>54</v>
      </c>
      <c r="E513" s="193" t="s">
        <v>301</v>
      </c>
      <c r="F513" s="193" t="s">
        <v>15</v>
      </c>
      <c r="G513" s="30">
        <f>G514</f>
        <v>186900</v>
      </c>
    </row>
    <row r="514" spans="1:7" s="61" customFormat="1" ht="31.5" x14ac:dyDescent="0.25">
      <c r="A514" s="189" t="s">
        <v>17</v>
      </c>
      <c r="B514" s="29">
        <v>912</v>
      </c>
      <c r="C514" s="193" t="s">
        <v>84</v>
      </c>
      <c r="D514" s="193" t="s">
        <v>54</v>
      </c>
      <c r="E514" s="193" t="s">
        <v>301</v>
      </c>
      <c r="F514" s="193" t="s">
        <v>16</v>
      </c>
      <c r="G514" s="30">
        <f>G515+G516</f>
        <v>186900</v>
      </c>
    </row>
    <row r="515" spans="1:7" s="61" customFormat="1" ht="37.5" customHeight="1" x14ac:dyDescent="0.25">
      <c r="A515" s="62" t="s">
        <v>762</v>
      </c>
      <c r="B515" s="29">
        <v>912</v>
      </c>
      <c r="C515" s="193" t="s">
        <v>84</v>
      </c>
      <c r="D515" s="193" t="s">
        <v>54</v>
      </c>
      <c r="E515" s="193" t="s">
        <v>301</v>
      </c>
      <c r="F515" s="193" t="s">
        <v>761</v>
      </c>
      <c r="G515" s="30">
        <v>5250</v>
      </c>
    </row>
    <row r="516" spans="1:7" s="61" customFormat="1" ht="31.5" x14ac:dyDescent="0.25">
      <c r="A516" s="190" t="s">
        <v>130</v>
      </c>
      <c r="B516" s="29">
        <v>912</v>
      </c>
      <c r="C516" s="193" t="s">
        <v>84</v>
      </c>
      <c r="D516" s="193" t="s">
        <v>54</v>
      </c>
      <c r="E516" s="193" t="s">
        <v>301</v>
      </c>
      <c r="F516" s="193" t="s">
        <v>134</v>
      </c>
      <c r="G516" s="30">
        <v>181650</v>
      </c>
    </row>
    <row r="517" spans="1:7" s="61" customFormat="1" ht="31.5" x14ac:dyDescent="0.25">
      <c r="A517" s="32" t="s">
        <v>495</v>
      </c>
      <c r="B517" s="29">
        <v>912</v>
      </c>
      <c r="C517" s="193" t="s">
        <v>84</v>
      </c>
      <c r="D517" s="193" t="s">
        <v>54</v>
      </c>
      <c r="E517" s="193" t="s">
        <v>301</v>
      </c>
      <c r="F517" s="19" t="s">
        <v>36</v>
      </c>
      <c r="G517" s="30">
        <f>G519</f>
        <v>104767</v>
      </c>
    </row>
    <row r="518" spans="1:7" s="61" customFormat="1" x14ac:dyDescent="0.25">
      <c r="A518" s="189" t="s">
        <v>35</v>
      </c>
      <c r="B518" s="29">
        <v>912</v>
      </c>
      <c r="C518" s="193" t="s">
        <v>84</v>
      </c>
      <c r="D518" s="193" t="s">
        <v>54</v>
      </c>
      <c r="E518" s="193" t="s">
        <v>301</v>
      </c>
      <c r="F518" s="19">
        <v>410</v>
      </c>
      <c r="G518" s="30">
        <f>G519</f>
        <v>104767</v>
      </c>
    </row>
    <row r="519" spans="1:7" s="61" customFormat="1" ht="31.5" x14ac:dyDescent="0.25">
      <c r="A519" s="189" t="s">
        <v>142</v>
      </c>
      <c r="B519" s="29">
        <v>912</v>
      </c>
      <c r="C519" s="193" t="s">
        <v>84</v>
      </c>
      <c r="D519" s="193" t="s">
        <v>54</v>
      </c>
      <c r="E519" s="193" t="s">
        <v>301</v>
      </c>
      <c r="F519" s="19" t="s">
        <v>143</v>
      </c>
      <c r="G519" s="30">
        <v>104767</v>
      </c>
    </row>
    <row r="520" spans="1:7" s="61" customFormat="1" x14ac:dyDescent="0.25">
      <c r="A520" s="24" t="s">
        <v>639</v>
      </c>
      <c r="B520" s="29">
        <v>912</v>
      </c>
      <c r="C520" s="26" t="s">
        <v>84</v>
      </c>
      <c r="D520" s="26" t="s">
        <v>54</v>
      </c>
      <c r="E520" s="26" t="s">
        <v>641</v>
      </c>
      <c r="F520" s="26"/>
      <c r="G520" s="27">
        <f>G521</f>
        <v>13100</v>
      </c>
    </row>
    <row r="521" spans="1:7" s="61" customFormat="1" x14ac:dyDescent="0.25">
      <c r="A521" s="189" t="s">
        <v>22</v>
      </c>
      <c r="B521" s="25">
        <v>912</v>
      </c>
      <c r="C521" s="193" t="s">
        <v>84</v>
      </c>
      <c r="D521" s="193" t="s">
        <v>54</v>
      </c>
      <c r="E521" s="193" t="s">
        <v>641</v>
      </c>
      <c r="F521" s="193" t="s">
        <v>15</v>
      </c>
      <c r="G521" s="30">
        <f>G522</f>
        <v>13100</v>
      </c>
    </row>
    <row r="522" spans="1:7" s="61" customFormat="1" ht="31.5" x14ac:dyDescent="0.25">
      <c r="A522" s="189" t="s">
        <v>17</v>
      </c>
      <c r="B522" s="29">
        <v>912</v>
      </c>
      <c r="C522" s="193" t="s">
        <v>84</v>
      </c>
      <c r="D522" s="193" t="s">
        <v>54</v>
      </c>
      <c r="E522" s="193" t="s">
        <v>641</v>
      </c>
      <c r="F522" s="193" t="s">
        <v>16</v>
      </c>
      <c r="G522" s="30">
        <f>G523</f>
        <v>13100</v>
      </c>
    </row>
    <row r="523" spans="1:7" s="61" customFormat="1" ht="31.5" x14ac:dyDescent="0.25">
      <c r="A523" s="190" t="s">
        <v>130</v>
      </c>
      <c r="B523" s="29">
        <v>912</v>
      </c>
      <c r="C523" s="193" t="s">
        <v>84</v>
      </c>
      <c r="D523" s="193" t="s">
        <v>54</v>
      </c>
      <c r="E523" s="193" t="s">
        <v>641</v>
      </c>
      <c r="F523" s="193" t="s">
        <v>134</v>
      </c>
      <c r="G523" s="30">
        <v>13100</v>
      </c>
    </row>
    <row r="524" spans="1:7" s="61" customFormat="1" x14ac:dyDescent="0.25">
      <c r="A524" s="24" t="s">
        <v>640</v>
      </c>
      <c r="B524" s="29">
        <v>912</v>
      </c>
      <c r="C524" s="26" t="s">
        <v>84</v>
      </c>
      <c r="D524" s="26" t="s">
        <v>54</v>
      </c>
      <c r="E524" s="26" t="s">
        <v>642</v>
      </c>
      <c r="F524" s="26"/>
      <c r="G524" s="27">
        <v>100</v>
      </c>
    </row>
    <row r="525" spans="1:7" s="61" customFormat="1" x14ac:dyDescent="0.25">
      <c r="A525" s="189" t="s">
        <v>22</v>
      </c>
      <c r="B525" s="29">
        <v>912</v>
      </c>
      <c r="C525" s="193" t="s">
        <v>84</v>
      </c>
      <c r="D525" s="193" t="s">
        <v>54</v>
      </c>
      <c r="E525" s="193" t="s">
        <v>642</v>
      </c>
      <c r="F525" s="193" t="s">
        <v>15</v>
      </c>
      <c r="G525" s="30">
        <f>G526</f>
        <v>100</v>
      </c>
    </row>
    <row r="526" spans="1:7" s="61" customFormat="1" ht="31.5" x14ac:dyDescent="0.25">
      <c r="A526" s="189" t="s">
        <v>17</v>
      </c>
      <c r="B526" s="29">
        <v>912</v>
      </c>
      <c r="C526" s="193" t="s">
        <v>84</v>
      </c>
      <c r="D526" s="193" t="s">
        <v>54</v>
      </c>
      <c r="E526" s="193" t="s">
        <v>642</v>
      </c>
      <c r="F526" s="193" t="s">
        <v>16</v>
      </c>
      <c r="G526" s="30">
        <f>G527</f>
        <v>100</v>
      </c>
    </row>
    <row r="527" spans="1:7" s="61" customFormat="1" ht="31.5" x14ac:dyDescent="0.25">
      <c r="A527" s="190" t="s">
        <v>130</v>
      </c>
      <c r="B527" s="29">
        <v>912</v>
      </c>
      <c r="C527" s="193" t="s">
        <v>84</v>
      </c>
      <c r="D527" s="193" t="s">
        <v>54</v>
      </c>
      <c r="E527" s="193" t="s">
        <v>642</v>
      </c>
      <c r="F527" s="193" t="s">
        <v>134</v>
      </c>
      <c r="G527" s="30">
        <v>100</v>
      </c>
    </row>
    <row r="528" spans="1:7" s="61" customFormat="1" x14ac:dyDescent="0.25">
      <c r="A528" s="195" t="s">
        <v>907</v>
      </c>
      <c r="B528" s="187">
        <v>912</v>
      </c>
      <c r="C528" s="187" t="s">
        <v>84</v>
      </c>
      <c r="D528" s="187" t="s">
        <v>54</v>
      </c>
      <c r="E528" s="191" t="s">
        <v>908</v>
      </c>
      <c r="F528" s="191"/>
      <c r="G528" s="192">
        <f>G529</f>
        <v>3948</v>
      </c>
    </row>
    <row r="529" spans="1:7" s="61" customFormat="1" x14ac:dyDescent="0.25">
      <c r="A529" s="189" t="s">
        <v>22</v>
      </c>
      <c r="B529" s="29">
        <v>912</v>
      </c>
      <c r="C529" s="193" t="s">
        <v>84</v>
      </c>
      <c r="D529" s="193" t="s">
        <v>54</v>
      </c>
      <c r="E529" s="188" t="s">
        <v>908</v>
      </c>
      <c r="F529" s="188" t="s">
        <v>15</v>
      </c>
      <c r="G529" s="194">
        <f>G530</f>
        <v>3948</v>
      </c>
    </row>
    <row r="530" spans="1:7" s="61" customFormat="1" ht="31.5" x14ac:dyDescent="0.25">
      <c r="A530" s="189" t="s">
        <v>17</v>
      </c>
      <c r="B530" s="29">
        <v>912</v>
      </c>
      <c r="C530" s="193" t="s">
        <v>84</v>
      </c>
      <c r="D530" s="193" t="s">
        <v>54</v>
      </c>
      <c r="E530" s="188" t="s">
        <v>908</v>
      </c>
      <c r="F530" s="188" t="s">
        <v>16</v>
      </c>
      <c r="G530" s="194">
        <f>G531</f>
        <v>3948</v>
      </c>
    </row>
    <row r="531" spans="1:7" s="61" customFormat="1" ht="31.5" x14ac:dyDescent="0.25">
      <c r="A531" s="190" t="s">
        <v>130</v>
      </c>
      <c r="B531" s="29">
        <v>912</v>
      </c>
      <c r="C531" s="193" t="s">
        <v>84</v>
      </c>
      <c r="D531" s="193" t="s">
        <v>54</v>
      </c>
      <c r="E531" s="188" t="s">
        <v>908</v>
      </c>
      <c r="F531" s="188" t="s">
        <v>134</v>
      </c>
      <c r="G531" s="194">
        <v>3948</v>
      </c>
    </row>
    <row r="532" spans="1:7" s="61" customFormat="1" x14ac:dyDescent="0.25">
      <c r="A532" s="24" t="s">
        <v>909</v>
      </c>
      <c r="B532" s="25">
        <v>912</v>
      </c>
      <c r="C532" s="26" t="s">
        <v>84</v>
      </c>
      <c r="D532" s="26" t="s">
        <v>54</v>
      </c>
      <c r="E532" s="26" t="s">
        <v>910</v>
      </c>
      <c r="F532" s="26"/>
      <c r="G532" s="76">
        <f>G533</f>
        <v>47244.08</v>
      </c>
    </row>
    <row r="533" spans="1:7" s="61" customFormat="1" x14ac:dyDescent="0.25">
      <c r="A533" s="189" t="s">
        <v>22</v>
      </c>
      <c r="B533" s="29">
        <v>912</v>
      </c>
      <c r="C533" s="193" t="s">
        <v>84</v>
      </c>
      <c r="D533" s="193" t="s">
        <v>54</v>
      </c>
      <c r="E533" s="193" t="s">
        <v>910</v>
      </c>
      <c r="F533" s="193" t="s">
        <v>15</v>
      </c>
      <c r="G533" s="73">
        <f>G534</f>
        <v>47244.08</v>
      </c>
    </row>
    <row r="534" spans="1:7" s="61" customFormat="1" ht="31.5" x14ac:dyDescent="0.25">
      <c r="A534" s="189" t="s">
        <v>17</v>
      </c>
      <c r="B534" s="29">
        <v>912</v>
      </c>
      <c r="C534" s="193" t="s">
        <v>84</v>
      </c>
      <c r="D534" s="193" t="s">
        <v>54</v>
      </c>
      <c r="E534" s="193" t="s">
        <v>910</v>
      </c>
      <c r="F534" s="193" t="s">
        <v>16</v>
      </c>
      <c r="G534" s="73">
        <f>G535</f>
        <v>47244.08</v>
      </c>
    </row>
    <row r="535" spans="1:7" s="61" customFormat="1" ht="31.5" x14ac:dyDescent="0.25">
      <c r="A535" s="62" t="s">
        <v>762</v>
      </c>
      <c r="B535" s="29">
        <v>912</v>
      </c>
      <c r="C535" s="193" t="s">
        <v>84</v>
      </c>
      <c r="D535" s="193" t="s">
        <v>54</v>
      </c>
      <c r="E535" s="193" t="s">
        <v>910</v>
      </c>
      <c r="F535" s="193" t="s">
        <v>761</v>
      </c>
      <c r="G535" s="73">
        <v>47244.08</v>
      </c>
    </row>
    <row r="536" spans="1:7" s="61" customFormat="1" ht="41.25" customHeight="1" x14ac:dyDescent="0.25">
      <c r="A536" s="96" t="s">
        <v>912</v>
      </c>
      <c r="B536" s="25">
        <v>912</v>
      </c>
      <c r="C536" s="26" t="s">
        <v>84</v>
      </c>
      <c r="D536" s="26" t="s">
        <v>54</v>
      </c>
      <c r="E536" s="26" t="s">
        <v>800</v>
      </c>
      <c r="F536" s="26"/>
      <c r="G536" s="76">
        <f>G537</f>
        <v>34530</v>
      </c>
    </row>
    <row r="537" spans="1:7" s="61" customFormat="1" x14ac:dyDescent="0.25">
      <c r="A537" s="36" t="s">
        <v>13</v>
      </c>
      <c r="B537" s="29">
        <v>912</v>
      </c>
      <c r="C537" s="193" t="s">
        <v>84</v>
      </c>
      <c r="D537" s="193" t="s">
        <v>54</v>
      </c>
      <c r="E537" s="193" t="s">
        <v>800</v>
      </c>
      <c r="F537" s="193" t="s">
        <v>14</v>
      </c>
      <c r="G537" s="73">
        <f>G539</f>
        <v>34530</v>
      </c>
    </row>
    <row r="538" spans="1:7" s="61" customFormat="1" ht="47.25" x14ac:dyDescent="0.25">
      <c r="A538" s="62" t="s">
        <v>484</v>
      </c>
      <c r="B538" s="29">
        <v>912</v>
      </c>
      <c r="C538" s="193" t="s">
        <v>84</v>
      </c>
      <c r="D538" s="193" t="s">
        <v>54</v>
      </c>
      <c r="E538" s="193" t="s">
        <v>800</v>
      </c>
      <c r="F538" s="193" t="s">
        <v>12</v>
      </c>
      <c r="G538" s="73">
        <f>G539</f>
        <v>34530</v>
      </c>
    </row>
    <row r="539" spans="1:7" s="61" customFormat="1" ht="47.25" x14ac:dyDescent="0.25">
      <c r="A539" s="62" t="s">
        <v>794</v>
      </c>
      <c r="B539" s="29">
        <v>912</v>
      </c>
      <c r="C539" s="193" t="s">
        <v>84</v>
      </c>
      <c r="D539" s="193" t="s">
        <v>54</v>
      </c>
      <c r="E539" s="193" t="s">
        <v>800</v>
      </c>
      <c r="F539" s="193" t="s">
        <v>750</v>
      </c>
      <c r="G539" s="73">
        <v>34530</v>
      </c>
    </row>
    <row r="540" spans="1:7" s="61" customFormat="1" ht="47.25" x14ac:dyDescent="0.25">
      <c r="A540" s="48" t="s">
        <v>622</v>
      </c>
      <c r="B540" s="21">
        <v>912</v>
      </c>
      <c r="C540" s="22" t="s">
        <v>84</v>
      </c>
      <c r="D540" s="22" t="s">
        <v>54</v>
      </c>
      <c r="E540" s="22" t="s">
        <v>351</v>
      </c>
      <c r="F540" s="22"/>
      <c r="G540" s="23">
        <f t="shared" ref="G540:G545" si="5">G541</f>
        <v>3442</v>
      </c>
    </row>
    <row r="541" spans="1:7" s="61" customFormat="1" ht="31.5" x14ac:dyDescent="0.25">
      <c r="A541" s="50" t="s">
        <v>154</v>
      </c>
      <c r="B541" s="51">
        <v>912</v>
      </c>
      <c r="C541" s="52" t="s">
        <v>84</v>
      </c>
      <c r="D541" s="52" t="s">
        <v>54</v>
      </c>
      <c r="E541" s="66" t="s">
        <v>629</v>
      </c>
      <c r="F541" s="193"/>
      <c r="G541" s="53">
        <f t="shared" si="5"/>
        <v>3442</v>
      </c>
    </row>
    <row r="542" spans="1:7" s="61" customFormat="1" ht="31.5" x14ac:dyDescent="0.25">
      <c r="A542" s="48" t="s">
        <v>262</v>
      </c>
      <c r="B542" s="21">
        <v>912</v>
      </c>
      <c r="C542" s="22" t="s">
        <v>84</v>
      </c>
      <c r="D542" s="22" t="s">
        <v>54</v>
      </c>
      <c r="E542" s="49" t="s">
        <v>630</v>
      </c>
      <c r="F542" s="193"/>
      <c r="G542" s="23">
        <f t="shared" si="5"/>
        <v>3442</v>
      </c>
    </row>
    <row r="543" spans="1:7" s="61" customFormat="1" x14ac:dyDescent="0.25">
      <c r="A543" s="24" t="s">
        <v>628</v>
      </c>
      <c r="B543" s="25">
        <v>912</v>
      </c>
      <c r="C543" s="26" t="s">
        <v>84</v>
      </c>
      <c r="D543" s="26" t="s">
        <v>54</v>
      </c>
      <c r="E543" s="55" t="s">
        <v>631</v>
      </c>
      <c r="F543" s="193"/>
      <c r="G543" s="27">
        <f t="shared" si="5"/>
        <v>3442</v>
      </c>
    </row>
    <row r="544" spans="1:7" s="61" customFormat="1" x14ac:dyDescent="0.25">
      <c r="A544" s="189" t="s">
        <v>22</v>
      </c>
      <c r="B544" s="29">
        <v>912</v>
      </c>
      <c r="C544" s="193" t="s">
        <v>84</v>
      </c>
      <c r="D544" s="193" t="s">
        <v>54</v>
      </c>
      <c r="E544" s="54" t="s">
        <v>631</v>
      </c>
      <c r="F544" s="33">
        <v>200</v>
      </c>
      <c r="G544" s="30">
        <f t="shared" si="5"/>
        <v>3442</v>
      </c>
    </row>
    <row r="545" spans="1:7" s="61" customFormat="1" ht="31.5" x14ac:dyDescent="0.25">
      <c r="A545" s="189" t="s">
        <v>17</v>
      </c>
      <c r="B545" s="29">
        <v>912</v>
      </c>
      <c r="C545" s="193" t="s">
        <v>84</v>
      </c>
      <c r="D545" s="193" t="s">
        <v>54</v>
      </c>
      <c r="E545" s="54" t="s">
        <v>631</v>
      </c>
      <c r="F545" s="33">
        <v>240</v>
      </c>
      <c r="G545" s="30">
        <f t="shared" si="5"/>
        <v>3442</v>
      </c>
    </row>
    <row r="546" spans="1:7" s="61" customFormat="1" ht="31.5" x14ac:dyDescent="0.25">
      <c r="A546" s="190" t="s">
        <v>130</v>
      </c>
      <c r="B546" s="29">
        <v>912</v>
      </c>
      <c r="C546" s="193" t="s">
        <v>84</v>
      </c>
      <c r="D546" s="193" t="s">
        <v>54</v>
      </c>
      <c r="E546" s="54" t="s">
        <v>631</v>
      </c>
      <c r="F546" s="33">
        <v>244</v>
      </c>
      <c r="G546" s="30">
        <v>3442</v>
      </c>
    </row>
    <row r="547" spans="1:7" s="61" customFormat="1" x14ac:dyDescent="0.25">
      <c r="A547" s="20" t="s">
        <v>217</v>
      </c>
      <c r="B547" s="21">
        <v>912</v>
      </c>
      <c r="C547" s="22" t="s">
        <v>84</v>
      </c>
      <c r="D547" s="22" t="s">
        <v>57</v>
      </c>
      <c r="E547" s="22"/>
      <c r="F547" s="22"/>
      <c r="G547" s="23">
        <f>G548+G558+G568+G601</f>
        <v>304337.87</v>
      </c>
    </row>
    <row r="548" spans="1:7" s="61" customFormat="1" ht="31.5" x14ac:dyDescent="0.25">
      <c r="A548" s="41" t="s">
        <v>516</v>
      </c>
      <c r="B548" s="21">
        <v>912</v>
      </c>
      <c r="C548" s="22" t="s">
        <v>84</v>
      </c>
      <c r="D548" s="22" t="s">
        <v>57</v>
      </c>
      <c r="E548" s="22" t="s">
        <v>260</v>
      </c>
      <c r="F548" s="22"/>
      <c r="G548" s="71">
        <f>G549</f>
        <v>50869.869999999995</v>
      </c>
    </row>
    <row r="549" spans="1:7" s="61" customFormat="1" ht="47.25" x14ac:dyDescent="0.25">
      <c r="A549" s="41" t="s">
        <v>859</v>
      </c>
      <c r="B549" s="21">
        <v>912</v>
      </c>
      <c r="C549" s="22" t="s">
        <v>84</v>
      </c>
      <c r="D549" s="22" t="s">
        <v>57</v>
      </c>
      <c r="E549" s="22" t="s">
        <v>861</v>
      </c>
      <c r="F549" s="22"/>
      <c r="G549" s="71">
        <f>G550+G554</f>
        <v>50869.869999999995</v>
      </c>
    </row>
    <row r="550" spans="1:7" s="61" customFormat="1" x14ac:dyDescent="0.25">
      <c r="A550" s="60" t="s">
        <v>870</v>
      </c>
      <c r="B550" s="25">
        <v>912</v>
      </c>
      <c r="C550" s="26" t="s">
        <v>84</v>
      </c>
      <c r="D550" s="26" t="s">
        <v>57</v>
      </c>
      <c r="E550" s="26" t="s">
        <v>871</v>
      </c>
      <c r="F550" s="22"/>
      <c r="G550" s="76">
        <f>G551</f>
        <v>20001</v>
      </c>
    </row>
    <row r="551" spans="1:7" s="61" customFormat="1" x14ac:dyDescent="0.25">
      <c r="A551" s="189" t="s">
        <v>22</v>
      </c>
      <c r="B551" s="33">
        <v>912</v>
      </c>
      <c r="C551" s="193" t="s">
        <v>84</v>
      </c>
      <c r="D551" s="193" t="s">
        <v>57</v>
      </c>
      <c r="E551" s="193" t="s">
        <v>871</v>
      </c>
      <c r="F551" s="33">
        <v>200</v>
      </c>
      <c r="G551" s="73">
        <f>G552</f>
        <v>20001</v>
      </c>
    </row>
    <row r="552" spans="1:7" s="61" customFormat="1" ht="31.5" x14ac:dyDescent="0.25">
      <c r="A552" s="189" t="s">
        <v>17</v>
      </c>
      <c r="B552" s="33">
        <v>912</v>
      </c>
      <c r="C552" s="193" t="s">
        <v>84</v>
      </c>
      <c r="D552" s="193" t="s">
        <v>57</v>
      </c>
      <c r="E552" s="193" t="s">
        <v>871</v>
      </c>
      <c r="F552" s="33">
        <v>240</v>
      </c>
      <c r="G552" s="73">
        <f>G553</f>
        <v>20001</v>
      </c>
    </row>
    <row r="553" spans="1:7" s="61" customFormat="1" ht="31.5" x14ac:dyDescent="0.25">
      <c r="A553" s="190" t="s">
        <v>130</v>
      </c>
      <c r="B553" s="33">
        <v>912</v>
      </c>
      <c r="C553" s="193" t="s">
        <v>84</v>
      </c>
      <c r="D553" s="193" t="s">
        <v>57</v>
      </c>
      <c r="E553" s="193" t="s">
        <v>871</v>
      </c>
      <c r="F553" s="33">
        <v>244</v>
      </c>
      <c r="G553" s="73">
        <v>20001</v>
      </c>
    </row>
    <row r="554" spans="1:7" s="61" customFormat="1" ht="31.5" x14ac:dyDescent="0.25">
      <c r="A554" s="60" t="s">
        <v>860</v>
      </c>
      <c r="B554" s="25">
        <v>912</v>
      </c>
      <c r="C554" s="26" t="s">
        <v>84</v>
      </c>
      <c r="D554" s="26" t="s">
        <v>57</v>
      </c>
      <c r="E554" s="26" t="s">
        <v>862</v>
      </c>
      <c r="F554" s="22"/>
      <c r="G554" s="76">
        <f>G555</f>
        <v>30868.87</v>
      </c>
    </row>
    <row r="555" spans="1:7" s="61" customFormat="1" x14ac:dyDescent="0.25">
      <c r="A555" s="189" t="s">
        <v>22</v>
      </c>
      <c r="B555" s="33">
        <v>912</v>
      </c>
      <c r="C555" s="193" t="s">
        <v>84</v>
      </c>
      <c r="D555" s="193" t="s">
        <v>57</v>
      </c>
      <c r="E555" s="193" t="s">
        <v>862</v>
      </c>
      <c r="F555" s="33">
        <v>200</v>
      </c>
      <c r="G555" s="73">
        <f>G556</f>
        <v>30868.87</v>
      </c>
    </row>
    <row r="556" spans="1:7" s="61" customFormat="1" ht="31.5" x14ac:dyDescent="0.25">
      <c r="A556" s="189" t="s">
        <v>17</v>
      </c>
      <c r="B556" s="33">
        <v>912</v>
      </c>
      <c r="C556" s="193" t="s">
        <v>84</v>
      </c>
      <c r="D556" s="193" t="s">
        <v>57</v>
      </c>
      <c r="E556" s="193" t="s">
        <v>862</v>
      </c>
      <c r="F556" s="33">
        <v>240</v>
      </c>
      <c r="G556" s="73">
        <f>G557</f>
        <v>30868.87</v>
      </c>
    </row>
    <row r="557" spans="1:7" s="61" customFormat="1" ht="31.5" x14ac:dyDescent="0.25">
      <c r="A557" s="190" t="s">
        <v>130</v>
      </c>
      <c r="B557" s="33">
        <v>912</v>
      </c>
      <c r="C557" s="193" t="s">
        <v>84</v>
      </c>
      <c r="D557" s="193" t="s">
        <v>57</v>
      </c>
      <c r="E557" s="193" t="s">
        <v>862</v>
      </c>
      <c r="F557" s="33">
        <v>244</v>
      </c>
      <c r="G557" s="73">
        <f>10314.96+20553.91</f>
        <v>30868.87</v>
      </c>
    </row>
    <row r="558" spans="1:7" s="61" customFormat="1" ht="31.5" x14ac:dyDescent="0.25">
      <c r="A558" s="48" t="s">
        <v>514</v>
      </c>
      <c r="B558" s="33">
        <v>912</v>
      </c>
      <c r="C558" s="22" t="s">
        <v>84</v>
      </c>
      <c r="D558" s="22" t="s">
        <v>57</v>
      </c>
      <c r="E558" s="22" t="s">
        <v>266</v>
      </c>
      <c r="F558" s="21"/>
      <c r="G558" s="23">
        <f>G559</f>
        <v>70654</v>
      </c>
    </row>
    <row r="559" spans="1:7" s="61" customFormat="1" x14ac:dyDescent="0.25">
      <c r="A559" s="48" t="s">
        <v>281</v>
      </c>
      <c r="B559" s="21">
        <v>912</v>
      </c>
      <c r="C559" s="22" t="s">
        <v>84</v>
      </c>
      <c r="D559" s="22" t="s">
        <v>57</v>
      </c>
      <c r="E559" s="22" t="s">
        <v>282</v>
      </c>
      <c r="F559" s="21"/>
      <c r="G559" s="23">
        <f>G560+G564</f>
        <v>70654</v>
      </c>
    </row>
    <row r="560" spans="1:7" s="61" customFormat="1" x14ac:dyDescent="0.25">
      <c r="A560" s="96" t="s">
        <v>180</v>
      </c>
      <c r="B560" s="25">
        <v>912</v>
      </c>
      <c r="C560" s="26" t="s">
        <v>84</v>
      </c>
      <c r="D560" s="26" t="s">
        <v>57</v>
      </c>
      <c r="E560" s="26" t="s">
        <v>284</v>
      </c>
      <c r="F560" s="25"/>
      <c r="G560" s="27">
        <f>G561</f>
        <v>18383</v>
      </c>
    </row>
    <row r="561" spans="1:7" s="61" customFormat="1" x14ac:dyDescent="0.25">
      <c r="A561" s="189" t="s">
        <v>22</v>
      </c>
      <c r="B561" s="33">
        <v>912</v>
      </c>
      <c r="C561" s="193" t="s">
        <v>84</v>
      </c>
      <c r="D561" s="193" t="s">
        <v>57</v>
      </c>
      <c r="E561" s="193" t="s">
        <v>284</v>
      </c>
      <c r="F561" s="33">
        <v>200</v>
      </c>
      <c r="G561" s="30">
        <f>G562</f>
        <v>18383</v>
      </c>
    </row>
    <row r="562" spans="1:7" s="61" customFormat="1" ht="31.5" x14ac:dyDescent="0.25">
      <c r="A562" s="189" t="s">
        <v>17</v>
      </c>
      <c r="B562" s="33">
        <v>912</v>
      </c>
      <c r="C562" s="193" t="s">
        <v>84</v>
      </c>
      <c r="D562" s="193" t="s">
        <v>57</v>
      </c>
      <c r="E562" s="193" t="s">
        <v>284</v>
      </c>
      <c r="F562" s="33">
        <v>240</v>
      </c>
      <c r="G562" s="30">
        <f>G563</f>
        <v>18383</v>
      </c>
    </row>
    <row r="563" spans="1:7" s="61" customFormat="1" ht="31.5" x14ac:dyDescent="0.25">
      <c r="A563" s="190" t="s">
        <v>130</v>
      </c>
      <c r="B563" s="33">
        <v>912</v>
      </c>
      <c r="C563" s="193" t="s">
        <v>84</v>
      </c>
      <c r="D563" s="193" t="s">
        <v>57</v>
      </c>
      <c r="E563" s="193" t="s">
        <v>284</v>
      </c>
      <c r="F563" s="33">
        <v>244</v>
      </c>
      <c r="G563" s="30">
        <f>9000+172+890+5722+1800+799</f>
        <v>18383</v>
      </c>
    </row>
    <row r="564" spans="1:7" s="61" customFormat="1" x14ac:dyDescent="0.25">
      <c r="A564" s="24" t="s">
        <v>773</v>
      </c>
      <c r="B564" s="25">
        <v>912</v>
      </c>
      <c r="C564" s="26" t="s">
        <v>84</v>
      </c>
      <c r="D564" s="26" t="s">
        <v>57</v>
      </c>
      <c r="E564" s="26" t="s">
        <v>774</v>
      </c>
      <c r="F564" s="25"/>
      <c r="G564" s="76">
        <f>G565</f>
        <v>52271</v>
      </c>
    </row>
    <row r="565" spans="1:7" s="61" customFormat="1" x14ac:dyDescent="0.25">
      <c r="A565" s="189" t="s">
        <v>22</v>
      </c>
      <c r="B565" s="33">
        <v>912</v>
      </c>
      <c r="C565" s="193" t="s">
        <v>84</v>
      </c>
      <c r="D565" s="193" t="s">
        <v>57</v>
      </c>
      <c r="E565" s="193" t="s">
        <v>774</v>
      </c>
      <c r="F565" s="33">
        <v>200</v>
      </c>
      <c r="G565" s="73">
        <f>G566</f>
        <v>52271</v>
      </c>
    </row>
    <row r="566" spans="1:7" s="61" customFormat="1" ht="31.5" x14ac:dyDescent="0.25">
      <c r="A566" s="189" t="s">
        <v>17</v>
      </c>
      <c r="B566" s="33">
        <v>912</v>
      </c>
      <c r="C566" s="193" t="s">
        <v>84</v>
      </c>
      <c r="D566" s="193" t="s">
        <v>57</v>
      </c>
      <c r="E566" s="193" t="s">
        <v>774</v>
      </c>
      <c r="F566" s="33">
        <v>240</v>
      </c>
      <c r="G566" s="73">
        <f>G567</f>
        <v>52271</v>
      </c>
    </row>
    <row r="567" spans="1:7" s="61" customFormat="1" ht="31.5" x14ac:dyDescent="0.25">
      <c r="A567" s="190" t="s">
        <v>130</v>
      </c>
      <c r="B567" s="33">
        <v>912</v>
      </c>
      <c r="C567" s="193" t="s">
        <v>84</v>
      </c>
      <c r="D567" s="193" t="s">
        <v>57</v>
      </c>
      <c r="E567" s="193" t="s">
        <v>774</v>
      </c>
      <c r="F567" s="33">
        <v>244</v>
      </c>
      <c r="G567" s="73">
        <f>40000+14000-1729</f>
        <v>52271</v>
      </c>
    </row>
    <row r="568" spans="1:7" s="61" customFormat="1" ht="31.5" x14ac:dyDescent="0.25">
      <c r="A568" s="20" t="s">
        <v>643</v>
      </c>
      <c r="B568" s="21">
        <v>912</v>
      </c>
      <c r="C568" s="22" t="s">
        <v>84</v>
      </c>
      <c r="D568" s="22" t="s">
        <v>57</v>
      </c>
      <c r="E568" s="49" t="s">
        <v>298</v>
      </c>
      <c r="F568" s="68"/>
      <c r="G568" s="23">
        <f>G569</f>
        <v>154816</v>
      </c>
    </row>
    <row r="569" spans="1:7" s="61" customFormat="1" ht="31.5" x14ac:dyDescent="0.25">
      <c r="A569" s="48" t="s">
        <v>304</v>
      </c>
      <c r="B569" s="51">
        <v>912</v>
      </c>
      <c r="C569" s="22" t="s">
        <v>84</v>
      </c>
      <c r="D569" s="22" t="s">
        <v>57</v>
      </c>
      <c r="E569" s="49" t="s">
        <v>305</v>
      </c>
      <c r="F569" s="68"/>
      <c r="G569" s="23">
        <f>G570+G574+G578+G582+G597+G589+G593</f>
        <v>154816</v>
      </c>
    </row>
    <row r="570" spans="1:7" s="61" customFormat="1" x14ac:dyDescent="0.25">
      <c r="A570" s="24" t="s">
        <v>181</v>
      </c>
      <c r="B570" s="25">
        <v>912</v>
      </c>
      <c r="C570" s="26" t="s">
        <v>84</v>
      </c>
      <c r="D570" s="26" t="s">
        <v>57</v>
      </c>
      <c r="E570" s="26" t="s">
        <v>418</v>
      </c>
      <c r="F570" s="193"/>
      <c r="G570" s="30">
        <f>G571</f>
        <v>10128</v>
      </c>
    </row>
    <row r="571" spans="1:7" s="61" customFormat="1" x14ac:dyDescent="0.25">
      <c r="A571" s="189" t="s">
        <v>22</v>
      </c>
      <c r="B571" s="29">
        <v>912</v>
      </c>
      <c r="C571" s="193" t="s">
        <v>84</v>
      </c>
      <c r="D571" s="193" t="s">
        <v>57</v>
      </c>
      <c r="E571" s="193" t="s">
        <v>418</v>
      </c>
      <c r="F571" s="193" t="s">
        <v>15</v>
      </c>
      <c r="G571" s="30">
        <f>G572</f>
        <v>10128</v>
      </c>
    </row>
    <row r="572" spans="1:7" s="61" customFormat="1" ht="31.5" x14ac:dyDescent="0.25">
      <c r="A572" s="189" t="s">
        <v>17</v>
      </c>
      <c r="B572" s="29">
        <v>912</v>
      </c>
      <c r="C572" s="193" t="s">
        <v>84</v>
      </c>
      <c r="D572" s="193" t="s">
        <v>57</v>
      </c>
      <c r="E572" s="193" t="s">
        <v>418</v>
      </c>
      <c r="F572" s="193" t="s">
        <v>16</v>
      </c>
      <c r="G572" s="30">
        <f>G573</f>
        <v>10128</v>
      </c>
    </row>
    <row r="573" spans="1:7" s="61" customFormat="1" ht="31.5" x14ac:dyDescent="0.25">
      <c r="A573" s="190" t="s">
        <v>130</v>
      </c>
      <c r="B573" s="29">
        <v>912</v>
      </c>
      <c r="C573" s="193" t="s">
        <v>84</v>
      </c>
      <c r="D573" s="193" t="s">
        <v>57</v>
      </c>
      <c r="E573" s="193" t="s">
        <v>418</v>
      </c>
      <c r="F573" s="193" t="s">
        <v>134</v>
      </c>
      <c r="G573" s="30">
        <v>10128</v>
      </c>
    </row>
    <row r="574" spans="1:7" s="61" customFormat="1" ht="31.5" x14ac:dyDescent="0.25">
      <c r="A574" s="24" t="s">
        <v>825</v>
      </c>
      <c r="B574" s="25">
        <v>912</v>
      </c>
      <c r="C574" s="26" t="s">
        <v>84</v>
      </c>
      <c r="D574" s="26" t="s">
        <v>57</v>
      </c>
      <c r="E574" s="26" t="s">
        <v>826</v>
      </c>
      <c r="F574" s="26"/>
      <c r="G574" s="76">
        <f>G575</f>
        <v>28300</v>
      </c>
    </row>
    <row r="575" spans="1:7" s="61" customFormat="1" x14ac:dyDescent="0.25">
      <c r="A575" s="189" t="s">
        <v>22</v>
      </c>
      <c r="B575" s="29">
        <v>912</v>
      </c>
      <c r="C575" s="193" t="s">
        <v>84</v>
      </c>
      <c r="D575" s="193" t="s">
        <v>57</v>
      </c>
      <c r="E575" s="193" t="s">
        <v>826</v>
      </c>
      <c r="F575" s="193" t="s">
        <v>15</v>
      </c>
      <c r="G575" s="73">
        <f>G576</f>
        <v>28300</v>
      </c>
    </row>
    <row r="576" spans="1:7" s="61" customFormat="1" ht="31.5" x14ac:dyDescent="0.25">
      <c r="A576" s="189" t="s">
        <v>17</v>
      </c>
      <c r="B576" s="29">
        <v>912</v>
      </c>
      <c r="C576" s="193" t="s">
        <v>84</v>
      </c>
      <c r="D576" s="193" t="s">
        <v>57</v>
      </c>
      <c r="E576" s="193" t="s">
        <v>826</v>
      </c>
      <c r="F576" s="193" t="s">
        <v>16</v>
      </c>
      <c r="G576" s="73">
        <f>G577</f>
        <v>28300</v>
      </c>
    </row>
    <row r="577" spans="1:7" s="61" customFormat="1" ht="31.5" x14ac:dyDescent="0.25">
      <c r="A577" s="190" t="s">
        <v>130</v>
      </c>
      <c r="B577" s="29">
        <v>912</v>
      </c>
      <c r="C577" s="193" t="s">
        <v>84</v>
      </c>
      <c r="D577" s="193" t="s">
        <v>57</v>
      </c>
      <c r="E577" s="193" t="s">
        <v>826</v>
      </c>
      <c r="F577" s="193" t="s">
        <v>134</v>
      </c>
      <c r="G577" s="73">
        <v>28300</v>
      </c>
    </row>
    <row r="578" spans="1:7" s="61" customFormat="1" x14ac:dyDescent="0.25">
      <c r="A578" s="24" t="s">
        <v>842</v>
      </c>
      <c r="B578" s="25">
        <v>912</v>
      </c>
      <c r="C578" s="26" t="s">
        <v>84</v>
      </c>
      <c r="D578" s="26" t="s">
        <v>57</v>
      </c>
      <c r="E578" s="26" t="s">
        <v>843</v>
      </c>
      <c r="F578" s="26"/>
      <c r="G578" s="76">
        <f>G579</f>
        <v>69906</v>
      </c>
    </row>
    <row r="579" spans="1:7" s="61" customFormat="1" x14ac:dyDescent="0.25">
      <c r="A579" s="189" t="s">
        <v>22</v>
      </c>
      <c r="B579" s="29">
        <v>912</v>
      </c>
      <c r="C579" s="193" t="s">
        <v>84</v>
      </c>
      <c r="D579" s="193" t="s">
        <v>57</v>
      </c>
      <c r="E579" s="193" t="s">
        <v>843</v>
      </c>
      <c r="F579" s="193" t="s">
        <v>15</v>
      </c>
      <c r="G579" s="73">
        <f>G580</f>
        <v>69906</v>
      </c>
    </row>
    <row r="580" spans="1:7" s="61" customFormat="1" ht="31.5" x14ac:dyDescent="0.25">
      <c r="A580" s="189" t="s">
        <v>17</v>
      </c>
      <c r="B580" s="29">
        <v>912</v>
      </c>
      <c r="C580" s="193" t="s">
        <v>84</v>
      </c>
      <c r="D580" s="193" t="s">
        <v>57</v>
      </c>
      <c r="E580" s="193" t="s">
        <v>843</v>
      </c>
      <c r="F580" s="193" t="s">
        <v>16</v>
      </c>
      <c r="G580" s="73">
        <f>G581</f>
        <v>69906</v>
      </c>
    </row>
    <row r="581" spans="1:7" s="61" customFormat="1" ht="31.5" x14ac:dyDescent="0.25">
      <c r="A581" s="190" t="s">
        <v>130</v>
      </c>
      <c r="B581" s="29">
        <v>912</v>
      </c>
      <c r="C581" s="193" t="s">
        <v>84</v>
      </c>
      <c r="D581" s="193" t="s">
        <v>57</v>
      </c>
      <c r="E581" s="193" t="s">
        <v>843</v>
      </c>
      <c r="F581" s="193" t="s">
        <v>134</v>
      </c>
      <c r="G581" s="73">
        <v>69906</v>
      </c>
    </row>
    <row r="582" spans="1:7" s="61" customFormat="1" x14ac:dyDescent="0.25">
      <c r="A582" s="24" t="s">
        <v>900</v>
      </c>
      <c r="B582" s="25">
        <v>912</v>
      </c>
      <c r="C582" s="26" t="s">
        <v>84</v>
      </c>
      <c r="D582" s="26" t="s">
        <v>57</v>
      </c>
      <c r="E582" s="26" t="s">
        <v>899</v>
      </c>
      <c r="F582" s="193"/>
      <c r="G582" s="76">
        <f>G586+G583</f>
        <v>8938</v>
      </c>
    </row>
    <row r="583" spans="1:7" s="61" customFormat="1" x14ac:dyDescent="0.25">
      <c r="A583" s="189" t="s">
        <v>22</v>
      </c>
      <c r="B583" s="29">
        <v>912</v>
      </c>
      <c r="C583" s="193" t="s">
        <v>84</v>
      </c>
      <c r="D583" s="193" t="s">
        <v>57</v>
      </c>
      <c r="E583" s="193" t="s">
        <v>899</v>
      </c>
      <c r="F583" s="193" t="s">
        <v>15</v>
      </c>
      <c r="G583" s="73">
        <f>G584</f>
        <v>7479</v>
      </c>
    </row>
    <row r="584" spans="1:7" s="61" customFormat="1" ht="31.5" x14ac:dyDescent="0.25">
      <c r="A584" s="189" t="s">
        <v>17</v>
      </c>
      <c r="B584" s="29">
        <v>912</v>
      </c>
      <c r="C584" s="193" t="s">
        <v>84</v>
      </c>
      <c r="D584" s="193" t="s">
        <v>57</v>
      </c>
      <c r="E584" s="193" t="s">
        <v>899</v>
      </c>
      <c r="F584" s="193" t="s">
        <v>16</v>
      </c>
      <c r="G584" s="73">
        <f>G585</f>
        <v>7479</v>
      </c>
    </row>
    <row r="585" spans="1:7" s="61" customFormat="1" ht="31.5" x14ac:dyDescent="0.25">
      <c r="A585" s="190" t="s">
        <v>130</v>
      </c>
      <c r="B585" s="29">
        <v>912</v>
      </c>
      <c r="C585" s="193" t="s">
        <v>84</v>
      </c>
      <c r="D585" s="193" t="s">
        <v>57</v>
      </c>
      <c r="E585" s="193" t="s">
        <v>899</v>
      </c>
      <c r="F585" s="193" t="s">
        <v>134</v>
      </c>
      <c r="G585" s="73">
        <v>7479</v>
      </c>
    </row>
    <row r="586" spans="1:7" s="61" customFormat="1" x14ac:dyDescent="0.25">
      <c r="A586" s="62" t="s">
        <v>13</v>
      </c>
      <c r="B586" s="29">
        <v>912</v>
      </c>
      <c r="C586" s="193" t="s">
        <v>84</v>
      </c>
      <c r="D586" s="193" t="s">
        <v>57</v>
      </c>
      <c r="E586" s="193" t="s">
        <v>899</v>
      </c>
      <c r="F586" s="193" t="s">
        <v>14</v>
      </c>
      <c r="G586" s="73">
        <f>G587</f>
        <v>1459</v>
      </c>
    </row>
    <row r="587" spans="1:7" s="61" customFormat="1" x14ac:dyDescent="0.25">
      <c r="A587" s="190" t="s">
        <v>811</v>
      </c>
      <c r="B587" s="29">
        <v>912</v>
      </c>
      <c r="C587" s="193" t="s">
        <v>84</v>
      </c>
      <c r="D587" s="193" t="s">
        <v>57</v>
      </c>
      <c r="E587" s="193" t="s">
        <v>899</v>
      </c>
      <c r="F587" s="193" t="s">
        <v>813</v>
      </c>
      <c r="G587" s="73">
        <f>G588</f>
        <v>1459</v>
      </c>
    </row>
    <row r="588" spans="1:7" s="61" customFormat="1" x14ac:dyDescent="0.25">
      <c r="A588" s="190" t="s">
        <v>812</v>
      </c>
      <c r="B588" s="29">
        <v>912</v>
      </c>
      <c r="C588" s="193" t="s">
        <v>84</v>
      </c>
      <c r="D588" s="193" t="s">
        <v>57</v>
      </c>
      <c r="E588" s="193" t="s">
        <v>899</v>
      </c>
      <c r="F588" s="193" t="s">
        <v>814</v>
      </c>
      <c r="G588" s="73">
        <v>1459</v>
      </c>
    </row>
    <row r="589" spans="1:7" s="42" customFormat="1" ht="31.5" x14ac:dyDescent="0.25">
      <c r="A589" s="24" t="s">
        <v>892</v>
      </c>
      <c r="B589" s="25">
        <v>912</v>
      </c>
      <c r="C589" s="26" t="s">
        <v>84</v>
      </c>
      <c r="D589" s="26" t="s">
        <v>57</v>
      </c>
      <c r="E589" s="26" t="s">
        <v>893</v>
      </c>
      <c r="F589" s="25"/>
      <c r="G589" s="73">
        <f>G590</f>
        <v>21165</v>
      </c>
    </row>
    <row r="590" spans="1:7" ht="31.5" x14ac:dyDescent="0.25">
      <c r="A590" s="32" t="s">
        <v>495</v>
      </c>
      <c r="B590" s="29">
        <v>912</v>
      </c>
      <c r="C590" s="193" t="s">
        <v>84</v>
      </c>
      <c r="D590" s="193" t="s">
        <v>57</v>
      </c>
      <c r="E590" s="193" t="s">
        <v>893</v>
      </c>
      <c r="F590" s="19" t="s">
        <v>36</v>
      </c>
      <c r="G590" s="73">
        <f>G591</f>
        <v>21165</v>
      </c>
    </row>
    <row r="591" spans="1:7" x14ac:dyDescent="0.25">
      <c r="A591" s="189" t="s">
        <v>35</v>
      </c>
      <c r="B591" s="29">
        <v>912</v>
      </c>
      <c r="C591" s="193" t="s">
        <v>84</v>
      </c>
      <c r="D591" s="193" t="s">
        <v>57</v>
      </c>
      <c r="E591" s="193" t="s">
        <v>893</v>
      </c>
      <c r="F591" s="19">
        <v>410</v>
      </c>
      <c r="G591" s="73">
        <f>G592</f>
        <v>21165</v>
      </c>
    </row>
    <row r="592" spans="1:7" ht="31.5" x14ac:dyDescent="0.25">
      <c r="A592" s="189" t="s">
        <v>142</v>
      </c>
      <c r="B592" s="29">
        <v>912</v>
      </c>
      <c r="C592" s="193" t="s">
        <v>84</v>
      </c>
      <c r="D592" s="193" t="s">
        <v>57</v>
      </c>
      <c r="E592" s="193" t="s">
        <v>893</v>
      </c>
      <c r="F592" s="19" t="s">
        <v>143</v>
      </c>
      <c r="G592" s="73">
        <v>21165</v>
      </c>
    </row>
    <row r="593" spans="1:7" x14ac:dyDescent="0.25">
      <c r="A593" s="190" t="s">
        <v>894</v>
      </c>
      <c r="B593" s="25">
        <v>912</v>
      </c>
      <c r="C593" s="26" t="s">
        <v>84</v>
      </c>
      <c r="D593" s="26" t="s">
        <v>57</v>
      </c>
      <c r="E593" s="26" t="s">
        <v>895</v>
      </c>
      <c r="F593" s="33"/>
      <c r="G593" s="73">
        <f>G594</f>
        <v>13550</v>
      </c>
    </row>
    <row r="594" spans="1:7" ht="31.5" x14ac:dyDescent="0.25">
      <c r="A594" s="32" t="s">
        <v>495</v>
      </c>
      <c r="B594" s="29">
        <v>912</v>
      </c>
      <c r="C594" s="193" t="s">
        <v>84</v>
      </c>
      <c r="D594" s="193" t="s">
        <v>57</v>
      </c>
      <c r="E594" s="193" t="s">
        <v>895</v>
      </c>
      <c r="F594" s="19" t="s">
        <v>36</v>
      </c>
      <c r="G594" s="73">
        <f>G595</f>
        <v>13550</v>
      </c>
    </row>
    <row r="595" spans="1:7" x14ac:dyDescent="0.25">
      <c r="A595" s="189" t="s">
        <v>35</v>
      </c>
      <c r="B595" s="29">
        <v>912</v>
      </c>
      <c r="C595" s="193" t="s">
        <v>84</v>
      </c>
      <c r="D595" s="193" t="s">
        <v>57</v>
      </c>
      <c r="E595" s="193" t="s">
        <v>895</v>
      </c>
      <c r="F595" s="19">
        <v>410</v>
      </c>
      <c r="G595" s="73">
        <f>G596</f>
        <v>13550</v>
      </c>
    </row>
    <row r="596" spans="1:7" ht="31.5" x14ac:dyDescent="0.25">
      <c r="A596" s="189" t="s">
        <v>142</v>
      </c>
      <c r="B596" s="29">
        <v>912</v>
      </c>
      <c r="C596" s="193" t="s">
        <v>84</v>
      </c>
      <c r="D596" s="193" t="s">
        <v>57</v>
      </c>
      <c r="E596" s="193" t="s">
        <v>895</v>
      </c>
      <c r="F596" s="19" t="s">
        <v>143</v>
      </c>
      <c r="G596" s="73">
        <v>13550</v>
      </c>
    </row>
    <row r="597" spans="1:7" s="61" customFormat="1" x14ac:dyDescent="0.25">
      <c r="A597" s="24" t="s">
        <v>828</v>
      </c>
      <c r="B597" s="25">
        <v>912</v>
      </c>
      <c r="C597" s="26" t="s">
        <v>84</v>
      </c>
      <c r="D597" s="26" t="s">
        <v>57</v>
      </c>
      <c r="E597" s="26" t="s">
        <v>815</v>
      </c>
      <c r="F597" s="26"/>
      <c r="G597" s="76">
        <f>G598</f>
        <v>2829</v>
      </c>
    </row>
    <row r="598" spans="1:7" s="61" customFormat="1" x14ac:dyDescent="0.25">
      <c r="A598" s="189" t="s">
        <v>22</v>
      </c>
      <c r="B598" s="29">
        <v>912</v>
      </c>
      <c r="C598" s="193" t="s">
        <v>84</v>
      </c>
      <c r="D598" s="193" t="s">
        <v>57</v>
      </c>
      <c r="E598" s="193" t="s">
        <v>815</v>
      </c>
      <c r="F598" s="193" t="s">
        <v>15</v>
      </c>
      <c r="G598" s="73">
        <f>G599</f>
        <v>2829</v>
      </c>
    </row>
    <row r="599" spans="1:7" s="61" customFormat="1" ht="31.5" x14ac:dyDescent="0.25">
      <c r="A599" s="189" t="s">
        <v>17</v>
      </c>
      <c r="B599" s="29">
        <v>912</v>
      </c>
      <c r="C599" s="193" t="s">
        <v>84</v>
      </c>
      <c r="D599" s="193" t="s">
        <v>57</v>
      </c>
      <c r="E599" s="193" t="s">
        <v>815</v>
      </c>
      <c r="F599" s="193" t="s">
        <v>16</v>
      </c>
      <c r="G599" s="73">
        <f>G600</f>
        <v>2829</v>
      </c>
    </row>
    <row r="600" spans="1:7" s="61" customFormat="1" ht="31.5" x14ac:dyDescent="0.25">
      <c r="A600" s="190" t="s">
        <v>130</v>
      </c>
      <c r="B600" s="29">
        <v>912</v>
      </c>
      <c r="C600" s="193" t="s">
        <v>84</v>
      </c>
      <c r="D600" s="193" t="s">
        <v>57</v>
      </c>
      <c r="E600" s="193" t="s">
        <v>815</v>
      </c>
      <c r="F600" s="193" t="s">
        <v>134</v>
      </c>
      <c r="G600" s="73">
        <v>2829</v>
      </c>
    </row>
    <row r="601" spans="1:7" s="61" customFormat="1" ht="31.5" x14ac:dyDescent="0.25">
      <c r="A601" s="48" t="s">
        <v>696</v>
      </c>
      <c r="B601" s="21">
        <v>912</v>
      </c>
      <c r="C601" s="22" t="s">
        <v>84</v>
      </c>
      <c r="D601" s="22" t="s">
        <v>57</v>
      </c>
      <c r="E601" s="49" t="s">
        <v>697</v>
      </c>
      <c r="F601" s="68"/>
      <c r="G601" s="23">
        <f>G602</f>
        <v>27998</v>
      </c>
    </row>
    <row r="602" spans="1:7" s="61" customFormat="1" ht="31.5" x14ac:dyDescent="0.25">
      <c r="A602" s="48" t="s">
        <v>302</v>
      </c>
      <c r="B602" s="21">
        <v>912</v>
      </c>
      <c r="C602" s="22" t="s">
        <v>84</v>
      </c>
      <c r="D602" s="22" t="s">
        <v>57</v>
      </c>
      <c r="E602" s="49" t="s">
        <v>722</v>
      </c>
      <c r="F602" s="68"/>
      <c r="G602" s="23">
        <f>G603+G608+G612+G616</f>
        <v>27998</v>
      </c>
    </row>
    <row r="603" spans="1:7" s="61" customFormat="1" x14ac:dyDescent="0.25">
      <c r="A603" s="24" t="s">
        <v>153</v>
      </c>
      <c r="B603" s="25">
        <v>912</v>
      </c>
      <c r="C603" s="26" t="s">
        <v>84</v>
      </c>
      <c r="D603" s="26" t="s">
        <v>57</v>
      </c>
      <c r="E603" s="26" t="s">
        <v>723</v>
      </c>
      <c r="F603" s="26"/>
      <c r="G603" s="27">
        <f>G604</f>
        <v>27615</v>
      </c>
    </row>
    <row r="604" spans="1:7" s="61" customFormat="1" x14ac:dyDescent="0.25">
      <c r="A604" s="189" t="s">
        <v>22</v>
      </c>
      <c r="B604" s="33">
        <v>912</v>
      </c>
      <c r="C604" s="193" t="s">
        <v>84</v>
      </c>
      <c r="D604" s="193" t="s">
        <v>57</v>
      </c>
      <c r="E604" s="193" t="s">
        <v>723</v>
      </c>
      <c r="F604" s="33">
        <v>200</v>
      </c>
      <c r="G604" s="30">
        <f>G605</f>
        <v>27615</v>
      </c>
    </row>
    <row r="605" spans="1:7" s="61" customFormat="1" ht="31.5" x14ac:dyDescent="0.25">
      <c r="A605" s="189" t="s">
        <v>17</v>
      </c>
      <c r="B605" s="33">
        <v>912</v>
      </c>
      <c r="C605" s="193" t="s">
        <v>84</v>
      </c>
      <c r="D605" s="193" t="s">
        <v>57</v>
      </c>
      <c r="E605" s="193" t="s">
        <v>723</v>
      </c>
      <c r="F605" s="33">
        <v>240</v>
      </c>
      <c r="G605" s="30">
        <f>G606+G607</f>
        <v>27615</v>
      </c>
    </row>
    <row r="606" spans="1:7" s="61" customFormat="1" ht="31.5" x14ac:dyDescent="0.25">
      <c r="A606" s="190" t="s">
        <v>130</v>
      </c>
      <c r="B606" s="33">
        <v>912</v>
      </c>
      <c r="C606" s="193" t="s">
        <v>84</v>
      </c>
      <c r="D606" s="193" t="s">
        <v>57</v>
      </c>
      <c r="E606" s="193" t="s">
        <v>723</v>
      </c>
      <c r="F606" s="33">
        <v>244</v>
      </c>
      <c r="G606" s="30">
        <f>28615-1500</f>
        <v>27115</v>
      </c>
    </row>
    <row r="607" spans="1:7" s="61" customFormat="1" ht="31.5" x14ac:dyDescent="0.25">
      <c r="A607" s="189" t="s">
        <v>819</v>
      </c>
      <c r="B607" s="33">
        <v>912</v>
      </c>
      <c r="C607" s="193" t="s">
        <v>84</v>
      </c>
      <c r="D607" s="193" t="s">
        <v>57</v>
      </c>
      <c r="E607" s="193" t="s">
        <v>723</v>
      </c>
      <c r="F607" s="33">
        <v>245</v>
      </c>
      <c r="G607" s="30">
        <v>500</v>
      </c>
    </row>
    <row r="608" spans="1:7" s="61" customFormat="1" x14ac:dyDescent="0.25">
      <c r="A608" s="24" t="s">
        <v>303</v>
      </c>
      <c r="B608" s="25">
        <v>912</v>
      </c>
      <c r="C608" s="26" t="s">
        <v>84</v>
      </c>
      <c r="D608" s="26" t="s">
        <v>57</v>
      </c>
      <c r="E608" s="26" t="s">
        <v>724</v>
      </c>
      <c r="F608" s="25"/>
      <c r="G608" s="27">
        <f>G609</f>
        <v>68</v>
      </c>
    </row>
    <row r="609" spans="1:7" s="61" customFormat="1" x14ac:dyDescent="0.25">
      <c r="A609" s="189" t="s">
        <v>22</v>
      </c>
      <c r="B609" s="33">
        <v>912</v>
      </c>
      <c r="C609" s="193" t="s">
        <v>84</v>
      </c>
      <c r="D609" s="193" t="s">
        <v>57</v>
      </c>
      <c r="E609" s="193" t="s">
        <v>724</v>
      </c>
      <c r="F609" s="33">
        <v>200</v>
      </c>
      <c r="G609" s="30">
        <f>G610</f>
        <v>68</v>
      </c>
    </row>
    <row r="610" spans="1:7" s="61" customFormat="1" ht="31.5" x14ac:dyDescent="0.25">
      <c r="A610" s="189" t="s">
        <v>17</v>
      </c>
      <c r="B610" s="33">
        <v>912</v>
      </c>
      <c r="C610" s="193" t="s">
        <v>84</v>
      </c>
      <c r="D610" s="193" t="s">
        <v>57</v>
      </c>
      <c r="E610" s="193" t="s">
        <v>724</v>
      </c>
      <c r="F610" s="33">
        <v>240</v>
      </c>
      <c r="G610" s="30">
        <f>G611</f>
        <v>68</v>
      </c>
    </row>
    <row r="611" spans="1:7" s="61" customFormat="1" ht="31.5" x14ac:dyDescent="0.25">
      <c r="A611" s="190" t="s">
        <v>130</v>
      </c>
      <c r="B611" s="33">
        <v>912</v>
      </c>
      <c r="C611" s="193" t="s">
        <v>84</v>
      </c>
      <c r="D611" s="193" t="s">
        <v>57</v>
      </c>
      <c r="E611" s="193" t="s">
        <v>724</v>
      </c>
      <c r="F611" s="33">
        <v>244</v>
      </c>
      <c r="G611" s="30">
        <v>68</v>
      </c>
    </row>
    <row r="612" spans="1:7" s="61" customFormat="1" x14ac:dyDescent="0.25">
      <c r="A612" s="24" t="s">
        <v>492</v>
      </c>
      <c r="B612" s="25">
        <v>912</v>
      </c>
      <c r="C612" s="26" t="s">
        <v>84</v>
      </c>
      <c r="D612" s="26" t="s">
        <v>57</v>
      </c>
      <c r="E612" s="26" t="s">
        <v>725</v>
      </c>
      <c r="F612" s="25"/>
      <c r="G612" s="27">
        <f>G613</f>
        <v>150</v>
      </c>
    </row>
    <row r="613" spans="1:7" s="61" customFormat="1" x14ac:dyDescent="0.25">
      <c r="A613" s="189" t="s">
        <v>22</v>
      </c>
      <c r="B613" s="33">
        <v>912</v>
      </c>
      <c r="C613" s="193" t="s">
        <v>84</v>
      </c>
      <c r="D613" s="193" t="s">
        <v>57</v>
      </c>
      <c r="E613" s="193" t="s">
        <v>725</v>
      </c>
      <c r="F613" s="33">
        <v>200</v>
      </c>
      <c r="G613" s="30">
        <f>G614</f>
        <v>150</v>
      </c>
    </row>
    <row r="614" spans="1:7" s="61" customFormat="1" ht="31.5" x14ac:dyDescent="0.25">
      <c r="A614" s="189" t="s">
        <v>17</v>
      </c>
      <c r="B614" s="33">
        <v>912</v>
      </c>
      <c r="C614" s="193" t="s">
        <v>84</v>
      </c>
      <c r="D614" s="193" t="s">
        <v>57</v>
      </c>
      <c r="E614" s="193" t="s">
        <v>725</v>
      </c>
      <c r="F614" s="33">
        <v>240</v>
      </c>
      <c r="G614" s="30">
        <f>G615</f>
        <v>150</v>
      </c>
    </row>
    <row r="615" spans="1:7" s="61" customFormat="1" ht="31.5" x14ac:dyDescent="0.25">
      <c r="A615" s="190" t="s">
        <v>130</v>
      </c>
      <c r="B615" s="33">
        <v>912</v>
      </c>
      <c r="C615" s="193" t="s">
        <v>84</v>
      </c>
      <c r="D615" s="193" t="s">
        <v>57</v>
      </c>
      <c r="E615" s="193" t="s">
        <v>725</v>
      </c>
      <c r="F615" s="33">
        <v>244</v>
      </c>
      <c r="G615" s="30">
        <v>150</v>
      </c>
    </row>
    <row r="616" spans="1:7" s="61" customFormat="1" x14ac:dyDescent="0.25">
      <c r="A616" s="24" t="s">
        <v>502</v>
      </c>
      <c r="B616" s="25">
        <v>912</v>
      </c>
      <c r="C616" s="26" t="s">
        <v>84</v>
      </c>
      <c r="D616" s="26" t="s">
        <v>57</v>
      </c>
      <c r="E616" s="26" t="s">
        <v>726</v>
      </c>
      <c r="F616" s="25"/>
      <c r="G616" s="27">
        <f>G617</f>
        <v>165</v>
      </c>
    </row>
    <row r="617" spans="1:7" s="61" customFormat="1" x14ac:dyDescent="0.25">
      <c r="A617" s="189" t="s">
        <v>22</v>
      </c>
      <c r="B617" s="33">
        <v>912</v>
      </c>
      <c r="C617" s="193" t="s">
        <v>84</v>
      </c>
      <c r="D617" s="193" t="s">
        <v>57</v>
      </c>
      <c r="E617" s="193" t="s">
        <v>726</v>
      </c>
      <c r="F617" s="33">
        <v>200</v>
      </c>
      <c r="G617" s="30">
        <f>G618</f>
        <v>165</v>
      </c>
    </row>
    <row r="618" spans="1:7" s="61" customFormat="1" ht="31.5" x14ac:dyDescent="0.25">
      <c r="A618" s="189" t="s">
        <v>17</v>
      </c>
      <c r="B618" s="33">
        <v>912</v>
      </c>
      <c r="C618" s="193" t="s">
        <v>84</v>
      </c>
      <c r="D618" s="193" t="s">
        <v>57</v>
      </c>
      <c r="E618" s="193" t="s">
        <v>726</v>
      </c>
      <c r="F618" s="33">
        <v>240</v>
      </c>
      <c r="G618" s="30">
        <f>G619</f>
        <v>165</v>
      </c>
    </row>
    <row r="619" spans="1:7" s="61" customFormat="1" ht="31.5" x14ac:dyDescent="0.25">
      <c r="A619" s="190" t="s">
        <v>130</v>
      </c>
      <c r="B619" s="33">
        <v>912</v>
      </c>
      <c r="C619" s="193" t="s">
        <v>84</v>
      </c>
      <c r="D619" s="193" t="s">
        <v>57</v>
      </c>
      <c r="E619" s="193" t="s">
        <v>726</v>
      </c>
      <c r="F619" s="33">
        <v>244</v>
      </c>
      <c r="G619" s="30">
        <v>165</v>
      </c>
    </row>
    <row r="620" spans="1:7" s="61" customFormat="1" x14ac:dyDescent="0.25">
      <c r="A620" s="20" t="s">
        <v>219</v>
      </c>
      <c r="B620" s="21">
        <v>912</v>
      </c>
      <c r="C620" s="22" t="s">
        <v>84</v>
      </c>
      <c r="D620" s="22" t="s">
        <v>84</v>
      </c>
      <c r="E620" s="22"/>
      <c r="F620" s="22"/>
      <c r="G620" s="23">
        <f>G621+G636</f>
        <v>75674</v>
      </c>
    </row>
    <row r="621" spans="1:7" s="61" customFormat="1" ht="31.5" x14ac:dyDescent="0.25">
      <c r="A621" s="20" t="s">
        <v>643</v>
      </c>
      <c r="B621" s="21">
        <v>912</v>
      </c>
      <c r="C621" s="22" t="s">
        <v>84</v>
      </c>
      <c r="D621" s="22" t="s">
        <v>84</v>
      </c>
      <c r="E621" s="49" t="s">
        <v>298</v>
      </c>
      <c r="F621" s="193"/>
      <c r="G621" s="71">
        <f>G622</f>
        <v>31905</v>
      </c>
    </row>
    <row r="622" spans="1:7" s="61" customFormat="1" ht="31.5" x14ac:dyDescent="0.25">
      <c r="A622" s="48" t="s">
        <v>816</v>
      </c>
      <c r="B622" s="21">
        <v>912</v>
      </c>
      <c r="C622" s="22" t="s">
        <v>84</v>
      </c>
      <c r="D622" s="22" t="s">
        <v>84</v>
      </c>
      <c r="E622" s="49" t="s">
        <v>818</v>
      </c>
      <c r="F622" s="193"/>
      <c r="G622" s="71">
        <f>G623</f>
        <v>31905</v>
      </c>
    </row>
    <row r="623" spans="1:7" s="61" customFormat="1" x14ac:dyDescent="0.25">
      <c r="A623" s="24" t="s">
        <v>817</v>
      </c>
      <c r="B623" s="25">
        <v>912</v>
      </c>
      <c r="C623" s="26" t="s">
        <v>84</v>
      </c>
      <c r="D623" s="26" t="s">
        <v>84</v>
      </c>
      <c r="E623" s="26" t="s">
        <v>827</v>
      </c>
      <c r="F623" s="26"/>
      <c r="G623" s="76">
        <f>G624+G629+G633</f>
        <v>31905</v>
      </c>
    </row>
    <row r="624" spans="1:7" s="61" customFormat="1" ht="47.25" x14ac:dyDescent="0.25">
      <c r="A624" s="189" t="s">
        <v>29</v>
      </c>
      <c r="B624" s="33">
        <v>912</v>
      </c>
      <c r="C624" s="193" t="s">
        <v>84</v>
      </c>
      <c r="D624" s="193" t="s">
        <v>84</v>
      </c>
      <c r="E624" s="193" t="s">
        <v>827</v>
      </c>
      <c r="F624" s="193" t="s">
        <v>30</v>
      </c>
      <c r="G624" s="73">
        <f>G625</f>
        <v>29722</v>
      </c>
    </row>
    <row r="625" spans="1:7" s="61" customFormat="1" x14ac:dyDescent="0.25">
      <c r="A625" s="189" t="s">
        <v>32</v>
      </c>
      <c r="B625" s="33">
        <v>912</v>
      </c>
      <c r="C625" s="193" t="s">
        <v>84</v>
      </c>
      <c r="D625" s="193" t="s">
        <v>84</v>
      </c>
      <c r="E625" s="193" t="s">
        <v>827</v>
      </c>
      <c r="F625" s="193" t="s">
        <v>31</v>
      </c>
      <c r="G625" s="73">
        <f>G626+G627+G628</f>
        <v>29722</v>
      </c>
    </row>
    <row r="626" spans="1:7" s="61" customFormat="1" x14ac:dyDescent="0.25">
      <c r="A626" s="190" t="s">
        <v>235</v>
      </c>
      <c r="B626" s="33">
        <v>912</v>
      </c>
      <c r="C626" s="193" t="s">
        <v>84</v>
      </c>
      <c r="D626" s="193" t="s">
        <v>84</v>
      </c>
      <c r="E626" s="193" t="s">
        <v>827</v>
      </c>
      <c r="F626" s="193" t="s">
        <v>138</v>
      </c>
      <c r="G626" s="30">
        <f>22076+230</f>
        <v>22306</v>
      </c>
    </row>
    <row r="627" spans="1:7" s="61" customFormat="1" ht="31.5" x14ac:dyDescent="0.25">
      <c r="A627" s="190" t="s">
        <v>137</v>
      </c>
      <c r="B627" s="33">
        <v>912</v>
      </c>
      <c r="C627" s="193" t="s">
        <v>84</v>
      </c>
      <c r="D627" s="193" t="s">
        <v>84</v>
      </c>
      <c r="E627" s="193" t="s">
        <v>827</v>
      </c>
      <c r="F627" s="193" t="s">
        <v>139</v>
      </c>
      <c r="G627" s="73">
        <v>520</v>
      </c>
    </row>
    <row r="628" spans="1:7" s="61" customFormat="1" ht="31.5" x14ac:dyDescent="0.25">
      <c r="A628" s="190" t="s">
        <v>241</v>
      </c>
      <c r="B628" s="33">
        <v>912</v>
      </c>
      <c r="C628" s="193" t="s">
        <v>84</v>
      </c>
      <c r="D628" s="193" t="s">
        <v>84</v>
      </c>
      <c r="E628" s="193" t="s">
        <v>827</v>
      </c>
      <c r="F628" s="193" t="s">
        <v>255</v>
      </c>
      <c r="G628" s="73">
        <f>6772+54+70</f>
        <v>6896</v>
      </c>
    </row>
    <row r="629" spans="1:7" s="61" customFormat="1" x14ac:dyDescent="0.25">
      <c r="A629" s="189" t="s">
        <v>22</v>
      </c>
      <c r="B629" s="33">
        <v>912</v>
      </c>
      <c r="C629" s="193" t="s">
        <v>84</v>
      </c>
      <c r="D629" s="193" t="s">
        <v>84</v>
      </c>
      <c r="E629" s="193" t="s">
        <v>827</v>
      </c>
      <c r="F629" s="193" t="s">
        <v>15</v>
      </c>
      <c r="G629" s="73">
        <f>G630</f>
        <v>2180</v>
      </c>
    </row>
    <row r="630" spans="1:7" s="61" customFormat="1" ht="31.5" x14ac:dyDescent="0.25">
      <c r="A630" s="189" t="s">
        <v>17</v>
      </c>
      <c r="B630" s="33">
        <v>912</v>
      </c>
      <c r="C630" s="193" t="s">
        <v>84</v>
      </c>
      <c r="D630" s="193" t="s">
        <v>84</v>
      </c>
      <c r="E630" s="193" t="s">
        <v>827</v>
      </c>
      <c r="F630" s="193" t="s">
        <v>16</v>
      </c>
      <c r="G630" s="73">
        <f>G631+G632</f>
        <v>2180</v>
      </c>
    </row>
    <row r="631" spans="1:7" s="61" customFormat="1" ht="31.5" x14ac:dyDescent="0.25">
      <c r="A631" s="63" t="s">
        <v>655</v>
      </c>
      <c r="B631" s="33">
        <v>912</v>
      </c>
      <c r="C631" s="193" t="s">
        <v>84</v>
      </c>
      <c r="D631" s="193" t="s">
        <v>84</v>
      </c>
      <c r="E631" s="193" t="s">
        <v>827</v>
      </c>
      <c r="F631" s="193" t="s">
        <v>568</v>
      </c>
      <c r="G631" s="73">
        <f>1437-300</f>
        <v>1137</v>
      </c>
    </row>
    <row r="632" spans="1:7" s="61" customFormat="1" ht="31.5" x14ac:dyDescent="0.25">
      <c r="A632" s="190" t="s">
        <v>130</v>
      </c>
      <c r="B632" s="33">
        <v>912</v>
      </c>
      <c r="C632" s="193" t="s">
        <v>84</v>
      </c>
      <c r="D632" s="193" t="s">
        <v>84</v>
      </c>
      <c r="E632" s="193" t="s">
        <v>827</v>
      </c>
      <c r="F632" s="193" t="s">
        <v>134</v>
      </c>
      <c r="G632" s="73">
        <v>1043</v>
      </c>
    </row>
    <row r="633" spans="1:7" s="61" customFormat="1" x14ac:dyDescent="0.25">
      <c r="A633" s="36" t="s">
        <v>13</v>
      </c>
      <c r="B633" s="33">
        <v>912</v>
      </c>
      <c r="C633" s="193" t="s">
        <v>84</v>
      </c>
      <c r="D633" s="193" t="s">
        <v>84</v>
      </c>
      <c r="E633" s="193" t="s">
        <v>827</v>
      </c>
      <c r="F633" s="193" t="s">
        <v>14</v>
      </c>
      <c r="G633" s="73">
        <f>G634</f>
        <v>3</v>
      </c>
    </row>
    <row r="634" spans="1:7" s="61" customFormat="1" x14ac:dyDescent="0.25">
      <c r="A634" s="190" t="s">
        <v>34</v>
      </c>
      <c r="B634" s="33">
        <v>912</v>
      </c>
      <c r="C634" s="193" t="s">
        <v>84</v>
      </c>
      <c r="D634" s="193" t="s">
        <v>84</v>
      </c>
      <c r="E634" s="193" t="s">
        <v>827</v>
      </c>
      <c r="F634" s="193" t="s">
        <v>33</v>
      </c>
      <c r="G634" s="73">
        <f>G635</f>
        <v>3</v>
      </c>
    </row>
    <row r="635" spans="1:7" s="61" customFormat="1" x14ac:dyDescent="0.25">
      <c r="A635" s="190" t="s">
        <v>140</v>
      </c>
      <c r="B635" s="33">
        <v>912</v>
      </c>
      <c r="C635" s="193" t="s">
        <v>84</v>
      </c>
      <c r="D635" s="193" t="s">
        <v>84</v>
      </c>
      <c r="E635" s="193" t="s">
        <v>827</v>
      </c>
      <c r="F635" s="193" t="s">
        <v>141</v>
      </c>
      <c r="G635" s="73">
        <v>3</v>
      </c>
    </row>
    <row r="636" spans="1:7" s="61" customFormat="1" ht="31.5" x14ac:dyDescent="0.25">
      <c r="A636" s="48" t="s">
        <v>696</v>
      </c>
      <c r="B636" s="21">
        <v>912</v>
      </c>
      <c r="C636" s="22" t="s">
        <v>84</v>
      </c>
      <c r="D636" s="22" t="s">
        <v>84</v>
      </c>
      <c r="E636" s="49" t="s">
        <v>697</v>
      </c>
      <c r="F636" s="68"/>
      <c r="G636" s="23">
        <f>G637</f>
        <v>43769</v>
      </c>
    </row>
    <row r="637" spans="1:7" s="61" customFormat="1" ht="31.5" x14ac:dyDescent="0.25">
      <c r="A637" s="48" t="s">
        <v>302</v>
      </c>
      <c r="B637" s="21">
        <v>912</v>
      </c>
      <c r="C637" s="22" t="s">
        <v>84</v>
      </c>
      <c r="D637" s="22" t="s">
        <v>84</v>
      </c>
      <c r="E637" s="49" t="s">
        <v>722</v>
      </c>
      <c r="F637" s="68"/>
      <c r="G637" s="23">
        <f>G638</f>
        <v>43769</v>
      </c>
    </row>
    <row r="638" spans="1:7" s="61" customFormat="1" x14ac:dyDescent="0.25">
      <c r="A638" s="24" t="s">
        <v>698</v>
      </c>
      <c r="B638" s="25">
        <v>912</v>
      </c>
      <c r="C638" s="26" t="s">
        <v>84</v>
      </c>
      <c r="D638" s="26" t="s">
        <v>84</v>
      </c>
      <c r="E638" s="26" t="s">
        <v>727</v>
      </c>
      <c r="F638" s="26"/>
      <c r="G638" s="27">
        <f>G639+G644+G648</f>
        <v>43769</v>
      </c>
    </row>
    <row r="639" spans="1:7" s="61" customFormat="1" ht="47.25" x14ac:dyDescent="0.25">
      <c r="A639" s="189" t="s">
        <v>29</v>
      </c>
      <c r="B639" s="33">
        <v>912</v>
      </c>
      <c r="C639" s="193" t="s">
        <v>84</v>
      </c>
      <c r="D639" s="193" t="s">
        <v>84</v>
      </c>
      <c r="E639" s="193" t="s">
        <v>727</v>
      </c>
      <c r="F639" s="193" t="s">
        <v>30</v>
      </c>
      <c r="G639" s="30">
        <f>SUM(G640)</f>
        <v>34098</v>
      </c>
    </row>
    <row r="640" spans="1:7" s="61" customFormat="1" x14ac:dyDescent="0.25">
      <c r="A640" s="189" t="s">
        <v>32</v>
      </c>
      <c r="B640" s="33">
        <v>912</v>
      </c>
      <c r="C640" s="193" t="s">
        <v>84</v>
      </c>
      <c r="D640" s="193" t="s">
        <v>84</v>
      </c>
      <c r="E640" s="193" t="s">
        <v>727</v>
      </c>
      <c r="F640" s="193" t="s">
        <v>31</v>
      </c>
      <c r="G640" s="30">
        <f>SUM(G641:G643)</f>
        <v>34098</v>
      </c>
    </row>
    <row r="641" spans="1:7" s="61" customFormat="1" x14ac:dyDescent="0.25">
      <c r="A641" s="190" t="s">
        <v>235</v>
      </c>
      <c r="B641" s="33">
        <v>912</v>
      </c>
      <c r="C641" s="193" t="s">
        <v>84</v>
      </c>
      <c r="D641" s="193" t="s">
        <v>84</v>
      </c>
      <c r="E641" s="193" t="s">
        <v>727</v>
      </c>
      <c r="F641" s="193" t="s">
        <v>138</v>
      </c>
      <c r="G641" s="30">
        <f>20713+1904+1689</f>
        <v>24306</v>
      </c>
    </row>
    <row r="642" spans="1:7" s="61" customFormat="1" ht="31.5" x14ac:dyDescent="0.25">
      <c r="A642" s="190" t="s">
        <v>137</v>
      </c>
      <c r="B642" s="33">
        <v>912</v>
      </c>
      <c r="C642" s="193" t="s">
        <v>84</v>
      </c>
      <c r="D642" s="193" t="s">
        <v>84</v>
      </c>
      <c r="E642" s="193" t="s">
        <v>727</v>
      </c>
      <c r="F642" s="193" t="s">
        <v>139</v>
      </c>
      <c r="G642" s="30">
        <f>1578+240+70</f>
        <v>1888</v>
      </c>
    </row>
    <row r="643" spans="1:7" s="61" customFormat="1" ht="31.5" x14ac:dyDescent="0.25">
      <c r="A643" s="190" t="s">
        <v>241</v>
      </c>
      <c r="B643" s="33">
        <v>912</v>
      </c>
      <c r="C643" s="193" t="s">
        <v>84</v>
      </c>
      <c r="D643" s="193" t="s">
        <v>84</v>
      </c>
      <c r="E643" s="193" t="s">
        <v>727</v>
      </c>
      <c r="F643" s="193" t="s">
        <v>255</v>
      </c>
      <c r="G643" s="30">
        <f>6726+647+531</f>
        <v>7904</v>
      </c>
    </row>
    <row r="644" spans="1:7" s="61" customFormat="1" x14ac:dyDescent="0.25">
      <c r="A644" s="189" t="s">
        <v>22</v>
      </c>
      <c r="B644" s="33">
        <v>912</v>
      </c>
      <c r="C644" s="193" t="s">
        <v>84</v>
      </c>
      <c r="D644" s="193" t="s">
        <v>84</v>
      </c>
      <c r="E644" s="193" t="s">
        <v>727</v>
      </c>
      <c r="F644" s="193" t="s">
        <v>15</v>
      </c>
      <c r="G644" s="30">
        <f>G645</f>
        <v>3923</v>
      </c>
    </row>
    <row r="645" spans="1:7" s="61" customFormat="1" ht="31.5" x14ac:dyDescent="0.25">
      <c r="A645" s="189" t="s">
        <v>17</v>
      </c>
      <c r="B645" s="33">
        <v>912</v>
      </c>
      <c r="C645" s="26" t="s">
        <v>84</v>
      </c>
      <c r="D645" s="26" t="s">
        <v>84</v>
      </c>
      <c r="E645" s="193" t="s">
        <v>727</v>
      </c>
      <c r="F645" s="193" t="s">
        <v>16</v>
      </c>
      <c r="G645" s="30">
        <f>G646+G647</f>
        <v>3923</v>
      </c>
    </row>
    <row r="646" spans="1:7" s="61" customFormat="1" ht="31.5" x14ac:dyDescent="0.25">
      <c r="A646" s="63" t="s">
        <v>655</v>
      </c>
      <c r="B646" s="33">
        <v>912</v>
      </c>
      <c r="C646" s="26" t="s">
        <v>84</v>
      </c>
      <c r="D646" s="26" t="s">
        <v>84</v>
      </c>
      <c r="E646" s="193" t="s">
        <v>727</v>
      </c>
      <c r="F646" s="193" t="s">
        <v>568</v>
      </c>
      <c r="G646" s="30">
        <f>751+170+200</f>
        <v>1121</v>
      </c>
    </row>
    <row r="647" spans="1:7" s="61" customFormat="1" ht="31.5" x14ac:dyDescent="0.25">
      <c r="A647" s="190" t="s">
        <v>130</v>
      </c>
      <c r="B647" s="33">
        <v>912</v>
      </c>
      <c r="C647" s="193" t="s">
        <v>84</v>
      </c>
      <c r="D647" s="193" t="s">
        <v>84</v>
      </c>
      <c r="E647" s="193" t="s">
        <v>727</v>
      </c>
      <c r="F647" s="193" t="s">
        <v>134</v>
      </c>
      <c r="G647" s="30">
        <f>487+1015+1300</f>
        <v>2802</v>
      </c>
    </row>
    <row r="648" spans="1:7" s="61" customFormat="1" x14ac:dyDescent="0.25">
      <c r="A648" s="36" t="s">
        <v>13</v>
      </c>
      <c r="B648" s="33">
        <v>912</v>
      </c>
      <c r="C648" s="193" t="s">
        <v>84</v>
      </c>
      <c r="D648" s="193" t="s">
        <v>84</v>
      </c>
      <c r="E648" s="193" t="s">
        <v>727</v>
      </c>
      <c r="F648" s="193" t="s">
        <v>14</v>
      </c>
      <c r="G648" s="30">
        <f>G649</f>
        <v>5748</v>
      </c>
    </row>
    <row r="649" spans="1:7" s="61" customFormat="1" x14ac:dyDescent="0.25">
      <c r="A649" s="190" t="s">
        <v>34</v>
      </c>
      <c r="B649" s="33">
        <v>912</v>
      </c>
      <c r="C649" s="193" t="s">
        <v>84</v>
      </c>
      <c r="D649" s="193" t="s">
        <v>84</v>
      </c>
      <c r="E649" s="193" t="s">
        <v>727</v>
      </c>
      <c r="F649" s="193" t="s">
        <v>33</v>
      </c>
      <c r="G649" s="30">
        <f>SUM(G650:G651)</f>
        <v>5748</v>
      </c>
    </row>
    <row r="650" spans="1:7" s="61" customFormat="1" x14ac:dyDescent="0.25">
      <c r="A650" s="190" t="s">
        <v>131</v>
      </c>
      <c r="B650" s="33">
        <v>912</v>
      </c>
      <c r="C650" s="193" t="s">
        <v>84</v>
      </c>
      <c r="D650" s="193" t="s">
        <v>84</v>
      </c>
      <c r="E650" s="193" t="s">
        <v>727</v>
      </c>
      <c r="F650" s="193" t="s">
        <v>135</v>
      </c>
      <c r="G650" s="30">
        <f>48+5698</f>
        <v>5746</v>
      </c>
    </row>
    <row r="651" spans="1:7" s="61" customFormat="1" x14ac:dyDescent="0.25">
      <c r="A651" s="190" t="s">
        <v>140</v>
      </c>
      <c r="B651" s="33">
        <v>912</v>
      </c>
      <c r="C651" s="193" t="s">
        <v>84</v>
      </c>
      <c r="D651" s="193" t="s">
        <v>84</v>
      </c>
      <c r="E651" s="193" t="s">
        <v>727</v>
      </c>
      <c r="F651" s="193" t="s">
        <v>141</v>
      </c>
      <c r="G651" s="30">
        <v>2</v>
      </c>
    </row>
    <row r="652" spans="1:7" s="57" customFormat="1" x14ac:dyDescent="0.25">
      <c r="A652" s="48" t="s">
        <v>201</v>
      </c>
      <c r="B652" s="21">
        <v>912</v>
      </c>
      <c r="C652" s="22" t="s">
        <v>61</v>
      </c>
      <c r="D652" s="193"/>
      <c r="E652" s="193"/>
      <c r="F652" s="33"/>
      <c r="G652" s="23">
        <f t="shared" ref="G652" si="6">G653</f>
        <v>400</v>
      </c>
    </row>
    <row r="653" spans="1:7" s="57" customFormat="1" x14ac:dyDescent="0.25">
      <c r="A653" s="20" t="s">
        <v>350</v>
      </c>
      <c r="B653" s="21">
        <v>912</v>
      </c>
      <c r="C653" s="22" t="s">
        <v>61</v>
      </c>
      <c r="D653" s="22" t="s">
        <v>84</v>
      </c>
      <c r="E653" s="22"/>
      <c r="F653" s="22"/>
      <c r="G653" s="23">
        <f>G654</f>
        <v>400</v>
      </c>
    </row>
    <row r="654" spans="1:7" s="57" customFormat="1" ht="47.25" x14ac:dyDescent="0.25">
      <c r="A654" s="48" t="s">
        <v>622</v>
      </c>
      <c r="B654" s="21">
        <v>912</v>
      </c>
      <c r="C654" s="22" t="s">
        <v>61</v>
      </c>
      <c r="D654" s="22" t="s">
        <v>84</v>
      </c>
      <c r="E654" s="22" t="s">
        <v>351</v>
      </c>
      <c r="F654" s="22"/>
      <c r="G654" s="23">
        <f>G658+G663</f>
        <v>400</v>
      </c>
    </row>
    <row r="655" spans="1:7" s="57" customFormat="1" ht="31.5" x14ac:dyDescent="0.25">
      <c r="A655" s="48" t="s">
        <v>355</v>
      </c>
      <c r="B655" s="21">
        <v>912</v>
      </c>
      <c r="C655" s="22" t="s">
        <v>61</v>
      </c>
      <c r="D655" s="22" t="s">
        <v>84</v>
      </c>
      <c r="E655" s="49" t="s">
        <v>624</v>
      </c>
      <c r="F655" s="25"/>
      <c r="G655" s="23">
        <f>G656</f>
        <v>290</v>
      </c>
    </row>
    <row r="656" spans="1:7" s="57" customFormat="1" x14ac:dyDescent="0.25">
      <c r="A656" s="24" t="s">
        <v>353</v>
      </c>
      <c r="B656" s="25">
        <v>912</v>
      </c>
      <c r="C656" s="26" t="s">
        <v>61</v>
      </c>
      <c r="D656" s="26" t="s">
        <v>84</v>
      </c>
      <c r="E656" s="55" t="s">
        <v>625</v>
      </c>
      <c r="F656" s="25"/>
      <c r="G656" s="27">
        <f>G657</f>
        <v>290</v>
      </c>
    </row>
    <row r="657" spans="1:7" s="57" customFormat="1" x14ac:dyDescent="0.25">
      <c r="A657" s="189" t="s">
        <v>22</v>
      </c>
      <c r="B657" s="29">
        <v>912</v>
      </c>
      <c r="C657" s="193" t="s">
        <v>61</v>
      </c>
      <c r="D657" s="193" t="s">
        <v>84</v>
      </c>
      <c r="E657" s="193" t="s">
        <v>354</v>
      </c>
      <c r="F657" s="33">
        <v>200</v>
      </c>
      <c r="G657" s="30">
        <f>G658</f>
        <v>290</v>
      </c>
    </row>
    <row r="658" spans="1:7" s="57" customFormat="1" ht="31.5" x14ac:dyDescent="0.25">
      <c r="A658" s="189" t="s">
        <v>17</v>
      </c>
      <c r="B658" s="29">
        <v>912</v>
      </c>
      <c r="C658" s="193" t="s">
        <v>61</v>
      </c>
      <c r="D658" s="193" t="s">
        <v>84</v>
      </c>
      <c r="E658" s="193" t="s">
        <v>354</v>
      </c>
      <c r="F658" s="33">
        <v>240</v>
      </c>
      <c r="G658" s="30">
        <f>G659</f>
        <v>290</v>
      </c>
    </row>
    <row r="659" spans="1:7" s="57" customFormat="1" ht="31.5" x14ac:dyDescent="0.25">
      <c r="A659" s="190" t="s">
        <v>130</v>
      </c>
      <c r="B659" s="29">
        <v>912</v>
      </c>
      <c r="C659" s="193" t="s">
        <v>61</v>
      </c>
      <c r="D659" s="193" t="s">
        <v>84</v>
      </c>
      <c r="E659" s="193" t="s">
        <v>354</v>
      </c>
      <c r="F659" s="33">
        <v>244</v>
      </c>
      <c r="G659" s="30">
        <v>290</v>
      </c>
    </row>
    <row r="660" spans="1:7" s="57" customFormat="1" x14ac:dyDescent="0.25">
      <c r="A660" s="48" t="s">
        <v>352</v>
      </c>
      <c r="B660" s="21">
        <v>912</v>
      </c>
      <c r="C660" s="22" t="s">
        <v>61</v>
      </c>
      <c r="D660" s="22" t="s">
        <v>84</v>
      </c>
      <c r="E660" s="49" t="s">
        <v>626</v>
      </c>
      <c r="F660" s="51"/>
      <c r="G660" s="23">
        <f>G661</f>
        <v>110</v>
      </c>
    </row>
    <row r="661" spans="1:7" s="57" customFormat="1" x14ac:dyDescent="0.25">
      <c r="A661" s="24" t="s">
        <v>623</v>
      </c>
      <c r="B661" s="25">
        <v>912</v>
      </c>
      <c r="C661" s="26" t="s">
        <v>61</v>
      </c>
      <c r="D661" s="26" t="s">
        <v>84</v>
      </c>
      <c r="E661" s="55" t="s">
        <v>627</v>
      </c>
      <c r="F661" s="26"/>
      <c r="G661" s="27">
        <f>G662</f>
        <v>110</v>
      </c>
    </row>
    <row r="662" spans="1:7" s="57" customFormat="1" x14ac:dyDescent="0.25">
      <c r="A662" s="189" t="s">
        <v>22</v>
      </c>
      <c r="B662" s="29">
        <v>912</v>
      </c>
      <c r="C662" s="193" t="s">
        <v>61</v>
      </c>
      <c r="D662" s="193" t="s">
        <v>84</v>
      </c>
      <c r="E662" s="54" t="s">
        <v>627</v>
      </c>
      <c r="F662" s="33">
        <v>200</v>
      </c>
      <c r="G662" s="30">
        <f>G663</f>
        <v>110</v>
      </c>
    </row>
    <row r="663" spans="1:7" s="57" customFormat="1" ht="31.5" x14ac:dyDescent="0.25">
      <c r="A663" s="189" t="s">
        <v>17</v>
      </c>
      <c r="B663" s="29">
        <v>912</v>
      </c>
      <c r="C663" s="193" t="s">
        <v>61</v>
      </c>
      <c r="D663" s="193" t="s">
        <v>84</v>
      </c>
      <c r="E663" s="54" t="s">
        <v>627</v>
      </c>
      <c r="F663" s="33">
        <v>240</v>
      </c>
      <c r="G663" s="30">
        <f>G664</f>
        <v>110</v>
      </c>
    </row>
    <row r="664" spans="1:7" s="57" customFormat="1" ht="31.5" x14ac:dyDescent="0.25">
      <c r="A664" s="190" t="s">
        <v>130</v>
      </c>
      <c r="B664" s="29">
        <v>912</v>
      </c>
      <c r="C664" s="193" t="s">
        <v>61</v>
      </c>
      <c r="D664" s="193" t="s">
        <v>84</v>
      </c>
      <c r="E664" s="54" t="s">
        <v>627</v>
      </c>
      <c r="F664" s="33">
        <v>244</v>
      </c>
      <c r="G664" s="30">
        <v>110</v>
      </c>
    </row>
    <row r="665" spans="1:7" ht="18.75" x14ac:dyDescent="0.3">
      <c r="A665" s="37" t="s">
        <v>69</v>
      </c>
      <c r="B665" s="21">
        <v>912</v>
      </c>
      <c r="C665" s="38" t="s">
        <v>68</v>
      </c>
      <c r="D665" s="38"/>
      <c r="E665" s="38"/>
      <c r="F665" s="38"/>
      <c r="G665" s="83">
        <f>G666+G691+G750</f>
        <v>1705123.7400000002</v>
      </c>
    </row>
    <row r="666" spans="1:7" x14ac:dyDescent="0.25">
      <c r="A666" s="39" t="s">
        <v>67</v>
      </c>
      <c r="B666" s="21">
        <v>912</v>
      </c>
      <c r="C666" s="22" t="s">
        <v>68</v>
      </c>
      <c r="D666" s="22" t="s">
        <v>64</v>
      </c>
      <c r="E666" s="40"/>
      <c r="F666" s="19"/>
      <c r="G666" s="23">
        <f>G667</f>
        <v>972874</v>
      </c>
    </row>
    <row r="667" spans="1:7" ht="31.5" x14ac:dyDescent="0.25">
      <c r="A667" s="41" t="s">
        <v>513</v>
      </c>
      <c r="B667" s="21">
        <v>912</v>
      </c>
      <c r="C667" s="22" t="s">
        <v>68</v>
      </c>
      <c r="D667" s="22" t="s">
        <v>64</v>
      </c>
      <c r="E667" s="22" t="s">
        <v>316</v>
      </c>
      <c r="F667" s="22"/>
      <c r="G667" s="23">
        <f t="shared" ref="G667" si="7">G668</f>
        <v>972874</v>
      </c>
    </row>
    <row r="668" spans="1:7" x14ac:dyDescent="0.25">
      <c r="A668" s="59" t="s">
        <v>6</v>
      </c>
      <c r="B668" s="51">
        <v>912</v>
      </c>
      <c r="C668" s="52" t="s">
        <v>68</v>
      </c>
      <c r="D668" s="52" t="s">
        <v>64</v>
      </c>
      <c r="E668" s="52" t="s">
        <v>317</v>
      </c>
      <c r="F668" s="52"/>
      <c r="G668" s="53">
        <f>G669</f>
        <v>972874</v>
      </c>
    </row>
    <row r="669" spans="1:7" ht="47.25" x14ac:dyDescent="0.25">
      <c r="A669" s="48" t="s">
        <v>485</v>
      </c>
      <c r="B669" s="21">
        <v>912</v>
      </c>
      <c r="C669" s="22" t="s">
        <v>68</v>
      </c>
      <c r="D669" s="22" t="s">
        <v>64</v>
      </c>
      <c r="E669" s="49" t="s">
        <v>243</v>
      </c>
      <c r="F669" s="52"/>
      <c r="G669" s="23">
        <f>G670</f>
        <v>972874</v>
      </c>
    </row>
    <row r="670" spans="1:7" ht="31.5" x14ac:dyDescent="0.25">
      <c r="A670" s="96" t="s">
        <v>503</v>
      </c>
      <c r="B670" s="25">
        <v>912</v>
      </c>
      <c r="C670" s="26" t="s">
        <v>68</v>
      </c>
      <c r="D670" s="26" t="s">
        <v>64</v>
      </c>
      <c r="E670" s="100" t="s">
        <v>458</v>
      </c>
      <c r="F670" s="193"/>
      <c r="G670" s="27">
        <f>G671+G675+G679+G683+G687</f>
        <v>972874</v>
      </c>
    </row>
    <row r="671" spans="1:7" ht="31.5" x14ac:dyDescent="0.25">
      <c r="A671" s="96" t="s">
        <v>202</v>
      </c>
      <c r="B671" s="101">
        <v>912</v>
      </c>
      <c r="C671" s="26" t="s">
        <v>68</v>
      </c>
      <c r="D671" s="26" t="s">
        <v>64</v>
      </c>
      <c r="E671" s="100" t="s">
        <v>245</v>
      </c>
      <c r="F671" s="26"/>
      <c r="G671" s="27">
        <f>G672</f>
        <v>318358</v>
      </c>
    </row>
    <row r="672" spans="1:7" ht="31.5" x14ac:dyDescent="0.25">
      <c r="A672" s="32" t="s">
        <v>486</v>
      </c>
      <c r="B672" s="33">
        <v>912</v>
      </c>
      <c r="C672" s="193" t="s">
        <v>68</v>
      </c>
      <c r="D672" s="193" t="s">
        <v>64</v>
      </c>
      <c r="E672" s="79" t="s">
        <v>245</v>
      </c>
      <c r="F672" s="19" t="s">
        <v>36</v>
      </c>
      <c r="G672" s="30">
        <f>G673</f>
        <v>318358</v>
      </c>
    </row>
    <row r="673" spans="1:7" x14ac:dyDescent="0.25">
      <c r="A673" s="189" t="s">
        <v>35</v>
      </c>
      <c r="B673" s="33">
        <v>912</v>
      </c>
      <c r="C673" s="193" t="s">
        <v>68</v>
      </c>
      <c r="D673" s="193" t="s">
        <v>64</v>
      </c>
      <c r="E673" s="79" t="s">
        <v>245</v>
      </c>
      <c r="F673" s="19">
        <v>410</v>
      </c>
      <c r="G673" s="30">
        <f>G674</f>
        <v>318358</v>
      </c>
    </row>
    <row r="674" spans="1:7" ht="31.5" x14ac:dyDescent="0.25">
      <c r="A674" s="189" t="s">
        <v>142</v>
      </c>
      <c r="B674" s="33">
        <v>912</v>
      </c>
      <c r="C674" s="193" t="s">
        <v>68</v>
      </c>
      <c r="D674" s="193" t="s">
        <v>64</v>
      </c>
      <c r="E674" s="79" t="s">
        <v>245</v>
      </c>
      <c r="F674" s="19" t="s">
        <v>143</v>
      </c>
      <c r="G674" s="30">
        <f>305319+13039</f>
        <v>318358</v>
      </c>
    </row>
    <row r="675" spans="1:7" x14ac:dyDescent="0.25">
      <c r="A675" s="96" t="s">
        <v>203</v>
      </c>
      <c r="B675" s="101">
        <v>912</v>
      </c>
      <c r="C675" s="26" t="s">
        <v>68</v>
      </c>
      <c r="D675" s="26" t="s">
        <v>64</v>
      </c>
      <c r="E675" s="100" t="s">
        <v>246</v>
      </c>
      <c r="F675" s="26"/>
      <c r="G675" s="27">
        <f>G676</f>
        <v>268752</v>
      </c>
    </row>
    <row r="676" spans="1:7" ht="31.5" x14ac:dyDescent="0.25">
      <c r="A676" s="32" t="s">
        <v>486</v>
      </c>
      <c r="B676" s="33">
        <v>912</v>
      </c>
      <c r="C676" s="193" t="s">
        <v>68</v>
      </c>
      <c r="D676" s="193" t="s">
        <v>64</v>
      </c>
      <c r="E676" s="79" t="s">
        <v>246</v>
      </c>
      <c r="F676" s="19" t="s">
        <v>36</v>
      </c>
      <c r="G676" s="30">
        <f>G677</f>
        <v>268752</v>
      </c>
    </row>
    <row r="677" spans="1:7" x14ac:dyDescent="0.25">
      <c r="A677" s="189" t="s">
        <v>35</v>
      </c>
      <c r="B677" s="33">
        <v>912</v>
      </c>
      <c r="C677" s="193" t="s">
        <v>68</v>
      </c>
      <c r="D677" s="193" t="s">
        <v>64</v>
      </c>
      <c r="E677" s="79" t="s">
        <v>246</v>
      </c>
      <c r="F677" s="19">
        <v>410</v>
      </c>
      <c r="G677" s="30">
        <f>G678</f>
        <v>268752</v>
      </c>
    </row>
    <row r="678" spans="1:7" ht="31.5" x14ac:dyDescent="0.25">
      <c r="A678" s="189" t="s">
        <v>142</v>
      </c>
      <c r="B678" s="33">
        <v>912</v>
      </c>
      <c r="C678" s="193" t="s">
        <v>68</v>
      </c>
      <c r="D678" s="193" t="s">
        <v>64</v>
      </c>
      <c r="E678" s="79" t="s">
        <v>246</v>
      </c>
      <c r="F678" s="19" t="s">
        <v>143</v>
      </c>
      <c r="G678" s="30">
        <f>270582+15170-17000</f>
        <v>268752</v>
      </c>
    </row>
    <row r="679" spans="1:7" x14ac:dyDescent="0.25">
      <c r="A679" s="96" t="s">
        <v>204</v>
      </c>
      <c r="B679" s="101">
        <v>912</v>
      </c>
      <c r="C679" s="26" t="s">
        <v>68</v>
      </c>
      <c r="D679" s="26" t="s">
        <v>64</v>
      </c>
      <c r="E679" s="100" t="s">
        <v>247</v>
      </c>
      <c r="F679" s="26"/>
      <c r="G679" s="27">
        <f>G680</f>
        <v>236873</v>
      </c>
    </row>
    <row r="680" spans="1:7" ht="31.5" x14ac:dyDescent="0.25">
      <c r="A680" s="32" t="s">
        <v>486</v>
      </c>
      <c r="B680" s="33">
        <v>912</v>
      </c>
      <c r="C680" s="193" t="s">
        <v>68</v>
      </c>
      <c r="D680" s="193" t="s">
        <v>64</v>
      </c>
      <c r="E680" s="79" t="s">
        <v>247</v>
      </c>
      <c r="F680" s="19" t="s">
        <v>36</v>
      </c>
      <c r="G680" s="30">
        <f>G681</f>
        <v>236873</v>
      </c>
    </row>
    <row r="681" spans="1:7" x14ac:dyDescent="0.25">
      <c r="A681" s="189" t="s">
        <v>35</v>
      </c>
      <c r="B681" s="33">
        <v>912</v>
      </c>
      <c r="C681" s="193" t="s">
        <v>68</v>
      </c>
      <c r="D681" s="193" t="s">
        <v>64</v>
      </c>
      <c r="E681" s="79" t="s">
        <v>247</v>
      </c>
      <c r="F681" s="19">
        <v>410</v>
      </c>
      <c r="G681" s="30">
        <f>G682</f>
        <v>236873</v>
      </c>
    </row>
    <row r="682" spans="1:7" ht="31.5" x14ac:dyDescent="0.25">
      <c r="A682" s="189" t="s">
        <v>142</v>
      </c>
      <c r="B682" s="33">
        <v>912</v>
      </c>
      <c r="C682" s="193" t="s">
        <v>68</v>
      </c>
      <c r="D682" s="193" t="s">
        <v>64</v>
      </c>
      <c r="E682" s="79" t="s">
        <v>247</v>
      </c>
      <c r="F682" s="19" t="s">
        <v>143</v>
      </c>
      <c r="G682" s="30">
        <f>216737+20136</f>
        <v>236873</v>
      </c>
    </row>
    <row r="683" spans="1:7" ht="31.5" x14ac:dyDescent="0.25">
      <c r="A683" s="96" t="s">
        <v>474</v>
      </c>
      <c r="B683" s="101">
        <v>912</v>
      </c>
      <c r="C683" s="26" t="s">
        <v>68</v>
      </c>
      <c r="D683" s="26" t="s">
        <v>64</v>
      </c>
      <c r="E683" s="100" t="s">
        <v>248</v>
      </c>
      <c r="F683" s="26"/>
      <c r="G683" s="27">
        <f>G684</f>
        <v>145746</v>
      </c>
    </row>
    <row r="684" spans="1:7" ht="31.5" x14ac:dyDescent="0.25">
      <c r="A684" s="32" t="s">
        <v>486</v>
      </c>
      <c r="B684" s="33">
        <v>912</v>
      </c>
      <c r="C684" s="193" t="s">
        <v>68</v>
      </c>
      <c r="D684" s="193" t="s">
        <v>64</v>
      </c>
      <c r="E684" s="79" t="s">
        <v>248</v>
      </c>
      <c r="F684" s="19" t="s">
        <v>36</v>
      </c>
      <c r="G684" s="30">
        <f>G685</f>
        <v>145746</v>
      </c>
    </row>
    <row r="685" spans="1:7" x14ac:dyDescent="0.25">
      <c r="A685" s="189" t="s">
        <v>35</v>
      </c>
      <c r="B685" s="33">
        <v>912</v>
      </c>
      <c r="C685" s="193" t="s">
        <v>68</v>
      </c>
      <c r="D685" s="193" t="s">
        <v>64</v>
      </c>
      <c r="E685" s="79" t="s">
        <v>248</v>
      </c>
      <c r="F685" s="19">
        <v>410</v>
      </c>
      <c r="G685" s="30">
        <f>G686</f>
        <v>145746</v>
      </c>
    </row>
    <row r="686" spans="1:7" ht="31.5" x14ac:dyDescent="0.25">
      <c r="A686" s="189" t="s">
        <v>142</v>
      </c>
      <c r="B686" s="33">
        <v>912</v>
      </c>
      <c r="C686" s="193" t="s">
        <v>68</v>
      </c>
      <c r="D686" s="193" t="s">
        <v>64</v>
      </c>
      <c r="E686" s="79" t="s">
        <v>248</v>
      </c>
      <c r="F686" s="19" t="s">
        <v>143</v>
      </c>
      <c r="G686" s="30">
        <f>132380+22366-9000</f>
        <v>145746</v>
      </c>
    </row>
    <row r="687" spans="1:7" x14ac:dyDescent="0.25">
      <c r="A687" s="96" t="s">
        <v>756</v>
      </c>
      <c r="B687" s="101">
        <v>912</v>
      </c>
      <c r="C687" s="26" t="s">
        <v>68</v>
      </c>
      <c r="D687" s="26" t="s">
        <v>64</v>
      </c>
      <c r="E687" s="100" t="s">
        <v>757</v>
      </c>
      <c r="F687" s="26"/>
      <c r="G687" s="102">
        <f>G688</f>
        <v>3145</v>
      </c>
    </row>
    <row r="688" spans="1:7" ht="31.5" x14ac:dyDescent="0.25">
      <c r="A688" s="32" t="s">
        <v>486</v>
      </c>
      <c r="B688" s="33">
        <v>912</v>
      </c>
      <c r="C688" s="193" t="s">
        <v>68</v>
      </c>
      <c r="D688" s="193" t="s">
        <v>64</v>
      </c>
      <c r="E688" s="79" t="s">
        <v>757</v>
      </c>
      <c r="F688" s="19" t="s">
        <v>36</v>
      </c>
      <c r="G688" s="103">
        <f>G689</f>
        <v>3145</v>
      </c>
    </row>
    <row r="689" spans="1:16367" x14ac:dyDescent="0.25">
      <c r="A689" s="189" t="s">
        <v>35</v>
      </c>
      <c r="B689" s="33">
        <v>912</v>
      </c>
      <c r="C689" s="193" t="s">
        <v>68</v>
      </c>
      <c r="D689" s="193" t="s">
        <v>64</v>
      </c>
      <c r="E689" s="79" t="s">
        <v>757</v>
      </c>
      <c r="F689" s="19">
        <v>410</v>
      </c>
      <c r="G689" s="104">
        <f>G690</f>
        <v>3145</v>
      </c>
    </row>
    <row r="690" spans="1:16367" ht="31.5" x14ac:dyDescent="0.25">
      <c r="A690" s="189" t="s">
        <v>142</v>
      </c>
      <c r="B690" s="33">
        <v>912</v>
      </c>
      <c r="C690" s="193" t="s">
        <v>68</v>
      </c>
      <c r="D690" s="193" t="s">
        <v>64</v>
      </c>
      <c r="E690" s="79" t="s">
        <v>757</v>
      </c>
      <c r="F690" s="19" t="s">
        <v>143</v>
      </c>
      <c r="G690" s="104">
        <v>3145</v>
      </c>
    </row>
    <row r="691" spans="1:16367" x14ac:dyDescent="0.25">
      <c r="A691" s="39" t="s">
        <v>99</v>
      </c>
      <c r="B691" s="21">
        <v>912</v>
      </c>
      <c r="C691" s="22" t="s">
        <v>68</v>
      </c>
      <c r="D691" s="22" t="s">
        <v>54</v>
      </c>
      <c r="E691" s="40" t="s">
        <v>96</v>
      </c>
      <c r="F691" s="19"/>
      <c r="G691" s="23">
        <f>G692+G708+G734+G703</f>
        <v>731014.74000000011</v>
      </c>
    </row>
    <row r="692" spans="1:16367" ht="31.5" x14ac:dyDescent="0.25">
      <c r="A692" s="41" t="s">
        <v>513</v>
      </c>
      <c r="B692" s="21">
        <v>912</v>
      </c>
      <c r="C692" s="22" t="s">
        <v>68</v>
      </c>
      <c r="D692" s="21" t="s">
        <v>54</v>
      </c>
      <c r="E692" s="22" t="s">
        <v>316</v>
      </c>
      <c r="F692" s="22"/>
      <c r="G692" s="23">
        <f>G693</f>
        <v>75155.940000000017</v>
      </c>
    </row>
    <row r="693" spans="1:16367" x14ac:dyDescent="0.25">
      <c r="A693" s="59" t="s">
        <v>7</v>
      </c>
      <c r="B693" s="51">
        <v>912</v>
      </c>
      <c r="C693" s="52" t="s">
        <v>68</v>
      </c>
      <c r="D693" s="52" t="s">
        <v>54</v>
      </c>
      <c r="E693" s="52" t="s">
        <v>384</v>
      </c>
      <c r="F693" s="52"/>
      <c r="G693" s="53">
        <f>G694</f>
        <v>75155.940000000017</v>
      </c>
    </row>
    <row r="694" spans="1:16367" ht="63" x14ac:dyDescent="0.25">
      <c r="A694" s="41" t="s">
        <v>385</v>
      </c>
      <c r="B694" s="21">
        <v>912</v>
      </c>
      <c r="C694" s="22" t="s">
        <v>68</v>
      </c>
      <c r="D694" s="22" t="s">
        <v>54</v>
      </c>
      <c r="E694" s="49" t="s">
        <v>386</v>
      </c>
      <c r="F694" s="68"/>
      <c r="G694" s="23">
        <f>G695+G699</f>
        <v>75155.940000000017</v>
      </c>
    </row>
    <row r="695" spans="1:16367" ht="31.5" x14ac:dyDescent="0.25">
      <c r="A695" s="105" t="s">
        <v>208</v>
      </c>
      <c r="B695" s="25">
        <v>912</v>
      </c>
      <c r="C695" s="26" t="s">
        <v>68</v>
      </c>
      <c r="D695" s="26" t="s">
        <v>54</v>
      </c>
      <c r="E695" s="100" t="s">
        <v>387</v>
      </c>
      <c r="F695" s="193"/>
      <c r="G695" s="106">
        <f t="shared" ref="G695:G697" si="8">G696</f>
        <v>73424.000000000015</v>
      </c>
    </row>
    <row r="696" spans="1:16367" ht="31.5" x14ac:dyDescent="0.25">
      <c r="A696" s="107" t="s">
        <v>483</v>
      </c>
      <c r="B696" s="33">
        <v>912</v>
      </c>
      <c r="C696" s="193" t="s">
        <v>68</v>
      </c>
      <c r="D696" s="193" t="s">
        <v>54</v>
      </c>
      <c r="E696" s="40" t="s">
        <v>387</v>
      </c>
      <c r="F696" s="19" t="s">
        <v>36</v>
      </c>
      <c r="G696" s="30">
        <f t="shared" si="8"/>
        <v>73424.000000000015</v>
      </c>
    </row>
    <row r="697" spans="1:16367" x14ac:dyDescent="0.25">
      <c r="A697" s="63" t="s">
        <v>35</v>
      </c>
      <c r="B697" s="33">
        <v>912</v>
      </c>
      <c r="C697" s="193" t="s">
        <v>68</v>
      </c>
      <c r="D697" s="193" t="s">
        <v>54</v>
      </c>
      <c r="E697" s="40" t="s">
        <v>387</v>
      </c>
      <c r="F697" s="19">
        <v>410</v>
      </c>
      <c r="G697" s="30">
        <f t="shared" si="8"/>
        <v>73424.000000000015</v>
      </c>
    </row>
    <row r="698" spans="1:16367" ht="31.5" x14ac:dyDescent="0.25">
      <c r="A698" s="63" t="s">
        <v>142</v>
      </c>
      <c r="B698" s="33">
        <v>912</v>
      </c>
      <c r="C698" s="193" t="s">
        <v>68</v>
      </c>
      <c r="D698" s="193" t="s">
        <v>54</v>
      </c>
      <c r="E698" s="40" t="s">
        <v>387</v>
      </c>
      <c r="F698" s="19" t="s">
        <v>143</v>
      </c>
      <c r="G698" s="30">
        <f>192305+15020.85+1000-4896.86-130004.99</f>
        <v>73424.000000000015</v>
      </c>
    </row>
    <row r="699" spans="1:16367" ht="31.5" x14ac:dyDescent="0.25">
      <c r="A699" s="60" t="s">
        <v>763</v>
      </c>
      <c r="B699" s="25">
        <v>912</v>
      </c>
      <c r="C699" s="26" t="s">
        <v>68</v>
      </c>
      <c r="D699" s="26" t="s">
        <v>54</v>
      </c>
      <c r="E699" s="55" t="s">
        <v>764</v>
      </c>
      <c r="F699" s="26"/>
      <c r="G699" s="76">
        <f t="shared" ref="G699:G700" si="9">G700</f>
        <v>1731.9400000000005</v>
      </c>
    </row>
    <row r="700" spans="1:16367" ht="31.5" x14ac:dyDescent="0.25">
      <c r="A700" s="107" t="s">
        <v>495</v>
      </c>
      <c r="B700" s="33">
        <v>912</v>
      </c>
      <c r="C700" s="193" t="s">
        <v>68</v>
      </c>
      <c r="D700" s="193" t="s">
        <v>54</v>
      </c>
      <c r="E700" s="40" t="s">
        <v>764</v>
      </c>
      <c r="F700" s="19" t="s">
        <v>36</v>
      </c>
      <c r="G700" s="73">
        <f t="shared" si="9"/>
        <v>1731.9400000000005</v>
      </c>
    </row>
    <row r="701" spans="1:16367" x14ac:dyDescent="0.25">
      <c r="A701" s="63" t="s">
        <v>35</v>
      </c>
      <c r="B701" s="33">
        <v>912</v>
      </c>
      <c r="C701" s="193" t="s">
        <v>68</v>
      </c>
      <c r="D701" s="193" t="s">
        <v>54</v>
      </c>
      <c r="E701" s="40" t="s">
        <v>764</v>
      </c>
      <c r="F701" s="19">
        <v>410</v>
      </c>
      <c r="G701" s="73">
        <f>G702</f>
        <v>1731.9400000000005</v>
      </c>
    </row>
    <row r="702" spans="1:16367" ht="31.5" x14ac:dyDescent="0.25">
      <c r="A702" s="63" t="s">
        <v>142</v>
      </c>
      <c r="B702" s="33">
        <v>912</v>
      </c>
      <c r="C702" s="193" t="s">
        <v>68</v>
      </c>
      <c r="D702" s="193" t="s">
        <v>54</v>
      </c>
      <c r="E702" s="40" t="s">
        <v>764</v>
      </c>
      <c r="F702" s="19" t="s">
        <v>143</v>
      </c>
      <c r="G702" s="73">
        <f>0+17319.41-15587.47</f>
        <v>1731.9400000000005</v>
      </c>
    </row>
    <row r="703" spans="1:16367" s="132" customFormat="1" ht="31.5" x14ac:dyDescent="0.25">
      <c r="A703" s="41" t="s">
        <v>879</v>
      </c>
      <c r="B703" s="21">
        <v>912</v>
      </c>
      <c r="C703" s="22" t="s">
        <v>68</v>
      </c>
      <c r="D703" s="22" t="s">
        <v>54</v>
      </c>
      <c r="E703" s="22" t="s">
        <v>227</v>
      </c>
      <c r="F703" s="22"/>
      <c r="G703" s="23">
        <f t="shared" ref="G703:G706" si="10">G704</f>
        <v>147531.4</v>
      </c>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c r="AX703" s="4"/>
      <c r="AY703" s="4"/>
      <c r="AZ703" s="4"/>
      <c r="BA703" s="4"/>
      <c r="BB703" s="4"/>
      <c r="BC703" s="4"/>
      <c r="BD703" s="4"/>
      <c r="BE703" s="4"/>
      <c r="BF703" s="4"/>
      <c r="BG703" s="4"/>
      <c r="BH703" s="4"/>
      <c r="BI703" s="4"/>
      <c r="BJ703" s="4"/>
      <c r="BK703" s="4"/>
      <c r="BL703" s="4"/>
      <c r="BM703" s="4"/>
      <c r="BN703" s="4"/>
      <c r="BO703" s="4"/>
      <c r="BP703" s="4"/>
      <c r="BQ703" s="4"/>
      <c r="BR703" s="4"/>
      <c r="BS703" s="4"/>
      <c r="BT703" s="4"/>
      <c r="BU703" s="4"/>
      <c r="BV703" s="4"/>
      <c r="BW703" s="4"/>
      <c r="BX703" s="4"/>
      <c r="BY703" s="4"/>
      <c r="BZ703" s="4"/>
      <c r="CA703" s="4"/>
      <c r="CB703" s="4"/>
      <c r="CC703" s="4"/>
      <c r="CD703" s="4"/>
      <c r="CE703" s="4"/>
      <c r="CF703" s="4"/>
      <c r="CG703" s="4"/>
      <c r="CH703" s="4"/>
      <c r="CI703" s="4"/>
      <c r="CJ703" s="4"/>
      <c r="CK703" s="4"/>
      <c r="CL703" s="4"/>
      <c r="CM703" s="4"/>
      <c r="CN703" s="4"/>
      <c r="CO703" s="4"/>
      <c r="CP703" s="4"/>
      <c r="CQ703" s="4"/>
      <c r="CR703" s="4"/>
      <c r="CS703" s="4"/>
      <c r="CT703" s="4"/>
      <c r="CU703" s="4"/>
      <c r="CV703" s="4"/>
      <c r="CW703" s="4"/>
      <c r="CX703" s="4"/>
      <c r="CY703" s="4"/>
      <c r="CZ703" s="4"/>
      <c r="DA703" s="4"/>
      <c r="DB703" s="4"/>
      <c r="DC703" s="4"/>
      <c r="DD703" s="4"/>
      <c r="DE703" s="4"/>
      <c r="DF703" s="4"/>
      <c r="DG703" s="4"/>
      <c r="DH703" s="4"/>
      <c r="DI703" s="4"/>
      <c r="DJ703" s="4"/>
      <c r="DK703" s="4"/>
      <c r="DL703" s="4"/>
      <c r="DM703" s="4"/>
      <c r="DN703" s="4"/>
      <c r="DO703" s="4"/>
      <c r="DP703" s="4"/>
      <c r="DQ703" s="4"/>
      <c r="DR703" s="4"/>
      <c r="DS703" s="4"/>
      <c r="DT703" s="4"/>
      <c r="DU703" s="4"/>
      <c r="DV703" s="4"/>
      <c r="DW703" s="4"/>
      <c r="DX703" s="4"/>
      <c r="DY703" s="4"/>
      <c r="DZ703" s="4"/>
      <c r="EA703" s="4"/>
      <c r="EB703" s="4"/>
      <c r="EC703" s="4"/>
      <c r="ED703" s="4"/>
      <c r="EE703" s="4"/>
      <c r="EF703" s="4"/>
      <c r="EG703" s="4"/>
      <c r="EH703" s="4"/>
      <c r="EI703" s="4"/>
      <c r="EJ703" s="4"/>
      <c r="EK703" s="4"/>
      <c r="EL703" s="4"/>
      <c r="EM703" s="4"/>
      <c r="EN703" s="4"/>
      <c r="EO703" s="4"/>
      <c r="EP703" s="4"/>
      <c r="EQ703" s="4"/>
      <c r="ER703" s="4"/>
      <c r="ES703" s="4"/>
      <c r="ET703" s="4"/>
      <c r="EU703" s="4"/>
      <c r="EV703" s="4"/>
      <c r="EW703" s="4"/>
      <c r="EX703" s="4"/>
      <c r="EY703" s="4"/>
      <c r="EZ703" s="4"/>
      <c r="FA703" s="4"/>
      <c r="FB703" s="4"/>
      <c r="FC703" s="4"/>
      <c r="FD703" s="4"/>
      <c r="FE703" s="4"/>
      <c r="FF703" s="4"/>
      <c r="FG703" s="4"/>
      <c r="FH703" s="4"/>
      <c r="FI703" s="4"/>
      <c r="FJ703" s="4"/>
      <c r="FK703" s="4"/>
      <c r="FL703" s="4"/>
      <c r="FM703" s="4"/>
      <c r="FN703" s="4"/>
      <c r="FO703" s="4"/>
      <c r="FP703" s="4"/>
      <c r="FQ703" s="4"/>
      <c r="FR703" s="4"/>
      <c r="FS703" s="4"/>
      <c r="FT703" s="4"/>
      <c r="FU703" s="4"/>
      <c r="FV703" s="4"/>
      <c r="FW703" s="4"/>
      <c r="FX703" s="4"/>
      <c r="FY703" s="4"/>
      <c r="FZ703" s="4"/>
      <c r="GA703" s="4"/>
      <c r="GB703" s="4"/>
      <c r="GC703" s="4"/>
      <c r="GD703" s="4"/>
      <c r="GE703" s="4"/>
      <c r="GF703" s="4"/>
      <c r="GG703" s="4"/>
      <c r="GH703" s="4"/>
      <c r="GI703" s="4"/>
      <c r="GJ703" s="4"/>
      <c r="GK703" s="4"/>
      <c r="GL703" s="4"/>
      <c r="GM703" s="4"/>
      <c r="GN703" s="4"/>
      <c r="GO703" s="4"/>
      <c r="GP703" s="4"/>
      <c r="GQ703" s="4"/>
      <c r="GR703" s="4"/>
      <c r="GS703" s="4"/>
      <c r="GT703" s="4"/>
      <c r="GU703" s="4"/>
      <c r="GV703" s="4"/>
      <c r="GW703" s="4"/>
      <c r="GX703" s="4"/>
      <c r="GY703" s="4"/>
      <c r="GZ703" s="4"/>
      <c r="HA703" s="4"/>
      <c r="HB703" s="4"/>
      <c r="HC703" s="4"/>
      <c r="HD703" s="4"/>
      <c r="HE703" s="4"/>
      <c r="HF703" s="4"/>
      <c r="HG703" s="4"/>
      <c r="HH703" s="4"/>
      <c r="HI703" s="4"/>
      <c r="HJ703" s="4"/>
      <c r="HK703" s="4"/>
      <c r="HL703" s="4"/>
      <c r="HM703" s="4"/>
      <c r="HN703" s="4"/>
      <c r="HO703" s="4"/>
      <c r="HP703" s="4"/>
      <c r="HQ703" s="4"/>
      <c r="HR703" s="4"/>
      <c r="HS703" s="4"/>
      <c r="HT703" s="4"/>
      <c r="HU703" s="4"/>
      <c r="HV703" s="4"/>
      <c r="HW703" s="4"/>
      <c r="HX703" s="4"/>
      <c r="HY703" s="4"/>
      <c r="HZ703" s="4"/>
      <c r="IA703" s="4"/>
      <c r="IB703" s="4"/>
      <c r="IC703" s="4"/>
      <c r="ID703" s="4"/>
      <c r="IE703" s="4"/>
      <c r="IF703" s="4"/>
      <c r="IG703" s="4"/>
      <c r="IH703" s="4"/>
      <c r="II703" s="4"/>
      <c r="IJ703" s="4"/>
      <c r="IK703" s="4"/>
      <c r="IL703" s="4"/>
      <c r="IM703" s="4"/>
      <c r="IN703" s="4"/>
      <c r="IO703" s="4"/>
      <c r="IP703" s="4"/>
      <c r="IQ703" s="4"/>
      <c r="IR703" s="4"/>
      <c r="IS703" s="4"/>
      <c r="IT703" s="4"/>
      <c r="IU703" s="4"/>
      <c r="IV703" s="4"/>
      <c r="IW703" s="4"/>
      <c r="IX703" s="4"/>
      <c r="IY703" s="4"/>
      <c r="IZ703" s="4"/>
      <c r="JA703" s="4"/>
      <c r="JB703" s="4"/>
      <c r="JC703" s="4"/>
      <c r="JD703" s="4"/>
      <c r="JE703" s="4"/>
      <c r="JF703" s="4"/>
      <c r="JG703" s="4"/>
      <c r="JH703" s="4"/>
      <c r="JI703" s="4"/>
      <c r="JJ703" s="4"/>
      <c r="JK703" s="4"/>
      <c r="JL703" s="4"/>
      <c r="JM703" s="4"/>
      <c r="JN703" s="4"/>
      <c r="JO703" s="4"/>
      <c r="JP703" s="4"/>
      <c r="JQ703" s="4"/>
      <c r="JR703" s="4"/>
      <c r="JS703" s="4"/>
      <c r="JT703" s="4"/>
      <c r="JU703" s="4"/>
      <c r="JV703" s="4"/>
      <c r="JW703" s="4"/>
      <c r="JX703" s="4"/>
      <c r="JY703" s="4"/>
      <c r="JZ703" s="4"/>
      <c r="KA703" s="4"/>
      <c r="KB703" s="4"/>
      <c r="KC703" s="4"/>
      <c r="KD703" s="4"/>
      <c r="KE703" s="4"/>
      <c r="KF703" s="4"/>
      <c r="KG703" s="4"/>
      <c r="KH703" s="4"/>
      <c r="KI703" s="4"/>
      <c r="KJ703" s="4"/>
      <c r="KK703" s="4"/>
      <c r="KL703" s="4"/>
      <c r="KM703" s="4"/>
      <c r="KN703" s="4"/>
      <c r="KO703" s="4"/>
      <c r="KP703" s="4"/>
      <c r="KQ703" s="4"/>
      <c r="KR703" s="4"/>
      <c r="KS703" s="4"/>
      <c r="KT703" s="4"/>
      <c r="KU703" s="4"/>
      <c r="KV703" s="4"/>
      <c r="KW703" s="4"/>
      <c r="KX703" s="4"/>
      <c r="KY703" s="4"/>
      <c r="KZ703" s="4"/>
      <c r="LA703" s="4"/>
      <c r="LB703" s="4"/>
      <c r="LC703" s="4"/>
      <c r="LD703" s="4"/>
      <c r="LE703" s="4"/>
      <c r="LF703" s="4"/>
      <c r="LG703" s="4"/>
      <c r="LH703" s="4"/>
      <c r="LI703" s="4"/>
      <c r="LJ703" s="4"/>
      <c r="LK703" s="4"/>
      <c r="LL703" s="4"/>
      <c r="LM703" s="4"/>
      <c r="LN703" s="4"/>
      <c r="LO703" s="4"/>
      <c r="LP703" s="4"/>
      <c r="LQ703" s="4"/>
      <c r="LR703" s="4"/>
      <c r="LS703" s="4"/>
      <c r="LT703" s="4"/>
      <c r="LU703" s="4"/>
      <c r="LV703" s="4"/>
      <c r="LW703" s="4"/>
      <c r="LX703" s="4"/>
      <c r="LY703" s="4"/>
      <c r="LZ703" s="4"/>
      <c r="MA703" s="4"/>
      <c r="MB703" s="4"/>
      <c r="MC703" s="4"/>
      <c r="MD703" s="4"/>
      <c r="ME703" s="4"/>
      <c r="MF703" s="4"/>
      <c r="MG703" s="4"/>
      <c r="MH703" s="4"/>
      <c r="MI703" s="4"/>
      <c r="MJ703" s="4"/>
      <c r="MK703" s="4"/>
      <c r="ML703" s="4"/>
      <c r="MM703" s="4"/>
      <c r="MN703" s="4"/>
      <c r="MO703" s="4"/>
      <c r="MP703" s="4"/>
      <c r="MQ703" s="4"/>
      <c r="MR703" s="4"/>
      <c r="MS703" s="4"/>
      <c r="MT703" s="4"/>
      <c r="MU703" s="4"/>
      <c r="MV703" s="4"/>
      <c r="MW703" s="4"/>
      <c r="MX703" s="4"/>
      <c r="MY703" s="4"/>
      <c r="MZ703" s="4"/>
      <c r="NA703" s="4"/>
      <c r="NB703" s="4"/>
      <c r="NC703" s="4"/>
      <c r="ND703" s="4"/>
      <c r="NE703" s="4"/>
      <c r="NF703" s="4"/>
      <c r="NG703" s="4"/>
      <c r="NH703" s="4"/>
      <c r="NI703" s="4"/>
      <c r="NJ703" s="4"/>
      <c r="NK703" s="4"/>
      <c r="NL703" s="4"/>
      <c r="NM703" s="4"/>
      <c r="NN703" s="4"/>
      <c r="NO703" s="4"/>
      <c r="NP703" s="4"/>
      <c r="NQ703" s="4"/>
      <c r="NR703" s="4"/>
      <c r="NS703" s="4"/>
      <c r="NT703" s="4"/>
      <c r="NU703" s="4"/>
      <c r="NV703" s="4"/>
      <c r="NW703" s="4"/>
      <c r="NX703" s="4"/>
      <c r="NY703" s="4"/>
      <c r="NZ703" s="4"/>
      <c r="OA703" s="4"/>
      <c r="OB703" s="4"/>
      <c r="OC703" s="4"/>
      <c r="OD703" s="4"/>
      <c r="OE703" s="4"/>
      <c r="OF703" s="4"/>
      <c r="OG703" s="4"/>
      <c r="OH703" s="4"/>
      <c r="OI703" s="4"/>
      <c r="OJ703" s="4"/>
      <c r="OK703" s="4"/>
      <c r="OL703" s="4"/>
      <c r="OM703" s="4"/>
      <c r="ON703" s="4"/>
      <c r="OO703" s="4"/>
      <c r="OP703" s="4"/>
      <c r="OQ703" s="4"/>
      <c r="OR703" s="4"/>
      <c r="OS703" s="4"/>
      <c r="OT703" s="4"/>
      <c r="OU703" s="4"/>
      <c r="OV703" s="4"/>
      <c r="OW703" s="4"/>
      <c r="OX703" s="4"/>
      <c r="OY703" s="4"/>
      <c r="OZ703" s="4"/>
      <c r="PA703" s="4"/>
      <c r="PB703" s="4"/>
      <c r="PC703" s="4"/>
      <c r="PD703" s="4"/>
      <c r="PE703" s="4"/>
      <c r="PF703" s="4"/>
      <c r="PG703" s="4"/>
      <c r="PH703" s="4"/>
      <c r="PI703" s="4"/>
      <c r="PJ703" s="4"/>
      <c r="PK703" s="4"/>
      <c r="PL703" s="4"/>
      <c r="PM703" s="4"/>
      <c r="PN703" s="4"/>
      <c r="PO703" s="4"/>
      <c r="PP703" s="4"/>
      <c r="PQ703" s="4"/>
      <c r="PR703" s="4"/>
      <c r="PS703" s="4"/>
      <c r="PT703" s="4"/>
      <c r="PU703" s="4"/>
      <c r="PV703" s="4"/>
      <c r="PW703" s="4"/>
      <c r="PX703" s="4"/>
      <c r="PY703" s="4"/>
      <c r="PZ703" s="4"/>
      <c r="QA703" s="4"/>
      <c r="QB703" s="4"/>
      <c r="QC703" s="4"/>
      <c r="QD703" s="4"/>
      <c r="QE703" s="4"/>
      <c r="QF703" s="4"/>
      <c r="QG703" s="4"/>
      <c r="QH703" s="4"/>
      <c r="QI703" s="4"/>
      <c r="QJ703" s="4"/>
      <c r="QK703" s="4"/>
      <c r="QL703" s="4"/>
      <c r="QM703" s="4"/>
      <c r="QN703" s="4"/>
      <c r="QO703" s="4"/>
      <c r="QP703" s="4"/>
      <c r="QQ703" s="4"/>
      <c r="QR703" s="4"/>
      <c r="QS703" s="4"/>
      <c r="QT703" s="4"/>
      <c r="QU703" s="4"/>
      <c r="QV703" s="4"/>
      <c r="QW703" s="4"/>
      <c r="QX703" s="4"/>
      <c r="QY703" s="4"/>
      <c r="QZ703" s="4"/>
      <c r="RA703" s="4"/>
      <c r="RB703" s="4"/>
      <c r="RC703" s="4"/>
      <c r="RD703" s="4"/>
      <c r="RE703" s="4"/>
      <c r="RF703" s="4"/>
      <c r="RG703" s="4"/>
      <c r="RH703" s="4"/>
      <c r="RI703" s="4"/>
      <c r="RJ703" s="4"/>
      <c r="RK703" s="4"/>
      <c r="RL703" s="4"/>
      <c r="RM703" s="4"/>
      <c r="RN703" s="4"/>
      <c r="RO703" s="4"/>
      <c r="RP703" s="4"/>
      <c r="RQ703" s="4"/>
      <c r="RR703" s="4"/>
      <c r="RS703" s="4"/>
      <c r="RT703" s="4"/>
      <c r="RU703" s="4"/>
      <c r="RV703" s="4"/>
      <c r="RW703" s="4"/>
      <c r="RX703" s="4"/>
      <c r="RY703" s="4"/>
      <c r="RZ703" s="4"/>
      <c r="SA703" s="4"/>
      <c r="SB703" s="4"/>
      <c r="SC703" s="4"/>
      <c r="SD703" s="4"/>
      <c r="SE703" s="4"/>
      <c r="SF703" s="4"/>
      <c r="SG703" s="4"/>
      <c r="SH703" s="4"/>
      <c r="SI703" s="4"/>
      <c r="SJ703" s="4"/>
      <c r="SK703" s="4"/>
      <c r="SL703" s="4"/>
      <c r="SM703" s="4"/>
      <c r="SN703" s="4"/>
      <c r="SO703" s="4"/>
      <c r="SP703" s="4"/>
      <c r="SQ703" s="4"/>
      <c r="SR703" s="4"/>
      <c r="SS703" s="4"/>
      <c r="ST703" s="4"/>
      <c r="SU703" s="4"/>
      <c r="SV703" s="4"/>
      <c r="SW703" s="4"/>
      <c r="SX703" s="4"/>
      <c r="SY703" s="4"/>
      <c r="SZ703" s="4"/>
      <c r="TA703" s="4"/>
      <c r="TB703" s="4"/>
      <c r="TC703" s="4"/>
      <c r="TD703" s="4"/>
      <c r="TE703" s="4"/>
      <c r="TF703" s="4"/>
      <c r="TG703" s="4"/>
      <c r="TH703" s="4"/>
      <c r="TI703" s="4"/>
      <c r="TJ703" s="4"/>
      <c r="TK703" s="4"/>
      <c r="TL703" s="4"/>
      <c r="TM703" s="4"/>
      <c r="TN703" s="4"/>
      <c r="TO703" s="4"/>
      <c r="TP703" s="4"/>
      <c r="TQ703" s="4"/>
      <c r="TR703" s="4"/>
      <c r="TS703" s="4"/>
      <c r="TT703" s="4"/>
      <c r="TU703" s="4"/>
      <c r="TV703" s="4"/>
      <c r="TW703" s="4"/>
      <c r="TX703" s="4"/>
      <c r="TY703" s="4"/>
      <c r="TZ703" s="4"/>
      <c r="UA703" s="4"/>
      <c r="UB703" s="4"/>
      <c r="UC703" s="4"/>
      <c r="UD703" s="4"/>
      <c r="UE703" s="4"/>
      <c r="UF703" s="4"/>
      <c r="UG703" s="4"/>
      <c r="UH703" s="4"/>
      <c r="UI703" s="4"/>
      <c r="UJ703" s="4"/>
      <c r="UK703" s="4"/>
      <c r="UL703" s="4"/>
      <c r="UM703" s="4"/>
      <c r="UN703" s="4"/>
      <c r="UO703" s="4"/>
      <c r="UP703" s="4"/>
      <c r="UQ703" s="4"/>
      <c r="UR703" s="4"/>
      <c r="US703" s="4"/>
      <c r="UT703" s="4"/>
      <c r="UU703" s="4"/>
      <c r="UV703" s="4"/>
      <c r="UW703" s="4"/>
      <c r="UX703" s="4"/>
      <c r="UY703" s="4"/>
      <c r="UZ703" s="4"/>
      <c r="VA703" s="4"/>
      <c r="VB703" s="4"/>
      <c r="VC703" s="4"/>
      <c r="VD703" s="4"/>
      <c r="VE703" s="4"/>
      <c r="VF703" s="4"/>
      <c r="VG703" s="4"/>
      <c r="VH703" s="4"/>
      <c r="VI703" s="4"/>
      <c r="VJ703" s="4"/>
      <c r="VK703" s="4"/>
      <c r="VL703" s="4"/>
      <c r="VM703" s="4"/>
      <c r="VN703" s="4"/>
      <c r="VO703" s="4"/>
      <c r="VP703" s="4"/>
      <c r="VQ703" s="4"/>
      <c r="VR703" s="4"/>
      <c r="VS703" s="4"/>
      <c r="VT703" s="4"/>
      <c r="VU703" s="4"/>
      <c r="VV703" s="4"/>
      <c r="VW703" s="4"/>
      <c r="VX703" s="4"/>
      <c r="VY703" s="4"/>
      <c r="VZ703" s="4"/>
      <c r="WA703" s="4"/>
      <c r="WB703" s="4"/>
      <c r="WC703" s="4"/>
      <c r="WD703" s="4"/>
      <c r="WE703" s="4"/>
      <c r="WF703" s="4"/>
      <c r="WG703" s="4"/>
      <c r="WH703" s="4"/>
      <c r="WI703" s="4"/>
      <c r="WJ703" s="4"/>
      <c r="WK703" s="4"/>
      <c r="WL703" s="4"/>
      <c r="WM703" s="4"/>
      <c r="WN703" s="4"/>
      <c r="WO703" s="4"/>
      <c r="WP703" s="4"/>
      <c r="WQ703" s="4"/>
      <c r="WR703" s="4"/>
      <c r="WS703" s="4"/>
      <c r="WT703" s="4"/>
      <c r="WU703" s="4"/>
      <c r="WV703" s="4"/>
      <c r="WW703" s="4"/>
      <c r="WX703" s="4"/>
      <c r="WY703" s="4"/>
      <c r="WZ703" s="4"/>
      <c r="XA703" s="4"/>
      <c r="XB703" s="4"/>
      <c r="XC703" s="4"/>
      <c r="XD703" s="4"/>
      <c r="XE703" s="4"/>
      <c r="XF703" s="4"/>
      <c r="XG703" s="4"/>
      <c r="XH703" s="4"/>
      <c r="XI703" s="4"/>
      <c r="XJ703" s="4"/>
      <c r="XK703" s="4"/>
      <c r="XL703" s="4"/>
      <c r="XM703" s="4"/>
      <c r="XN703" s="4"/>
      <c r="XO703" s="4"/>
      <c r="XP703" s="4"/>
      <c r="XQ703" s="4"/>
      <c r="XR703" s="4"/>
      <c r="XS703" s="4"/>
      <c r="XT703" s="4"/>
      <c r="XU703" s="4"/>
      <c r="XV703" s="4"/>
      <c r="XW703" s="4"/>
      <c r="XX703" s="4"/>
      <c r="XY703" s="4"/>
      <c r="XZ703" s="4"/>
      <c r="YA703" s="4"/>
      <c r="YB703" s="4"/>
      <c r="YC703" s="4"/>
      <c r="YD703" s="4"/>
      <c r="YE703" s="4"/>
      <c r="YF703" s="4"/>
      <c r="YG703" s="4"/>
      <c r="YH703" s="4"/>
      <c r="YI703" s="4"/>
      <c r="YJ703" s="4"/>
      <c r="YK703" s="4"/>
      <c r="YL703" s="4"/>
      <c r="YM703" s="4"/>
      <c r="YN703" s="4"/>
      <c r="YO703" s="4"/>
      <c r="YP703" s="4"/>
      <c r="YQ703" s="4"/>
      <c r="YR703" s="4"/>
      <c r="YS703" s="4"/>
      <c r="YT703" s="4"/>
      <c r="YU703" s="4"/>
      <c r="YV703" s="4"/>
      <c r="YW703" s="4"/>
      <c r="YX703" s="4"/>
      <c r="YY703" s="4"/>
      <c r="YZ703" s="4"/>
      <c r="ZA703" s="4"/>
      <c r="ZB703" s="4"/>
      <c r="ZC703" s="4"/>
      <c r="ZD703" s="4"/>
      <c r="ZE703" s="4"/>
      <c r="ZF703" s="4"/>
      <c r="ZG703" s="4"/>
      <c r="ZH703" s="4"/>
      <c r="ZI703" s="4"/>
      <c r="ZJ703" s="4"/>
      <c r="ZK703" s="4"/>
      <c r="ZL703" s="4"/>
      <c r="ZM703" s="4"/>
      <c r="ZN703" s="4"/>
      <c r="ZO703" s="4"/>
      <c r="ZP703" s="4"/>
      <c r="ZQ703" s="4"/>
      <c r="ZR703" s="4"/>
      <c r="ZS703" s="4"/>
      <c r="ZT703" s="4"/>
      <c r="ZU703" s="4"/>
      <c r="ZV703" s="4"/>
      <c r="ZW703" s="4"/>
      <c r="ZX703" s="4"/>
      <c r="ZY703" s="4"/>
      <c r="ZZ703" s="4"/>
      <c r="AAA703" s="4"/>
      <c r="AAB703" s="4"/>
      <c r="AAC703" s="4"/>
      <c r="AAD703" s="4"/>
      <c r="AAE703" s="4"/>
      <c r="AAF703" s="4"/>
      <c r="AAG703" s="4"/>
      <c r="AAH703" s="4"/>
      <c r="AAI703" s="4"/>
      <c r="AAJ703" s="4"/>
      <c r="AAK703" s="4"/>
      <c r="AAL703" s="4"/>
      <c r="AAM703" s="4"/>
      <c r="AAN703" s="4"/>
      <c r="AAO703" s="4"/>
      <c r="AAP703" s="4"/>
      <c r="AAQ703" s="4"/>
      <c r="AAR703" s="4"/>
      <c r="AAS703" s="4"/>
      <c r="AAT703" s="4"/>
      <c r="AAU703" s="4"/>
      <c r="AAV703" s="4"/>
      <c r="AAW703" s="4"/>
      <c r="AAX703" s="4"/>
      <c r="AAY703" s="4"/>
      <c r="AAZ703" s="4"/>
      <c r="ABA703" s="4"/>
      <c r="ABB703" s="4"/>
      <c r="ABC703" s="4"/>
      <c r="ABD703" s="4"/>
      <c r="ABE703" s="4"/>
      <c r="ABF703" s="4"/>
      <c r="ABG703" s="4"/>
      <c r="ABH703" s="4"/>
      <c r="ABI703" s="4"/>
      <c r="ABJ703" s="4"/>
      <c r="ABK703" s="4"/>
      <c r="ABL703" s="4"/>
      <c r="ABM703" s="4"/>
      <c r="ABN703" s="4"/>
      <c r="ABO703" s="4"/>
      <c r="ABP703" s="4"/>
      <c r="ABQ703" s="4"/>
      <c r="ABR703" s="4"/>
      <c r="ABS703" s="4"/>
      <c r="ABT703" s="4"/>
      <c r="ABU703" s="4"/>
      <c r="ABV703" s="4"/>
      <c r="ABW703" s="4"/>
      <c r="ABX703" s="4"/>
      <c r="ABY703" s="4"/>
      <c r="ABZ703" s="4"/>
      <c r="ACA703" s="4"/>
      <c r="ACB703" s="4"/>
      <c r="ACC703" s="4"/>
      <c r="ACD703" s="4"/>
      <c r="ACE703" s="4"/>
      <c r="ACF703" s="4"/>
      <c r="ACG703" s="4"/>
      <c r="ACH703" s="4"/>
      <c r="ACI703" s="4"/>
      <c r="ACJ703" s="4"/>
      <c r="ACK703" s="4"/>
      <c r="ACL703" s="4"/>
      <c r="ACM703" s="4"/>
      <c r="ACN703" s="4"/>
      <c r="ACO703" s="4"/>
      <c r="ACP703" s="4"/>
      <c r="ACQ703" s="4"/>
      <c r="ACR703" s="4"/>
      <c r="ACS703" s="4"/>
      <c r="ACT703" s="4"/>
      <c r="ACU703" s="4"/>
      <c r="ACV703" s="4"/>
      <c r="ACW703" s="4"/>
      <c r="ACX703" s="4"/>
      <c r="ACY703" s="4"/>
      <c r="ACZ703" s="4"/>
      <c r="ADA703" s="4"/>
      <c r="ADB703" s="4"/>
      <c r="ADC703" s="4"/>
      <c r="ADD703" s="4"/>
      <c r="ADE703" s="4"/>
      <c r="ADF703" s="4"/>
      <c r="ADG703" s="4"/>
      <c r="ADH703" s="4"/>
      <c r="ADI703" s="4"/>
      <c r="ADJ703" s="4"/>
      <c r="ADK703" s="4"/>
      <c r="ADL703" s="4"/>
      <c r="ADM703" s="4"/>
      <c r="ADN703" s="4"/>
      <c r="ADO703" s="4"/>
      <c r="ADP703" s="4"/>
      <c r="ADQ703" s="4"/>
      <c r="ADR703" s="4"/>
      <c r="ADS703" s="4"/>
      <c r="ADT703" s="4"/>
      <c r="ADU703" s="4"/>
      <c r="ADV703" s="4"/>
      <c r="ADW703" s="4"/>
      <c r="ADX703" s="4"/>
      <c r="ADY703" s="4"/>
      <c r="ADZ703" s="4"/>
      <c r="AEA703" s="4"/>
      <c r="AEB703" s="4"/>
      <c r="AEC703" s="4"/>
      <c r="AED703" s="4"/>
      <c r="AEE703" s="4"/>
      <c r="AEF703" s="4"/>
      <c r="AEG703" s="4"/>
      <c r="AEH703" s="4"/>
      <c r="AEI703" s="4"/>
      <c r="AEJ703" s="4"/>
      <c r="AEK703" s="4"/>
      <c r="AEL703" s="4"/>
      <c r="AEM703" s="4"/>
      <c r="AEN703" s="4"/>
      <c r="AEO703" s="4"/>
      <c r="AEP703" s="4"/>
      <c r="AEQ703" s="4"/>
      <c r="AER703" s="4"/>
      <c r="AES703" s="4"/>
      <c r="AET703" s="4"/>
      <c r="AEU703" s="4"/>
      <c r="AEV703" s="4"/>
      <c r="AEW703" s="4"/>
      <c r="AEX703" s="4"/>
      <c r="AEY703" s="4"/>
      <c r="AEZ703" s="4"/>
      <c r="AFA703" s="4"/>
      <c r="AFB703" s="4"/>
      <c r="AFC703" s="4"/>
      <c r="AFD703" s="4"/>
      <c r="AFE703" s="4"/>
      <c r="AFF703" s="4"/>
      <c r="AFG703" s="4"/>
      <c r="AFH703" s="4"/>
      <c r="AFI703" s="4"/>
      <c r="AFJ703" s="4"/>
      <c r="AFK703" s="4"/>
      <c r="AFL703" s="4"/>
      <c r="AFM703" s="4"/>
      <c r="AFN703" s="4"/>
      <c r="AFO703" s="4"/>
      <c r="AFP703" s="4"/>
      <c r="AFQ703" s="4"/>
      <c r="AFR703" s="4"/>
      <c r="AFS703" s="4"/>
      <c r="AFT703" s="4"/>
      <c r="AFU703" s="4"/>
      <c r="AFV703" s="4"/>
      <c r="AFW703" s="4"/>
      <c r="AFX703" s="4"/>
      <c r="AFY703" s="4"/>
      <c r="AFZ703" s="4"/>
      <c r="AGA703" s="4"/>
      <c r="AGB703" s="4"/>
      <c r="AGC703" s="4"/>
      <c r="AGD703" s="4"/>
      <c r="AGE703" s="4"/>
      <c r="AGF703" s="4"/>
      <c r="AGG703" s="4"/>
      <c r="AGH703" s="4"/>
      <c r="AGI703" s="4"/>
      <c r="AGJ703" s="4"/>
      <c r="AGK703" s="4"/>
      <c r="AGL703" s="4"/>
      <c r="AGM703" s="4"/>
      <c r="AGN703" s="4"/>
      <c r="AGO703" s="4"/>
      <c r="AGP703" s="4"/>
      <c r="AGQ703" s="4"/>
      <c r="AGR703" s="4"/>
      <c r="AGS703" s="4"/>
      <c r="AGT703" s="4"/>
      <c r="AGU703" s="4"/>
      <c r="AGV703" s="4"/>
      <c r="AGW703" s="4"/>
      <c r="AGX703" s="4"/>
      <c r="AGY703" s="4"/>
      <c r="AGZ703" s="4"/>
      <c r="AHA703" s="4"/>
      <c r="AHB703" s="4"/>
      <c r="AHC703" s="4"/>
      <c r="AHD703" s="4"/>
      <c r="AHE703" s="4"/>
      <c r="AHF703" s="4"/>
      <c r="AHG703" s="4"/>
      <c r="AHH703" s="4"/>
      <c r="AHI703" s="4"/>
      <c r="AHJ703" s="4"/>
      <c r="AHK703" s="4"/>
      <c r="AHL703" s="4"/>
      <c r="AHM703" s="4"/>
      <c r="AHN703" s="4"/>
      <c r="AHO703" s="4"/>
      <c r="AHP703" s="4"/>
      <c r="AHQ703" s="4"/>
      <c r="AHR703" s="4"/>
      <c r="AHS703" s="4"/>
      <c r="AHT703" s="4"/>
      <c r="AHU703" s="4"/>
      <c r="AHV703" s="4"/>
      <c r="AHW703" s="4"/>
      <c r="AHX703" s="4"/>
      <c r="AHY703" s="4"/>
      <c r="AHZ703" s="4"/>
      <c r="AIA703" s="4"/>
      <c r="AIB703" s="4"/>
      <c r="AIC703" s="4"/>
      <c r="AID703" s="4"/>
      <c r="AIE703" s="4"/>
      <c r="AIF703" s="4"/>
      <c r="AIG703" s="4"/>
      <c r="AIH703" s="4"/>
      <c r="AII703" s="4"/>
      <c r="AIJ703" s="4"/>
      <c r="AIK703" s="4"/>
      <c r="AIL703" s="4"/>
      <c r="AIM703" s="4"/>
      <c r="AIN703" s="4"/>
      <c r="AIO703" s="4"/>
      <c r="AIP703" s="4"/>
      <c r="AIQ703" s="4"/>
      <c r="AIR703" s="4"/>
      <c r="AIS703" s="4"/>
      <c r="AIT703" s="4"/>
      <c r="AIU703" s="4"/>
      <c r="AIV703" s="4"/>
      <c r="AIW703" s="4"/>
      <c r="AIX703" s="4"/>
      <c r="AIY703" s="4"/>
      <c r="AIZ703" s="4"/>
      <c r="AJA703" s="4"/>
      <c r="AJB703" s="4"/>
      <c r="AJC703" s="4"/>
      <c r="AJD703" s="4"/>
      <c r="AJE703" s="4"/>
      <c r="AJF703" s="4"/>
      <c r="AJG703" s="4"/>
      <c r="AJH703" s="4"/>
      <c r="AJI703" s="4"/>
      <c r="AJJ703" s="4"/>
      <c r="AJK703" s="4"/>
      <c r="AJL703" s="4"/>
      <c r="AJM703" s="4"/>
      <c r="AJN703" s="4"/>
      <c r="AJO703" s="4"/>
      <c r="AJP703" s="4"/>
      <c r="AJQ703" s="4"/>
      <c r="AJR703" s="4"/>
      <c r="AJS703" s="4"/>
      <c r="AJT703" s="4"/>
      <c r="AJU703" s="4"/>
      <c r="AJV703" s="4"/>
      <c r="AJW703" s="4"/>
      <c r="AJX703" s="4"/>
      <c r="AJY703" s="4"/>
      <c r="AJZ703" s="4"/>
      <c r="AKA703" s="4"/>
      <c r="AKB703" s="4"/>
      <c r="AKC703" s="4"/>
      <c r="AKD703" s="4"/>
      <c r="AKE703" s="4"/>
      <c r="AKF703" s="4"/>
      <c r="AKG703" s="4"/>
      <c r="AKH703" s="4"/>
      <c r="AKI703" s="4"/>
      <c r="AKJ703" s="4"/>
      <c r="AKK703" s="4"/>
      <c r="AKL703" s="4"/>
      <c r="AKM703" s="4"/>
      <c r="AKN703" s="4"/>
      <c r="AKO703" s="4"/>
      <c r="AKP703" s="4"/>
      <c r="AKQ703" s="4"/>
      <c r="AKR703" s="4"/>
      <c r="AKS703" s="4"/>
      <c r="AKT703" s="4"/>
      <c r="AKU703" s="4"/>
      <c r="AKV703" s="4"/>
      <c r="AKW703" s="4"/>
      <c r="AKX703" s="4"/>
      <c r="AKY703" s="4"/>
      <c r="AKZ703" s="4"/>
      <c r="ALA703" s="4"/>
      <c r="ALB703" s="4"/>
      <c r="ALC703" s="4"/>
      <c r="ALD703" s="4"/>
      <c r="ALE703" s="4"/>
      <c r="ALF703" s="4"/>
      <c r="ALG703" s="4"/>
      <c r="ALH703" s="4"/>
      <c r="ALI703" s="4"/>
      <c r="ALJ703" s="4"/>
      <c r="ALK703" s="4"/>
      <c r="ALL703" s="4"/>
      <c r="ALM703" s="4"/>
      <c r="ALN703" s="4"/>
      <c r="ALO703" s="4"/>
      <c r="ALP703" s="4"/>
      <c r="ALQ703" s="4"/>
      <c r="ALR703" s="4"/>
      <c r="ALS703" s="4"/>
      <c r="ALT703" s="4"/>
      <c r="ALU703" s="4"/>
      <c r="ALV703" s="4"/>
      <c r="ALW703" s="4"/>
      <c r="ALX703" s="4"/>
      <c r="ALY703" s="4"/>
      <c r="ALZ703" s="4"/>
      <c r="AMA703" s="4"/>
      <c r="AMB703" s="4"/>
      <c r="AMC703" s="4"/>
      <c r="AMD703" s="4"/>
      <c r="AME703" s="4"/>
      <c r="AMF703" s="4"/>
      <c r="AMG703" s="4"/>
      <c r="AMH703" s="4"/>
      <c r="AMI703" s="4"/>
      <c r="AMJ703" s="4"/>
      <c r="AMK703" s="4"/>
      <c r="AML703" s="4"/>
      <c r="AMM703" s="4"/>
      <c r="AMN703" s="4"/>
      <c r="AMO703" s="4"/>
      <c r="AMP703" s="4"/>
      <c r="AMQ703" s="4"/>
      <c r="AMR703" s="4"/>
      <c r="AMS703" s="4"/>
      <c r="AMT703" s="4"/>
      <c r="AMU703" s="4"/>
      <c r="AMV703" s="4"/>
      <c r="AMW703" s="4"/>
      <c r="AMX703" s="4"/>
      <c r="AMY703" s="4"/>
      <c r="AMZ703" s="4"/>
      <c r="ANA703" s="4"/>
      <c r="ANB703" s="4"/>
      <c r="ANC703" s="4"/>
      <c r="AND703" s="4"/>
      <c r="ANE703" s="4"/>
      <c r="ANF703" s="4"/>
      <c r="ANG703" s="4"/>
      <c r="ANH703" s="4"/>
      <c r="ANI703" s="4"/>
      <c r="ANJ703" s="4"/>
      <c r="ANK703" s="4"/>
      <c r="ANL703" s="4"/>
      <c r="ANM703" s="4"/>
      <c r="ANN703" s="4"/>
      <c r="ANO703" s="4"/>
      <c r="ANP703" s="4"/>
      <c r="ANQ703" s="4"/>
      <c r="ANR703" s="4"/>
      <c r="ANS703" s="4"/>
      <c r="ANT703" s="4"/>
      <c r="ANU703" s="4"/>
      <c r="ANV703" s="4"/>
      <c r="ANW703" s="4"/>
      <c r="ANX703" s="4"/>
      <c r="ANY703" s="4"/>
      <c r="ANZ703" s="4"/>
      <c r="AOA703" s="4"/>
      <c r="AOB703" s="4"/>
      <c r="AOC703" s="4"/>
      <c r="AOD703" s="4"/>
      <c r="AOE703" s="4"/>
      <c r="AOF703" s="4"/>
      <c r="AOG703" s="4"/>
      <c r="AOH703" s="4"/>
      <c r="AOI703" s="4"/>
      <c r="AOJ703" s="4"/>
      <c r="AOK703" s="4"/>
      <c r="AOL703" s="4"/>
      <c r="AOM703" s="4"/>
      <c r="AON703" s="4"/>
      <c r="AOO703" s="4"/>
      <c r="AOP703" s="4"/>
      <c r="AOQ703" s="4"/>
      <c r="AOR703" s="4"/>
      <c r="AOS703" s="4"/>
      <c r="AOT703" s="4"/>
      <c r="AOU703" s="4"/>
      <c r="AOV703" s="4"/>
      <c r="AOW703" s="4"/>
      <c r="AOX703" s="4"/>
      <c r="AOY703" s="4"/>
      <c r="AOZ703" s="4"/>
      <c r="APA703" s="4"/>
      <c r="APB703" s="4"/>
      <c r="APC703" s="4"/>
      <c r="APD703" s="4"/>
      <c r="APE703" s="4"/>
      <c r="APF703" s="4"/>
      <c r="APG703" s="4"/>
      <c r="APH703" s="4"/>
      <c r="API703" s="4"/>
      <c r="APJ703" s="4"/>
      <c r="APK703" s="4"/>
      <c r="APL703" s="4"/>
      <c r="APM703" s="4"/>
      <c r="APN703" s="4"/>
      <c r="APO703" s="4"/>
      <c r="APP703" s="4"/>
      <c r="APQ703" s="4"/>
      <c r="APR703" s="4"/>
      <c r="APS703" s="4"/>
      <c r="APT703" s="4"/>
      <c r="APU703" s="4"/>
      <c r="APV703" s="4"/>
      <c r="APW703" s="4"/>
      <c r="APX703" s="4"/>
      <c r="APY703" s="4"/>
      <c r="APZ703" s="4"/>
      <c r="AQA703" s="4"/>
      <c r="AQB703" s="4"/>
      <c r="AQC703" s="4"/>
      <c r="AQD703" s="4"/>
      <c r="AQE703" s="4"/>
      <c r="AQF703" s="4"/>
      <c r="AQG703" s="4"/>
      <c r="AQH703" s="4"/>
      <c r="AQI703" s="4"/>
      <c r="AQJ703" s="4"/>
      <c r="AQK703" s="4"/>
      <c r="AQL703" s="4"/>
      <c r="AQM703" s="4"/>
      <c r="AQN703" s="4"/>
      <c r="AQO703" s="4"/>
      <c r="AQP703" s="4"/>
      <c r="AQQ703" s="4"/>
      <c r="AQR703" s="4"/>
      <c r="AQS703" s="4"/>
      <c r="AQT703" s="4"/>
      <c r="AQU703" s="4"/>
      <c r="AQV703" s="4"/>
      <c r="AQW703" s="4"/>
      <c r="AQX703" s="4"/>
      <c r="AQY703" s="4"/>
      <c r="AQZ703" s="4"/>
      <c r="ARA703" s="4"/>
      <c r="ARB703" s="4"/>
      <c r="ARC703" s="4"/>
      <c r="ARD703" s="4"/>
      <c r="ARE703" s="4"/>
      <c r="ARF703" s="4"/>
      <c r="ARG703" s="4"/>
      <c r="ARH703" s="4"/>
      <c r="ARI703" s="4"/>
      <c r="ARJ703" s="4"/>
      <c r="ARK703" s="4"/>
      <c r="ARL703" s="4"/>
      <c r="ARM703" s="4"/>
      <c r="ARN703" s="4"/>
      <c r="ARO703" s="4"/>
      <c r="ARP703" s="4"/>
      <c r="ARQ703" s="4"/>
      <c r="ARR703" s="4"/>
      <c r="ARS703" s="4"/>
      <c r="ART703" s="4"/>
      <c r="ARU703" s="4"/>
      <c r="ARV703" s="4"/>
      <c r="ARW703" s="4"/>
      <c r="ARX703" s="4"/>
      <c r="ARY703" s="4"/>
      <c r="ARZ703" s="4"/>
      <c r="ASA703" s="4"/>
      <c r="ASB703" s="4"/>
      <c r="ASC703" s="4"/>
      <c r="ASD703" s="4"/>
      <c r="ASE703" s="4"/>
      <c r="ASF703" s="4"/>
      <c r="ASG703" s="4"/>
      <c r="ASH703" s="4"/>
      <c r="ASI703" s="4"/>
      <c r="ASJ703" s="4"/>
      <c r="ASK703" s="4"/>
      <c r="ASL703" s="4"/>
      <c r="ASM703" s="4"/>
      <c r="ASN703" s="4"/>
      <c r="ASO703" s="4"/>
      <c r="ASP703" s="4"/>
      <c r="ASQ703" s="4"/>
      <c r="ASR703" s="4"/>
      <c r="ASS703" s="4"/>
      <c r="AST703" s="4"/>
      <c r="ASU703" s="4"/>
      <c r="ASV703" s="4"/>
      <c r="ASW703" s="4"/>
      <c r="ASX703" s="4"/>
      <c r="ASY703" s="4"/>
      <c r="ASZ703" s="4"/>
      <c r="ATA703" s="4"/>
      <c r="ATB703" s="4"/>
      <c r="ATC703" s="4"/>
      <c r="ATD703" s="4"/>
      <c r="ATE703" s="4"/>
      <c r="ATF703" s="4"/>
      <c r="ATG703" s="4"/>
      <c r="ATH703" s="4"/>
      <c r="ATI703" s="4"/>
      <c r="ATJ703" s="4"/>
      <c r="ATK703" s="4"/>
      <c r="ATL703" s="4"/>
      <c r="ATM703" s="4"/>
      <c r="ATN703" s="4"/>
      <c r="ATO703" s="4"/>
      <c r="ATP703" s="4"/>
      <c r="ATQ703" s="4"/>
      <c r="ATR703" s="4"/>
      <c r="ATS703" s="4"/>
      <c r="ATT703" s="4"/>
      <c r="ATU703" s="4"/>
      <c r="ATV703" s="4"/>
      <c r="ATW703" s="4"/>
      <c r="ATX703" s="4"/>
      <c r="ATY703" s="4"/>
      <c r="ATZ703" s="4"/>
      <c r="AUA703" s="4"/>
      <c r="AUB703" s="4"/>
      <c r="AUC703" s="4"/>
      <c r="AUD703" s="4"/>
      <c r="AUE703" s="4"/>
      <c r="AUF703" s="4"/>
      <c r="AUG703" s="4"/>
      <c r="AUH703" s="4"/>
      <c r="AUI703" s="4"/>
      <c r="AUJ703" s="4"/>
      <c r="AUK703" s="4"/>
      <c r="AUL703" s="4"/>
      <c r="AUM703" s="4"/>
      <c r="AUN703" s="4"/>
      <c r="AUO703" s="4"/>
      <c r="AUP703" s="4"/>
      <c r="AUQ703" s="4"/>
      <c r="AUR703" s="4"/>
      <c r="AUS703" s="4"/>
      <c r="AUT703" s="4"/>
      <c r="AUU703" s="4"/>
      <c r="AUV703" s="4"/>
      <c r="AUW703" s="4"/>
      <c r="AUX703" s="4"/>
      <c r="AUY703" s="4"/>
      <c r="AUZ703" s="4"/>
      <c r="AVA703" s="4"/>
      <c r="AVB703" s="4"/>
      <c r="AVC703" s="4"/>
      <c r="AVD703" s="4"/>
      <c r="AVE703" s="4"/>
      <c r="AVF703" s="4"/>
      <c r="AVG703" s="4"/>
      <c r="AVH703" s="4"/>
      <c r="AVI703" s="4"/>
      <c r="AVJ703" s="4"/>
      <c r="AVK703" s="4"/>
      <c r="AVL703" s="4"/>
      <c r="AVM703" s="4"/>
      <c r="AVN703" s="4"/>
      <c r="AVO703" s="4"/>
      <c r="AVP703" s="4"/>
      <c r="AVQ703" s="4"/>
      <c r="AVR703" s="4"/>
      <c r="AVS703" s="4"/>
      <c r="AVT703" s="4"/>
      <c r="AVU703" s="4"/>
      <c r="AVV703" s="4"/>
      <c r="AVW703" s="4"/>
      <c r="AVX703" s="4"/>
      <c r="AVY703" s="4"/>
      <c r="AVZ703" s="4"/>
      <c r="AWA703" s="4"/>
      <c r="AWB703" s="4"/>
      <c r="AWC703" s="4"/>
      <c r="AWD703" s="4"/>
      <c r="AWE703" s="4"/>
      <c r="AWF703" s="4"/>
      <c r="AWG703" s="4"/>
      <c r="AWH703" s="4"/>
      <c r="AWI703" s="4"/>
      <c r="AWJ703" s="4"/>
      <c r="AWK703" s="4"/>
      <c r="AWL703" s="4"/>
      <c r="AWM703" s="4"/>
      <c r="AWN703" s="4"/>
      <c r="AWO703" s="4"/>
      <c r="AWP703" s="4"/>
      <c r="AWQ703" s="4"/>
      <c r="AWR703" s="4"/>
      <c r="AWS703" s="4"/>
      <c r="AWT703" s="4"/>
      <c r="AWU703" s="4"/>
      <c r="AWV703" s="4"/>
      <c r="AWW703" s="4"/>
      <c r="AWX703" s="4"/>
      <c r="AWY703" s="4"/>
      <c r="AWZ703" s="4"/>
      <c r="AXA703" s="4"/>
      <c r="AXB703" s="4"/>
      <c r="AXC703" s="4"/>
      <c r="AXD703" s="4"/>
      <c r="AXE703" s="4"/>
      <c r="AXF703" s="4"/>
      <c r="AXG703" s="4"/>
      <c r="AXH703" s="4"/>
      <c r="AXI703" s="4"/>
      <c r="AXJ703" s="4"/>
      <c r="AXK703" s="4"/>
      <c r="AXL703" s="4"/>
      <c r="AXM703" s="4"/>
      <c r="AXN703" s="4"/>
      <c r="AXO703" s="4"/>
      <c r="AXP703" s="4"/>
      <c r="AXQ703" s="4"/>
      <c r="AXR703" s="4"/>
      <c r="AXS703" s="4"/>
      <c r="AXT703" s="4"/>
      <c r="AXU703" s="4"/>
      <c r="AXV703" s="4"/>
      <c r="AXW703" s="4"/>
      <c r="AXX703" s="4"/>
      <c r="AXY703" s="4"/>
      <c r="AXZ703" s="4"/>
      <c r="AYA703" s="4"/>
      <c r="AYB703" s="4"/>
      <c r="AYC703" s="4"/>
      <c r="AYD703" s="4"/>
      <c r="AYE703" s="4"/>
      <c r="AYF703" s="4"/>
      <c r="AYG703" s="4"/>
      <c r="AYH703" s="4"/>
      <c r="AYI703" s="4"/>
      <c r="AYJ703" s="4"/>
      <c r="AYK703" s="4"/>
      <c r="AYL703" s="4"/>
      <c r="AYM703" s="4"/>
      <c r="AYN703" s="4"/>
      <c r="AYO703" s="4"/>
      <c r="AYP703" s="4"/>
      <c r="AYQ703" s="4"/>
      <c r="AYR703" s="4"/>
      <c r="AYS703" s="4"/>
      <c r="AYT703" s="4"/>
      <c r="AYU703" s="4"/>
      <c r="AYV703" s="4"/>
      <c r="AYW703" s="4"/>
      <c r="AYX703" s="4"/>
      <c r="AYY703" s="4"/>
      <c r="AYZ703" s="4"/>
      <c r="AZA703" s="4"/>
      <c r="AZB703" s="4"/>
      <c r="AZC703" s="4"/>
      <c r="AZD703" s="4"/>
      <c r="AZE703" s="4"/>
      <c r="AZF703" s="4"/>
      <c r="AZG703" s="4"/>
      <c r="AZH703" s="4"/>
      <c r="AZI703" s="4"/>
      <c r="AZJ703" s="4"/>
      <c r="AZK703" s="4"/>
      <c r="AZL703" s="4"/>
      <c r="AZM703" s="4"/>
      <c r="AZN703" s="4"/>
      <c r="AZO703" s="4"/>
      <c r="AZP703" s="4"/>
      <c r="AZQ703" s="4"/>
      <c r="AZR703" s="4"/>
      <c r="AZS703" s="4"/>
      <c r="AZT703" s="4"/>
      <c r="AZU703" s="4"/>
      <c r="AZV703" s="4"/>
      <c r="AZW703" s="4"/>
      <c r="AZX703" s="4"/>
      <c r="AZY703" s="4"/>
      <c r="AZZ703" s="4"/>
      <c r="BAA703" s="4"/>
      <c r="BAB703" s="4"/>
      <c r="BAC703" s="4"/>
      <c r="BAD703" s="4"/>
      <c r="BAE703" s="4"/>
      <c r="BAF703" s="4"/>
      <c r="BAG703" s="4"/>
      <c r="BAH703" s="4"/>
      <c r="BAI703" s="4"/>
      <c r="BAJ703" s="4"/>
      <c r="BAK703" s="4"/>
      <c r="BAL703" s="4"/>
      <c r="BAM703" s="4"/>
      <c r="BAN703" s="4"/>
      <c r="BAO703" s="4"/>
      <c r="BAP703" s="4"/>
      <c r="BAQ703" s="4"/>
      <c r="BAR703" s="4"/>
      <c r="BAS703" s="4"/>
      <c r="BAT703" s="4"/>
      <c r="BAU703" s="4"/>
      <c r="BAV703" s="4"/>
      <c r="BAW703" s="4"/>
      <c r="BAX703" s="4"/>
      <c r="BAY703" s="4"/>
      <c r="BAZ703" s="4"/>
      <c r="BBA703" s="4"/>
      <c r="BBB703" s="4"/>
      <c r="BBC703" s="4"/>
      <c r="BBD703" s="4"/>
      <c r="BBE703" s="4"/>
      <c r="BBF703" s="4"/>
      <c r="BBG703" s="4"/>
      <c r="BBH703" s="4"/>
      <c r="BBI703" s="4"/>
      <c r="BBJ703" s="4"/>
      <c r="BBK703" s="4"/>
      <c r="BBL703" s="4"/>
      <c r="BBM703" s="4"/>
      <c r="BBN703" s="4"/>
      <c r="BBO703" s="4"/>
      <c r="BBP703" s="4"/>
      <c r="BBQ703" s="4"/>
      <c r="BBR703" s="4"/>
      <c r="BBS703" s="4"/>
      <c r="BBT703" s="4"/>
      <c r="BBU703" s="4"/>
      <c r="BBV703" s="4"/>
      <c r="BBW703" s="4"/>
      <c r="BBX703" s="4"/>
      <c r="BBY703" s="4"/>
      <c r="BBZ703" s="4"/>
      <c r="BCA703" s="4"/>
      <c r="BCB703" s="4"/>
      <c r="BCC703" s="4"/>
      <c r="BCD703" s="4"/>
      <c r="BCE703" s="4"/>
      <c r="BCF703" s="4"/>
      <c r="BCG703" s="4"/>
      <c r="BCH703" s="4"/>
      <c r="BCI703" s="4"/>
      <c r="BCJ703" s="4"/>
      <c r="BCK703" s="4"/>
      <c r="BCL703" s="4"/>
      <c r="BCM703" s="4"/>
      <c r="BCN703" s="4"/>
      <c r="BCO703" s="4"/>
      <c r="BCP703" s="4"/>
      <c r="BCQ703" s="4"/>
      <c r="BCR703" s="4"/>
      <c r="BCS703" s="4"/>
      <c r="BCT703" s="4"/>
      <c r="BCU703" s="4"/>
      <c r="BCV703" s="4"/>
      <c r="BCW703" s="4"/>
      <c r="BCX703" s="4"/>
      <c r="BCY703" s="4"/>
      <c r="BCZ703" s="4"/>
      <c r="BDA703" s="4"/>
      <c r="BDB703" s="4"/>
      <c r="BDC703" s="4"/>
      <c r="BDD703" s="4"/>
      <c r="BDE703" s="4"/>
      <c r="BDF703" s="4"/>
      <c r="BDG703" s="4"/>
      <c r="BDH703" s="4"/>
      <c r="BDI703" s="4"/>
      <c r="BDJ703" s="4"/>
      <c r="BDK703" s="4"/>
      <c r="BDL703" s="4"/>
      <c r="BDM703" s="4"/>
      <c r="BDN703" s="4"/>
      <c r="BDO703" s="4"/>
      <c r="BDP703" s="4"/>
      <c r="BDQ703" s="4"/>
      <c r="BDR703" s="4"/>
      <c r="BDS703" s="4"/>
      <c r="BDT703" s="4"/>
      <c r="BDU703" s="4"/>
      <c r="BDV703" s="4"/>
      <c r="BDW703" s="4"/>
      <c r="BDX703" s="4"/>
      <c r="BDY703" s="4"/>
      <c r="BDZ703" s="4"/>
      <c r="BEA703" s="4"/>
      <c r="BEB703" s="4"/>
      <c r="BEC703" s="4"/>
      <c r="BED703" s="4"/>
      <c r="BEE703" s="4"/>
      <c r="BEF703" s="4"/>
      <c r="BEG703" s="4"/>
      <c r="BEH703" s="4"/>
      <c r="BEI703" s="4"/>
      <c r="BEJ703" s="4"/>
      <c r="BEK703" s="4"/>
      <c r="BEL703" s="4"/>
      <c r="BEM703" s="4"/>
      <c r="BEN703" s="4"/>
      <c r="BEO703" s="4"/>
      <c r="BEP703" s="4"/>
      <c r="BEQ703" s="4"/>
      <c r="BER703" s="4"/>
      <c r="BES703" s="4"/>
      <c r="BET703" s="4"/>
      <c r="BEU703" s="4"/>
      <c r="BEV703" s="4"/>
      <c r="BEW703" s="4"/>
      <c r="BEX703" s="4"/>
      <c r="BEY703" s="4"/>
      <c r="BEZ703" s="4"/>
      <c r="BFA703" s="4"/>
      <c r="BFB703" s="4"/>
      <c r="BFC703" s="4"/>
      <c r="BFD703" s="4"/>
      <c r="BFE703" s="4"/>
      <c r="BFF703" s="4"/>
      <c r="BFG703" s="4"/>
      <c r="BFH703" s="4"/>
      <c r="BFI703" s="4"/>
      <c r="BFJ703" s="4"/>
      <c r="BFK703" s="4"/>
      <c r="BFL703" s="4"/>
      <c r="BFM703" s="4"/>
      <c r="BFN703" s="4"/>
      <c r="BFO703" s="4"/>
      <c r="BFP703" s="4"/>
      <c r="BFQ703" s="4"/>
      <c r="BFR703" s="4"/>
      <c r="BFS703" s="4"/>
      <c r="BFT703" s="4"/>
      <c r="BFU703" s="4"/>
      <c r="BFV703" s="4"/>
      <c r="BFW703" s="4"/>
      <c r="BFX703" s="4"/>
      <c r="BFY703" s="4"/>
      <c r="BFZ703" s="4"/>
      <c r="BGA703" s="4"/>
      <c r="BGB703" s="4"/>
      <c r="BGC703" s="4"/>
      <c r="BGD703" s="4"/>
      <c r="BGE703" s="4"/>
      <c r="BGF703" s="4"/>
      <c r="BGG703" s="4"/>
      <c r="BGH703" s="4"/>
      <c r="BGI703" s="4"/>
      <c r="BGJ703" s="4"/>
      <c r="BGK703" s="4"/>
      <c r="BGL703" s="4"/>
      <c r="BGM703" s="4"/>
      <c r="BGN703" s="4"/>
      <c r="BGO703" s="4"/>
      <c r="BGP703" s="4"/>
      <c r="BGQ703" s="4"/>
      <c r="BGR703" s="4"/>
      <c r="BGS703" s="4"/>
      <c r="BGT703" s="4"/>
      <c r="BGU703" s="4"/>
      <c r="BGV703" s="4"/>
      <c r="BGW703" s="4"/>
      <c r="BGX703" s="4"/>
      <c r="BGY703" s="4"/>
      <c r="BGZ703" s="4"/>
      <c r="BHA703" s="4"/>
      <c r="BHB703" s="4"/>
      <c r="BHC703" s="4"/>
      <c r="BHD703" s="4"/>
      <c r="BHE703" s="4"/>
      <c r="BHF703" s="4"/>
      <c r="BHG703" s="4"/>
      <c r="BHH703" s="4"/>
      <c r="BHI703" s="4"/>
      <c r="BHJ703" s="4"/>
      <c r="BHK703" s="4"/>
      <c r="BHL703" s="4"/>
      <c r="BHM703" s="4"/>
      <c r="BHN703" s="4"/>
      <c r="BHO703" s="4"/>
      <c r="BHP703" s="4"/>
      <c r="BHQ703" s="4"/>
      <c r="BHR703" s="4"/>
      <c r="BHS703" s="4"/>
      <c r="BHT703" s="4"/>
      <c r="BHU703" s="4"/>
      <c r="BHV703" s="4"/>
      <c r="BHW703" s="4"/>
      <c r="BHX703" s="4"/>
      <c r="BHY703" s="4"/>
      <c r="BHZ703" s="4"/>
      <c r="BIA703" s="4"/>
      <c r="BIB703" s="4"/>
      <c r="BIC703" s="4"/>
      <c r="BID703" s="4"/>
      <c r="BIE703" s="4"/>
      <c r="BIF703" s="4"/>
      <c r="BIG703" s="4"/>
      <c r="BIH703" s="4"/>
      <c r="BII703" s="4"/>
      <c r="BIJ703" s="4"/>
      <c r="BIK703" s="4"/>
      <c r="BIL703" s="4"/>
      <c r="BIM703" s="4"/>
      <c r="BIN703" s="4"/>
      <c r="BIO703" s="4"/>
      <c r="BIP703" s="4"/>
      <c r="BIQ703" s="4"/>
      <c r="BIR703" s="4"/>
      <c r="BIS703" s="4"/>
      <c r="BIT703" s="4"/>
      <c r="BIU703" s="4"/>
      <c r="BIV703" s="4"/>
      <c r="BIW703" s="4"/>
      <c r="BIX703" s="4"/>
      <c r="BIY703" s="4"/>
      <c r="BIZ703" s="4"/>
      <c r="BJA703" s="4"/>
      <c r="BJB703" s="4"/>
      <c r="BJC703" s="4"/>
      <c r="BJD703" s="4"/>
      <c r="BJE703" s="4"/>
      <c r="BJF703" s="4"/>
      <c r="BJG703" s="4"/>
      <c r="BJH703" s="4"/>
      <c r="BJI703" s="4"/>
      <c r="BJJ703" s="4"/>
      <c r="BJK703" s="4"/>
      <c r="BJL703" s="4"/>
      <c r="BJM703" s="4"/>
      <c r="BJN703" s="4"/>
      <c r="BJO703" s="4"/>
      <c r="BJP703" s="4"/>
      <c r="BJQ703" s="4"/>
      <c r="BJR703" s="4"/>
      <c r="BJS703" s="4"/>
      <c r="BJT703" s="4"/>
      <c r="BJU703" s="4"/>
      <c r="BJV703" s="4"/>
      <c r="BJW703" s="4"/>
      <c r="BJX703" s="4"/>
      <c r="BJY703" s="4"/>
      <c r="BJZ703" s="4"/>
      <c r="BKA703" s="4"/>
      <c r="BKB703" s="4"/>
      <c r="BKC703" s="4"/>
      <c r="BKD703" s="4"/>
      <c r="BKE703" s="4"/>
      <c r="BKF703" s="4"/>
      <c r="BKG703" s="4"/>
      <c r="BKH703" s="4"/>
      <c r="BKI703" s="4"/>
      <c r="BKJ703" s="4"/>
      <c r="BKK703" s="4"/>
      <c r="BKL703" s="4"/>
      <c r="BKM703" s="4"/>
      <c r="BKN703" s="4"/>
      <c r="BKO703" s="4"/>
      <c r="BKP703" s="4"/>
      <c r="BKQ703" s="4"/>
      <c r="BKR703" s="4"/>
      <c r="BKS703" s="4"/>
      <c r="BKT703" s="4"/>
      <c r="BKU703" s="4"/>
      <c r="BKV703" s="4"/>
      <c r="BKW703" s="4"/>
      <c r="BKX703" s="4"/>
      <c r="BKY703" s="4"/>
      <c r="BKZ703" s="4"/>
      <c r="BLA703" s="4"/>
      <c r="BLB703" s="4"/>
      <c r="BLC703" s="4"/>
      <c r="BLD703" s="4"/>
      <c r="BLE703" s="4"/>
      <c r="BLF703" s="4"/>
      <c r="BLG703" s="4"/>
      <c r="BLH703" s="4"/>
      <c r="BLI703" s="4"/>
      <c r="BLJ703" s="4"/>
      <c r="BLK703" s="4"/>
      <c r="BLL703" s="4"/>
      <c r="BLM703" s="4"/>
      <c r="BLN703" s="4"/>
      <c r="BLO703" s="4"/>
      <c r="BLP703" s="4"/>
      <c r="BLQ703" s="4"/>
      <c r="BLR703" s="4"/>
      <c r="BLS703" s="4"/>
      <c r="BLT703" s="4"/>
      <c r="BLU703" s="4"/>
      <c r="BLV703" s="4"/>
      <c r="BLW703" s="4"/>
      <c r="BLX703" s="4"/>
      <c r="BLY703" s="4"/>
      <c r="BLZ703" s="4"/>
      <c r="BMA703" s="4"/>
      <c r="BMB703" s="4"/>
      <c r="BMC703" s="4"/>
      <c r="BMD703" s="4"/>
      <c r="BME703" s="4"/>
      <c r="BMF703" s="4"/>
      <c r="BMG703" s="4"/>
      <c r="BMH703" s="4"/>
      <c r="BMI703" s="4"/>
      <c r="BMJ703" s="4"/>
      <c r="BMK703" s="4"/>
      <c r="BML703" s="4"/>
      <c r="BMM703" s="4"/>
      <c r="BMN703" s="4"/>
      <c r="BMO703" s="4"/>
      <c r="BMP703" s="4"/>
      <c r="BMQ703" s="4"/>
      <c r="BMR703" s="4"/>
      <c r="BMS703" s="4"/>
      <c r="BMT703" s="4"/>
      <c r="BMU703" s="4"/>
      <c r="BMV703" s="4"/>
      <c r="BMW703" s="4"/>
      <c r="BMX703" s="4"/>
      <c r="BMY703" s="4"/>
      <c r="BMZ703" s="4"/>
      <c r="BNA703" s="4"/>
      <c r="BNB703" s="4"/>
      <c r="BNC703" s="4"/>
      <c r="BND703" s="4"/>
      <c r="BNE703" s="4"/>
      <c r="BNF703" s="4"/>
      <c r="BNG703" s="4"/>
      <c r="BNH703" s="4"/>
      <c r="BNI703" s="4"/>
      <c r="BNJ703" s="4"/>
      <c r="BNK703" s="4"/>
      <c r="BNL703" s="4"/>
      <c r="BNM703" s="4"/>
      <c r="BNN703" s="4"/>
      <c r="BNO703" s="4"/>
      <c r="BNP703" s="4"/>
      <c r="BNQ703" s="4"/>
      <c r="BNR703" s="4"/>
      <c r="BNS703" s="4"/>
      <c r="BNT703" s="4"/>
      <c r="BNU703" s="4"/>
      <c r="BNV703" s="4"/>
      <c r="BNW703" s="4"/>
      <c r="BNX703" s="4"/>
      <c r="BNY703" s="4"/>
      <c r="BNZ703" s="4"/>
      <c r="BOA703" s="4"/>
      <c r="BOB703" s="4"/>
      <c r="BOC703" s="4"/>
      <c r="BOD703" s="4"/>
      <c r="BOE703" s="4"/>
      <c r="BOF703" s="4"/>
      <c r="BOG703" s="4"/>
      <c r="BOH703" s="4"/>
      <c r="BOI703" s="4"/>
      <c r="BOJ703" s="4"/>
      <c r="BOK703" s="4"/>
      <c r="BOL703" s="4"/>
      <c r="BOM703" s="4"/>
      <c r="BON703" s="4"/>
      <c r="BOO703" s="4"/>
      <c r="BOP703" s="4"/>
      <c r="BOQ703" s="4"/>
      <c r="BOR703" s="4"/>
      <c r="BOS703" s="4"/>
      <c r="BOT703" s="4"/>
      <c r="BOU703" s="4"/>
      <c r="BOV703" s="4"/>
      <c r="BOW703" s="4"/>
      <c r="BOX703" s="4"/>
      <c r="BOY703" s="4"/>
      <c r="BOZ703" s="4"/>
      <c r="BPA703" s="4"/>
      <c r="BPB703" s="4"/>
      <c r="BPC703" s="4"/>
      <c r="BPD703" s="4"/>
      <c r="BPE703" s="4"/>
      <c r="BPF703" s="4"/>
      <c r="BPG703" s="4"/>
      <c r="BPH703" s="4"/>
      <c r="BPI703" s="4"/>
      <c r="BPJ703" s="4"/>
      <c r="BPK703" s="4"/>
      <c r="BPL703" s="4"/>
      <c r="BPM703" s="4"/>
      <c r="BPN703" s="4"/>
      <c r="BPO703" s="4"/>
      <c r="BPP703" s="4"/>
      <c r="BPQ703" s="4"/>
      <c r="BPR703" s="4"/>
      <c r="BPS703" s="4"/>
      <c r="BPT703" s="4"/>
      <c r="BPU703" s="4"/>
      <c r="BPV703" s="4"/>
      <c r="BPW703" s="4"/>
      <c r="BPX703" s="4"/>
      <c r="BPY703" s="4"/>
      <c r="BPZ703" s="4"/>
      <c r="BQA703" s="4"/>
      <c r="BQB703" s="4"/>
      <c r="BQC703" s="4"/>
      <c r="BQD703" s="4"/>
      <c r="BQE703" s="4"/>
      <c r="BQF703" s="4"/>
      <c r="BQG703" s="4"/>
      <c r="BQH703" s="4"/>
      <c r="BQI703" s="4"/>
      <c r="BQJ703" s="4"/>
      <c r="BQK703" s="4"/>
      <c r="BQL703" s="4"/>
      <c r="BQM703" s="4"/>
      <c r="BQN703" s="4"/>
      <c r="BQO703" s="4"/>
      <c r="BQP703" s="4"/>
      <c r="BQQ703" s="4"/>
      <c r="BQR703" s="4"/>
      <c r="BQS703" s="4"/>
      <c r="BQT703" s="4"/>
      <c r="BQU703" s="4"/>
      <c r="BQV703" s="4"/>
      <c r="BQW703" s="4"/>
      <c r="BQX703" s="4"/>
      <c r="BQY703" s="4"/>
      <c r="BQZ703" s="4"/>
      <c r="BRA703" s="4"/>
      <c r="BRB703" s="4"/>
      <c r="BRC703" s="4"/>
      <c r="BRD703" s="4"/>
      <c r="BRE703" s="4"/>
      <c r="BRF703" s="4"/>
      <c r="BRG703" s="4"/>
      <c r="BRH703" s="4"/>
      <c r="BRI703" s="4"/>
      <c r="BRJ703" s="4"/>
      <c r="BRK703" s="4"/>
      <c r="BRL703" s="4"/>
      <c r="BRM703" s="4"/>
      <c r="BRN703" s="4"/>
      <c r="BRO703" s="4"/>
      <c r="BRP703" s="4"/>
      <c r="BRQ703" s="4"/>
      <c r="BRR703" s="4"/>
      <c r="BRS703" s="4"/>
      <c r="BRT703" s="4"/>
      <c r="BRU703" s="4"/>
      <c r="BRV703" s="4"/>
      <c r="BRW703" s="4"/>
      <c r="BRX703" s="4"/>
      <c r="BRY703" s="4"/>
      <c r="BRZ703" s="4"/>
      <c r="BSA703" s="4"/>
      <c r="BSB703" s="4"/>
      <c r="BSC703" s="4"/>
      <c r="BSD703" s="4"/>
      <c r="BSE703" s="4"/>
      <c r="BSF703" s="4"/>
      <c r="BSG703" s="4"/>
      <c r="BSH703" s="4"/>
      <c r="BSI703" s="4"/>
      <c r="BSJ703" s="4"/>
      <c r="BSK703" s="4"/>
      <c r="BSL703" s="4"/>
      <c r="BSM703" s="4"/>
      <c r="BSN703" s="4"/>
      <c r="BSO703" s="4"/>
      <c r="BSP703" s="4"/>
      <c r="BSQ703" s="4"/>
      <c r="BSR703" s="4"/>
      <c r="BSS703" s="4"/>
      <c r="BST703" s="4"/>
      <c r="BSU703" s="4"/>
      <c r="BSV703" s="4"/>
      <c r="BSW703" s="4"/>
      <c r="BSX703" s="4"/>
      <c r="BSY703" s="4"/>
      <c r="BSZ703" s="4"/>
      <c r="BTA703" s="4"/>
      <c r="BTB703" s="4"/>
      <c r="BTC703" s="4"/>
      <c r="BTD703" s="4"/>
      <c r="BTE703" s="4"/>
      <c r="BTF703" s="4"/>
      <c r="BTG703" s="4"/>
      <c r="BTH703" s="4"/>
      <c r="BTI703" s="4"/>
      <c r="BTJ703" s="4"/>
      <c r="BTK703" s="4"/>
      <c r="BTL703" s="4"/>
      <c r="BTM703" s="4"/>
      <c r="BTN703" s="4"/>
      <c r="BTO703" s="4"/>
      <c r="BTP703" s="4"/>
      <c r="BTQ703" s="4"/>
      <c r="BTR703" s="4"/>
      <c r="BTS703" s="4"/>
      <c r="BTT703" s="4"/>
      <c r="BTU703" s="4"/>
      <c r="BTV703" s="4"/>
      <c r="BTW703" s="4"/>
      <c r="BTX703" s="4"/>
      <c r="BTY703" s="4"/>
      <c r="BTZ703" s="4"/>
      <c r="BUA703" s="4"/>
      <c r="BUB703" s="4"/>
      <c r="BUC703" s="4"/>
      <c r="BUD703" s="4"/>
      <c r="BUE703" s="4"/>
      <c r="BUF703" s="4"/>
      <c r="BUG703" s="4"/>
      <c r="BUH703" s="4"/>
      <c r="BUI703" s="4"/>
      <c r="BUJ703" s="4"/>
      <c r="BUK703" s="4"/>
      <c r="BUL703" s="4"/>
      <c r="BUM703" s="4"/>
      <c r="BUN703" s="4"/>
      <c r="BUO703" s="4"/>
      <c r="BUP703" s="4"/>
      <c r="BUQ703" s="4"/>
      <c r="BUR703" s="4"/>
      <c r="BUS703" s="4"/>
      <c r="BUT703" s="4"/>
      <c r="BUU703" s="4"/>
      <c r="BUV703" s="4"/>
      <c r="BUW703" s="4"/>
      <c r="BUX703" s="4"/>
      <c r="BUY703" s="4"/>
      <c r="BUZ703" s="4"/>
      <c r="BVA703" s="4"/>
      <c r="BVB703" s="4"/>
      <c r="BVC703" s="4"/>
      <c r="BVD703" s="4"/>
      <c r="BVE703" s="4"/>
      <c r="BVF703" s="4"/>
      <c r="BVG703" s="4"/>
      <c r="BVH703" s="4"/>
      <c r="BVI703" s="4"/>
      <c r="BVJ703" s="4"/>
      <c r="BVK703" s="4"/>
      <c r="BVL703" s="4"/>
      <c r="BVM703" s="4"/>
      <c r="BVN703" s="4"/>
      <c r="BVO703" s="4"/>
      <c r="BVP703" s="4"/>
      <c r="BVQ703" s="4"/>
      <c r="BVR703" s="4"/>
      <c r="BVS703" s="4"/>
      <c r="BVT703" s="4"/>
      <c r="BVU703" s="4"/>
      <c r="BVV703" s="4"/>
      <c r="BVW703" s="4"/>
      <c r="BVX703" s="4"/>
      <c r="BVY703" s="4"/>
      <c r="BVZ703" s="4"/>
      <c r="BWA703" s="4"/>
      <c r="BWB703" s="4"/>
      <c r="BWC703" s="4"/>
      <c r="BWD703" s="4"/>
      <c r="BWE703" s="4"/>
      <c r="BWF703" s="4"/>
      <c r="BWG703" s="4"/>
      <c r="BWH703" s="4"/>
      <c r="BWI703" s="4"/>
      <c r="BWJ703" s="4"/>
      <c r="BWK703" s="4"/>
      <c r="BWL703" s="4"/>
      <c r="BWM703" s="4"/>
      <c r="BWN703" s="4"/>
      <c r="BWO703" s="4"/>
      <c r="BWP703" s="4"/>
      <c r="BWQ703" s="4"/>
      <c r="BWR703" s="4"/>
      <c r="BWS703" s="4"/>
      <c r="BWT703" s="4"/>
      <c r="BWU703" s="4"/>
      <c r="BWV703" s="4"/>
      <c r="BWW703" s="4"/>
      <c r="BWX703" s="4"/>
      <c r="BWY703" s="4"/>
      <c r="BWZ703" s="4"/>
      <c r="BXA703" s="4"/>
      <c r="BXB703" s="4"/>
      <c r="BXC703" s="4"/>
      <c r="BXD703" s="4"/>
      <c r="BXE703" s="4"/>
      <c r="BXF703" s="4"/>
      <c r="BXG703" s="4"/>
      <c r="BXH703" s="4"/>
      <c r="BXI703" s="4"/>
      <c r="BXJ703" s="4"/>
      <c r="BXK703" s="4"/>
      <c r="BXL703" s="4"/>
      <c r="BXM703" s="4"/>
      <c r="BXN703" s="4"/>
      <c r="BXO703" s="4"/>
      <c r="BXP703" s="4"/>
      <c r="BXQ703" s="4"/>
      <c r="BXR703" s="4"/>
      <c r="BXS703" s="4"/>
      <c r="BXT703" s="4"/>
      <c r="BXU703" s="4"/>
      <c r="BXV703" s="4"/>
      <c r="BXW703" s="4"/>
      <c r="BXX703" s="4"/>
      <c r="BXY703" s="4"/>
      <c r="BXZ703" s="4"/>
      <c r="BYA703" s="4"/>
      <c r="BYB703" s="4"/>
      <c r="BYC703" s="4"/>
      <c r="BYD703" s="4"/>
      <c r="BYE703" s="4"/>
      <c r="BYF703" s="4"/>
      <c r="BYG703" s="4"/>
      <c r="BYH703" s="4"/>
      <c r="BYI703" s="4"/>
      <c r="BYJ703" s="4"/>
      <c r="BYK703" s="4"/>
      <c r="BYL703" s="4"/>
      <c r="BYM703" s="4"/>
      <c r="BYN703" s="4"/>
      <c r="BYO703" s="4"/>
      <c r="BYP703" s="4"/>
      <c r="BYQ703" s="4"/>
      <c r="BYR703" s="4"/>
      <c r="BYS703" s="4"/>
      <c r="BYT703" s="4"/>
      <c r="BYU703" s="4"/>
      <c r="BYV703" s="4"/>
      <c r="BYW703" s="4"/>
      <c r="BYX703" s="4"/>
      <c r="BYY703" s="4"/>
      <c r="BYZ703" s="4"/>
      <c r="BZA703" s="4"/>
      <c r="BZB703" s="4"/>
      <c r="BZC703" s="4"/>
      <c r="BZD703" s="4"/>
      <c r="BZE703" s="4"/>
      <c r="BZF703" s="4"/>
      <c r="BZG703" s="4"/>
      <c r="BZH703" s="4"/>
      <c r="BZI703" s="4"/>
      <c r="BZJ703" s="4"/>
      <c r="BZK703" s="4"/>
      <c r="BZL703" s="4"/>
      <c r="BZM703" s="4"/>
      <c r="BZN703" s="4"/>
      <c r="BZO703" s="4"/>
      <c r="BZP703" s="4"/>
      <c r="BZQ703" s="4"/>
      <c r="BZR703" s="4"/>
      <c r="BZS703" s="4"/>
      <c r="BZT703" s="4"/>
      <c r="BZU703" s="4"/>
      <c r="BZV703" s="4"/>
      <c r="BZW703" s="4"/>
      <c r="BZX703" s="4"/>
      <c r="BZY703" s="4"/>
      <c r="BZZ703" s="4"/>
      <c r="CAA703" s="4"/>
      <c r="CAB703" s="4"/>
      <c r="CAC703" s="4"/>
      <c r="CAD703" s="4"/>
      <c r="CAE703" s="4"/>
      <c r="CAF703" s="4"/>
      <c r="CAG703" s="4"/>
      <c r="CAH703" s="4"/>
      <c r="CAI703" s="4"/>
      <c r="CAJ703" s="4"/>
      <c r="CAK703" s="4"/>
      <c r="CAL703" s="4"/>
      <c r="CAM703" s="4"/>
      <c r="CAN703" s="4"/>
      <c r="CAO703" s="4"/>
      <c r="CAP703" s="4"/>
      <c r="CAQ703" s="4"/>
      <c r="CAR703" s="4"/>
      <c r="CAS703" s="4"/>
      <c r="CAT703" s="4"/>
      <c r="CAU703" s="4"/>
      <c r="CAV703" s="4"/>
      <c r="CAW703" s="4"/>
      <c r="CAX703" s="4"/>
      <c r="CAY703" s="4"/>
      <c r="CAZ703" s="4"/>
      <c r="CBA703" s="4"/>
      <c r="CBB703" s="4"/>
      <c r="CBC703" s="4"/>
      <c r="CBD703" s="4"/>
      <c r="CBE703" s="4"/>
      <c r="CBF703" s="4"/>
      <c r="CBG703" s="4"/>
      <c r="CBH703" s="4"/>
      <c r="CBI703" s="4"/>
      <c r="CBJ703" s="4"/>
      <c r="CBK703" s="4"/>
      <c r="CBL703" s="4"/>
      <c r="CBM703" s="4"/>
      <c r="CBN703" s="4"/>
      <c r="CBO703" s="4"/>
      <c r="CBP703" s="4"/>
      <c r="CBQ703" s="4"/>
      <c r="CBR703" s="4"/>
      <c r="CBS703" s="4"/>
      <c r="CBT703" s="4"/>
      <c r="CBU703" s="4"/>
      <c r="CBV703" s="4"/>
      <c r="CBW703" s="4"/>
      <c r="CBX703" s="4"/>
      <c r="CBY703" s="4"/>
      <c r="CBZ703" s="4"/>
      <c r="CCA703" s="4"/>
      <c r="CCB703" s="4"/>
      <c r="CCC703" s="4"/>
      <c r="CCD703" s="4"/>
      <c r="CCE703" s="4"/>
      <c r="CCF703" s="4"/>
      <c r="CCG703" s="4"/>
      <c r="CCH703" s="4"/>
      <c r="CCI703" s="4"/>
      <c r="CCJ703" s="4"/>
      <c r="CCK703" s="4"/>
      <c r="CCL703" s="4"/>
      <c r="CCM703" s="4"/>
      <c r="CCN703" s="4"/>
      <c r="CCO703" s="4"/>
      <c r="CCP703" s="4"/>
      <c r="CCQ703" s="4"/>
      <c r="CCR703" s="4"/>
      <c r="CCS703" s="4"/>
      <c r="CCT703" s="4"/>
      <c r="CCU703" s="4"/>
      <c r="CCV703" s="4"/>
      <c r="CCW703" s="4"/>
      <c r="CCX703" s="4"/>
      <c r="CCY703" s="4"/>
      <c r="CCZ703" s="4"/>
      <c r="CDA703" s="4"/>
      <c r="CDB703" s="4"/>
      <c r="CDC703" s="4"/>
      <c r="CDD703" s="4"/>
      <c r="CDE703" s="4"/>
      <c r="CDF703" s="4"/>
      <c r="CDG703" s="4"/>
      <c r="CDH703" s="4"/>
      <c r="CDI703" s="4"/>
      <c r="CDJ703" s="4"/>
      <c r="CDK703" s="4"/>
      <c r="CDL703" s="4"/>
      <c r="CDM703" s="4"/>
      <c r="CDN703" s="4"/>
      <c r="CDO703" s="4"/>
      <c r="CDP703" s="4"/>
      <c r="CDQ703" s="4"/>
      <c r="CDR703" s="4"/>
      <c r="CDS703" s="4"/>
      <c r="CDT703" s="4"/>
      <c r="CDU703" s="4"/>
      <c r="CDV703" s="4"/>
      <c r="CDW703" s="4"/>
      <c r="CDX703" s="4"/>
      <c r="CDY703" s="4"/>
      <c r="CDZ703" s="4"/>
      <c r="CEA703" s="4"/>
      <c r="CEB703" s="4"/>
      <c r="CEC703" s="4"/>
      <c r="CED703" s="4"/>
      <c r="CEE703" s="4"/>
      <c r="CEF703" s="4"/>
      <c r="CEG703" s="4"/>
      <c r="CEH703" s="4"/>
      <c r="CEI703" s="4"/>
      <c r="CEJ703" s="4"/>
      <c r="CEK703" s="4"/>
      <c r="CEL703" s="4"/>
      <c r="CEM703" s="4"/>
      <c r="CEN703" s="4"/>
      <c r="CEO703" s="4"/>
      <c r="CEP703" s="4"/>
      <c r="CEQ703" s="4"/>
      <c r="CER703" s="4"/>
      <c r="CES703" s="4"/>
      <c r="CET703" s="4"/>
      <c r="CEU703" s="4"/>
      <c r="CEV703" s="4"/>
      <c r="CEW703" s="4"/>
      <c r="CEX703" s="4"/>
      <c r="CEY703" s="4"/>
      <c r="CEZ703" s="4"/>
      <c r="CFA703" s="4"/>
      <c r="CFB703" s="4"/>
      <c r="CFC703" s="4"/>
      <c r="CFD703" s="4"/>
      <c r="CFE703" s="4"/>
      <c r="CFF703" s="4"/>
      <c r="CFG703" s="4"/>
      <c r="CFH703" s="4"/>
      <c r="CFI703" s="4"/>
      <c r="CFJ703" s="4"/>
      <c r="CFK703" s="4"/>
      <c r="CFL703" s="4"/>
      <c r="CFM703" s="4"/>
      <c r="CFN703" s="4"/>
      <c r="CFO703" s="4"/>
      <c r="CFP703" s="4"/>
      <c r="CFQ703" s="4"/>
      <c r="CFR703" s="4"/>
      <c r="CFS703" s="4"/>
      <c r="CFT703" s="4"/>
      <c r="CFU703" s="4"/>
      <c r="CFV703" s="4"/>
      <c r="CFW703" s="4"/>
      <c r="CFX703" s="4"/>
      <c r="CFY703" s="4"/>
      <c r="CFZ703" s="4"/>
      <c r="CGA703" s="4"/>
      <c r="CGB703" s="4"/>
      <c r="CGC703" s="4"/>
      <c r="CGD703" s="4"/>
      <c r="CGE703" s="4"/>
      <c r="CGF703" s="4"/>
      <c r="CGG703" s="4"/>
      <c r="CGH703" s="4"/>
      <c r="CGI703" s="4"/>
      <c r="CGJ703" s="4"/>
      <c r="CGK703" s="4"/>
      <c r="CGL703" s="4"/>
      <c r="CGM703" s="4"/>
      <c r="CGN703" s="4"/>
      <c r="CGO703" s="4"/>
      <c r="CGP703" s="4"/>
      <c r="CGQ703" s="4"/>
      <c r="CGR703" s="4"/>
      <c r="CGS703" s="4"/>
      <c r="CGT703" s="4"/>
      <c r="CGU703" s="4"/>
      <c r="CGV703" s="4"/>
      <c r="CGW703" s="4"/>
      <c r="CGX703" s="4"/>
      <c r="CGY703" s="4"/>
      <c r="CGZ703" s="4"/>
      <c r="CHA703" s="4"/>
      <c r="CHB703" s="4"/>
      <c r="CHC703" s="4"/>
      <c r="CHD703" s="4"/>
      <c r="CHE703" s="4"/>
      <c r="CHF703" s="4"/>
      <c r="CHG703" s="4"/>
      <c r="CHH703" s="4"/>
      <c r="CHI703" s="4"/>
      <c r="CHJ703" s="4"/>
      <c r="CHK703" s="4"/>
      <c r="CHL703" s="4"/>
      <c r="CHM703" s="4"/>
      <c r="CHN703" s="4"/>
      <c r="CHO703" s="4"/>
      <c r="CHP703" s="4"/>
      <c r="CHQ703" s="4"/>
      <c r="CHR703" s="4"/>
      <c r="CHS703" s="4"/>
      <c r="CHT703" s="4"/>
      <c r="CHU703" s="4"/>
      <c r="CHV703" s="4"/>
      <c r="CHW703" s="4"/>
      <c r="CHX703" s="4"/>
      <c r="CHY703" s="4"/>
      <c r="CHZ703" s="4"/>
      <c r="CIA703" s="4"/>
      <c r="CIB703" s="4"/>
      <c r="CIC703" s="4"/>
      <c r="CID703" s="4"/>
      <c r="CIE703" s="4"/>
      <c r="CIF703" s="4"/>
      <c r="CIG703" s="4"/>
      <c r="CIH703" s="4"/>
      <c r="CII703" s="4"/>
      <c r="CIJ703" s="4"/>
      <c r="CIK703" s="4"/>
      <c r="CIL703" s="4"/>
      <c r="CIM703" s="4"/>
      <c r="CIN703" s="4"/>
      <c r="CIO703" s="4"/>
      <c r="CIP703" s="4"/>
      <c r="CIQ703" s="4"/>
      <c r="CIR703" s="4"/>
      <c r="CIS703" s="4"/>
      <c r="CIT703" s="4"/>
      <c r="CIU703" s="4"/>
      <c r="CIV703" s="4"/>
      <c r="CIW703" s="4"/>
      <c r="CIX703" s="4"/>
      <c r="CIY703" s="4"/>
      <c r="CIZ703" s="4"/>
      <c r="CJA703" s="4"/>
      <c r="CJB703" s="4"/>
      <c r="CJC703" s="4"/>
      <c r="CJD703" s="4"/>
      <c r="CJE703" s="4"/>
      <c r="CJF703" s="4"/>
      <c r="CJG703" s="4"/>
      <c r="CJH703" s="4"/>
      <c r="CJI703" s="4"/>
      <c r="CJJ703" s="4"/>
      <c r="CJK703" s="4"/>
      <c r="CJL703" s="4"/>
      <c r="CJM703" s="4"/>
      <c r="CJN703" s="4"/>
      <c r="CJO703" s="4"/>
      <c r="CJP703" s="4"/>
      <c r="CJQ703" s="4"/>
      <c r="CJR703" s="4"/>
      <c r="CJS703" s="4"/>
      <c r="CJT703" s="4"/>
      <c r="CJU703" s="4"/>
      <c r="CJV703" s="4"/>
      <c r="CJW703" s="4"/>
      <c r="CJX703" s="4"/>
      <c r="CJY703" s="4"/>
      <c r="CJZ703" s="4"/>
      <c r="CKA703" s="4"/>
      <c r="CKB703" s="4"/>
      <c r="CKC703" s="4"/>
      <c r="CKD703" s="4"/>
      <c r="CKE703" s="4"/>
      <c r="CKF703" s="4"/>
      <c r="CKG703" s="4"/>
      <c r="CKH703" s="4"/>
      <c r="CKI703" s="4"/>
      <c r="CKJ703" s="4"/>
      <c r="CKK703" s="4"/>
      <c r="CKL703" s="4"/>
      <c r="CKM703" s="4"/>
      <c r="CKN703" s="4"/>
      <c r="CKO703" s="4"/>
      <c r="CKP703" s="4"/>
      <c r="CKQ703" s="4"/>
      <c r="CKR703" s="4"/>
      <c r="CKS703" s="4"/>
      <c r="CKT703" s="4"/>
      <c r="CKU703" s="4"/>
      <c r="CKV703" s="4"/>
      <c r="CKW703" s="4"/>
      <c r="CKX703" s="4"/>
      <c r="CKY703" s="4"/>
      <c r="CKZ703" s="4"/>
      <c r="CLA703" s="4"/>
      <c r="CLB703" s="4"/>
      <c r="CLC703" s="4"/>
      <c r="CLD703" s="4"/>
      <c r="CLE703" s="4"/>
      <c r="CLF703" s="4"/>
      <c r="CLG703" s="4"/>
      <c r="CLH703" s="4"/>
      <c r="CLI703" s="4"/>
      <c r="CLJ703" s="4"/>
      <c r="CLK703" s="4"/>
      <c r="CLL703" s="4"/>
      <c r="CLM703" s="4"/>
      <c r="CLN703" s="4"/>
      <c r="CLO703" s="4"/>
      <c r="CLP703" s="4"/>
      <c r="CLQ703" s="4"/>
      <c r="CLR703" s="4"/>
      <c r="CLS703" s="4"/>
      <c r="CLT703" s="4"/>
      <c r="CLU703" s="4"/>
      <c r="CLV703" s="4"/>
      <c r="CLW703" s="4"/>
      <c r="CLX703" s="4"/>
      <c r="CLY703" s="4"/>
      <c r="CLZ703" s="4"/>
      <c r="CMA703" s="4"/>
      <c r="CMB703" s="4"/>
      <c r="CMC703" s="4"/>
      <c r="CMD703" s="4"/>
      <c r="CME703" s="4"/>
      <c r="CMF703" s="4"/>
      <c r="CMG703" s="4"/>
      <c r="CMH703" s="4"/>
      <c r="CMI703" s="4"/>
      <c r="CMJ703" s="4"/>
      <c r="CMK703" s="4"/>
      <c r="CML703" s="4"/>
      <c r="CMM703" s="4"/>
      <c r="CMN703" s="4"/>
      <c r="CMO703" s="4"/>
      <c r="CMP703" s="4"/>
      <c r="CMQ703" s="4"/>
      <c r="CMR703" s="4"/>
      <c r="CMS703" s="4"/>
      <c r="CMT703" s="4"/>
      <c r="CMU703" s="4"/>
      <c r="CMV703" s="4"/>
      <c r="CMW703" s="4"/>
      <c r="CMX703" s="4"/>
      <c r="CMY703" s="4"/>
      <c r="CMZ703" s="4"/>
      <c r="CNA703" s="4"/>
      <c r="CNB703" s="4"/>
      <c r="CNC703" s="4"/>
      <c r="CND703" s="4"/>
      <c r="CNE703" s="4"/>
      <c r="CNF703" s="4"/>
      <c r="CNG703" s="4"/>
      <c r="CNH703" s="4"/>
      <c r="CNI703" s="4"/>
      <c r="CNJ703" s="4"/>
      <c r="CNK703" s="4"/>
      <c r="CNL703" s="4"/>
      <c r="CNM703" s="4"/>
      <c r="CNN703" s="4"/>
      <c r="CNO703" s="4"/>
      <c r="CNP703" s="4"/>
      <c r="CNQ703" s="4"/>
      <c r="CNR703" s="4"/>
      <c r="CNS703" s="4"/>
      <c r="CNT703" s="4"/>
      <c r="CNU703" s="4"/>
      <c r="CNV703" s="4"/>
      <c r="CNW703" s="4"/>
      <c r="CNX703" s="4"/>
      <c r="CNY703" s="4"/>
      <c r="CNZ703" s="4"/>
      <c r="COA703" s="4"/>
      <c r="COB703" s="4"/>
      <c r="COC703" s="4"/>
      <c r="COD703" s="4"/>
      <c r="COE703" s="4"/>
      <c r="COF703" s="4"/>
      <c r="COG703" s="4"/>
      <c r="COH703" s="4"/>
      <c r="COI703" s="4"/>
      <c r="COJ703" s="4"/>
      <c r="COK703" s="4"/>
      <c r="COL703" s="4"/>
      <c r="COM703" s="4"/>
      <c r="CON703" s="4"/>
      <c r="COO703" s="4"/>
      <c r="COP703" s="4"/>
      <c r="COQ703" s="4"/>
      <c r="COR703" s="4"/>
      <c r="COS703" s="4"/>
      <c r="COT703" s="4"/>
      <c r="COU703" s="4"/>
      <c r="COV703" s="4"/>
      <c r="COW703" s="4"/>
      <c r="COX703" s="4"/>
      <c r="COY703" s="4"/>
      <c r="COZ703" s="4"/>
      <c r="CPA703" s="4"/>
      <c r="CPB703" s="4"/>
      <c r="CPC703" s="4"/>
      <c r="CPD703" s="4"/>
      <c r="CPE703" s="4"/>
      <c r="CPF703" s="4"/>
      <c r="CPG703" s="4"/>
      <c r="CPH703" s="4"/>
      <c r="CPI703" s="4"/>
      <c r="CPJ703" s="4"/>
      <c r="CPK703" s="4"/>
      <c r="CPL703" s="4"/>
      <c r="CPM703" s="4"/>
      <c r="CPN703" s="4"/>
      <c r="CPO703" s="4"/>
      <c r="CPP703" s="4"/>
      <c r="CPQ703" s="4"/>
      <c r="CPR703" s="4"/>
      <c r="CPS703" s="4"/>
      <c r="CPT703" s="4"/>
      <c r="CPU703" s="4"/>
      <c r="CPV703" s="4"/>
      <c r="CPW703" s="4"/>
      <c r="CPX703" s="4"/>
      <c r="CPY703" s="4"/>
      <c r="CPZ703" s="4"/>
      <c r="CQA703" s="4"/>
      <c r="CQB703" s="4"/>
      <c r="CQC703" s="4"/>
      <c r="CQD703" s="4"/>
      <c r="CQE703" s="4"/>
      <c r="CQF703" s="4"/>
      <c r="CQG703" s="4"/>
      <c r="CQH703" s="4"/>
      <c r="CQI703" s="4"/>
      <c r="CQJ703" s="4"/>
      <c r="CQK703" s="4"/>
      <c r="CQL703" s="4"/>
      <c r="CQM703" s="4"/>
      <c r="CQN703" s="4"/>
      <c r="CQO703" s="4"/>
      <c r="CQP703" s="4"/>
      <c r="CQQ703" s="4"/>
      <c r="CQR703" s="4"/>
      <c r="CQS703" s="4"/>
      <c r="CQT703" s="4"/>
      <c r="CQU703" s="4"/>
      <c r="CQV703" s="4"/>
      <c r="CQW703" s="4"/>
      <c r="CQX703" s="4"/>
      <c r="CQY703" s="4"/>
      <c r="CQZ703" s="4"/>
      <c r="CRA703" s="4"/>
      <c r="CRB703" s="4"/>
      <c r="CRC703" s="4"/>
      <c r="CRD703" s="4"/>
      <c r="CRE703" s="4"/>
      <c r="CRF703" s="4"/>
      <c r="CRG703" s="4"/>
      <c r="CRH703" s="4"/>
      <c r="CRI703" s="4"/>
      <c r="CRJ703" s="4"/>
      <c r="CRK703" s="4"/>
      <c r="CRL703" s="4"/>
      <c r="CRM703" s="4"/>
      <c r="CRN703" s="4"/>
      <c r="CRO703" s="4"/>
      <c r="CRP703" s="4"/>
      <c r="CRQ703" s="4"/>
      <c r="CRR703" s="4"/>
      <c r="CRS703" s="4"/>
      <c r="CRT703" s="4"/>
      <c r="CRU703" s="4"/>
      <c r="CRV703" s="4"/>
      <c r="CRW703" s="4"/>
      <c r="CRX703" s="4"/>
      <c r="CRY703" s="4"/>
      <c r="CRZ703" s="4"/>
      <c r="CSA703" s="4"/>
      <c r="CSB703" s="4"/>
      <c r="CSC703" s="4"/>
      <c r="CSD703" s="4"/>
      <c r="CSE703" s="4"/>
      <c r="CSF703" s="4"/>
      <c r="CSG703" s="4"/>
      <c r="CSH703" s="4"/>
      <c r="CSI703" s="4"/>
      <c r="CSJ703" s="4"/>
      <c r="CSK703" s="4"/>
      <c r="CSL703" s="4"/>
      <c r="CSM703" s="4"/>
      <c r="CSN703" s="4"/>
      <c r="CSO703" s="4"/>
      <c r="CSP703" s="4"/>
      <c r="CSQ703" s="4"/>
      <c r="CSR703" s="4"/>
      <c r="CSS703" s="4"/>
      <c r="CST703" s="4"/>
      <c r="CSU703" s="4"/>
      <c r="CSV703" s="4"/>
      <c r="CSW703" s="4"/>
      <c r="CSX703" s="4"/>
      <c r="CSY703" s="4"/>
      <c r="CSZ703" s="4"/>
      <c r="CTA703" s="4"/>
      <c r="CTB703" s="4"/>
      <c r="CTC703" s="4"/>
      <c r="CTD703" s="4"/>
      <c r="CTE703" s="4"/>
      <c r="CTF703" s="4"/>
      <c r="CTG703" s="4"/>
      <c r="CTH703" s="4"/>
      <c r="CTI703" s="4"/>
      <c r="CTJ703" s="4"/>
      <c r="CTK703" s="4"/>
      <c r="CTL703" s="4"/>
      <c r="CTM703" s="4"/>
      <c r="CTN703" s="4"/>
      <c r="CTO703" s="4"/>
      <c r="CTP703" s="4"/>
      <c r="CTQ703" s="4"/>
      <c r="CTR703" s="4"/>
      <c r="CTS703" s="4"/>
      <c r="CTT703" s="4"/>
      <c r="CTU703" s="4"/>
      <c r="CTV703" s="4"/>
      <c r="CTW703" s="4"/>
      <c r="CTX703" s="4"/>
      <c r="CTY703" s="4"/>
      <c r="CTZ703" s="4"/>
      <c r="CUA703" s="4"/>
      <c r="CUB703" s="4"/>
      <c r="CUC703" s="4"/>
      <c r="CUD703" s="4"/>
      <c r="CUE703" s="4"/>
      <c r="CUF703" s="4"/>
      <c r="CUG703" s="4"/>
      <c r="CUH703" s="4"/>
      <c r="CUI703" s="4"/>
      <c r="CUJ703" s="4"/>
      <c r="CUK703" s="4"/>
      <c r="CUL703" s="4"/>
      <c r="CUM703" s="4"/>
      <c r="CUN703" s="4"/>
      <c r="CUO703" s="4"/>
      <c r="CUP703" s="4"/>
      <c r="CUQ703" s="4"/>
      <c r="CUR703" s="4"/>
      <c r="CUS703" s="4"/>
      <c r="CUT703" s="4"/>
      <c r="CUU703" s="4"/>
      <c r="CUV703" s="4"/>
      <c r="CUW703" s="4"/>
      <c r="CUX703" s="4"/>
      <c r="CUY703" s="4"/>
      <c r="CUZ703" s="4"/>
      <c r="CVA703" s="4"/>
      <c r="CVB703" s="4"/>
      <c r="CVC703" s="4"/>
      <c r="CVD703" s="4"/>
      <c r="CVE703" s="4"/>
      <c r="CVF703" s="4"/>
      <c r="CVG703" s="4"/>
      <c r="CVH703" s="4"/>
      <c r="CVI703" s="4"/>
      <c r="CVJ703" s="4"/>
      <c r="CVK703" s="4"/>
      <c r="CVL703" s="4"/>
      <c r="CVM703" s="4"/>
      <c r="CVN703" s="4"/>
      <c r="CVO703" s="4"/>
      <c r="CVP703" s="4"/>
      <c r="CVQ703" s="4"/>
      <c r="CVR703" s="4"/>
      <c r="CVS703" s="4"/>
      <c r="CVT703" s="4"/>
      <c r="CVU703" s="4"/>
      <c r="CVV703" s="4"/>
      <c r="CVW703" s="4"/>
      <c r="CVX703" s="4"/>
      <c r="CVY703" s="4"/>
      <c r="CVZ703" s="4"/>
      <c r="CWA703" s="4"/>
      <c r="CWB703" s="4"/>
      <c r="CWC703" s="4"/>
      <c r="CWD703" s="4"/>
      <c r="CWE703" s="4"/>
      <c r="CWF703" s="4"/>
      <c r="CWG703" s="4"/>
      <c r="CWH703" s="4"/>
      <c r="CWI703" s="4"/>
      <c r="CWJ703" s="4"/>
      <c r="CWK703" s="4"/>
      <c r="CWL703" s="4"/>
      <c r="CWM703" s="4"/>
      <c r="CWN703" s="4"/>
      <c r="CWO703" s="4"/>
      <c r="CWP703" s="4"/>
      <c r="CWQ703" s="4"/>
      <c r="CWR703" s="4"/>
      <c r="CWS703" s="4"/>
      <c r="CWT703" s="4"/>
      <c r="CWU703" s="4"/>
      <c r="CWV703" s="4"/>
      <c r="CWW703" s="4"/>
      <c r="CWX703" s="4"/>
      <c r="CWY703" s="4"/>
      <c r="CWZ703" s="4"/>
      <c r="CXA703" s="4"/>
      <c r="CXB703" s="4"/>
      <c r="CXC703" s="4"/>
      <c r="CXD703" s="4"/>
      <c r="CXE703" s="4"/>
      <c r="CXF703" s="4"/>
      <c r="CXG703" s="4"/>
      <c r="CXH703" s="4"/>
      <c r="CXI703" s="4"/>
      <c r="CXJ703" s="4"/>
      <c r="CXK703" s="4"/>
      <c r="CXL703" s="4"/>
      <c r="CXM703" s="4"/>
      <c r="CXN703" s="4"/>
      <c r="CXO703" s="4"/>
      <c r="CXP703" s="4"/>
      <c r="CXQ703" s="4"/>
      <c r="CXR703" s="4"/>
      <c r="CXS703" s="4"/>
      <c r="CXT703" s="4"/>
      <c r="CXU703" s="4"/>
      <c r="CXV703" s="4"/>
      <c r="CXW703" s="4"/>
      <c r="CXX703" s="4"/>
      <c r="CXY703" s="4"/>
      <c r="CXZ703" s="4"/>
      <c r="CYA703" s="4"/>
      <c r="CYB703" s="4"/>
      <c r="CYC703" s="4"/>
      <c r="CYD703" s="4"/>
      <c r="CYE703" s="4"/>
      <c r="CYF703" s="4"/>
      <c r="CYG703" s="4"/>
      <c r="CYH703" s="4"/>
      <c r="CYI703" s="4"/>
      <c r="CYJ703" s="4"/>
      <c r="CYK703" s="4"/>
      <c r="CYL703" s="4"/>
      <c r="CYM703" s="4"/>
      <c r="CYN703" s="4"/>
      <c r="CYO703" s="4"/>
      <c r="CYP703" s="4"/>
      <c r="CYQ703" s="4"/>
      <c r="CYR703" s="4"/>
      <c r="CYS703" s="4"/>
      <c r="CYT703" s="4"/>
      <c r="CYU703" s="4"/>
      <c r="CYV703" s="4"/>
      <c r="CYW703" s="4"/>
      <c r="CYX703" s="4"/>
      <c r="CYY703" s="4"/>
      <c r="CYZ703" s="4"/>
      <c r="CZA703" s="4"/>
      <c r="CZB703" s="4"/>
      <c r="CZC703" s="4"/>
      <c r="CZD703" s="4"/>
      <c r="CZE703" s="4"/>
      <c r="CZF703" s="4"/>
      <c r="CZG703" s="4"/>
      <c r="CZH703" s="4"/>
      <c r="CZI703" s="4"/>
      <c r="CZJ703" s="4"/>
      <c r="CZK703" s="4"/>
      <c r="CZL703" s="4"/>
      <c r="CZM703" s="4"/>
      <c r="CZN703" s="4"/>
      <c r="CZO703" s="4"/>
      <c r="CZP703" s="4"/>
      <c r="CZQ703" s="4"/>
      <c r="CZR703" s="4"/>
      <c r="CZS703" s="4"/>
      <c r="CZT703" s="4"/>
      <c r="CZU703" s="4"/>
      <c r="CZV703" s="4"/>
      <c r="CZW703" s="4"/>
      <c r="CZX703" s="4"/>
      <c r="CZY703" s="4"/>
      <c r="CZZ703" s="4"/>
      <c r="DAA703" s="4"/>
      <c r="DAB703" s="4"/>
      <c r="DAC703" s="4"/>
      <c r="DAD703" s="4"/>
      <c r="DAE703" s="4"/>
      <c r="DAF703" s="4"/>
      <c r="DAG703" s="4"/>
      <c r="DAH703" s="4"/>
      <c r="DAI703" s="4"/>
      <c r="DAJ703" s="4"/>
      <c r="DAK703" s="4"/>
      <c r="DAL703" s="4"/>
      <c r="DAM703" s="4"/>
      <c r="DAN703" s="4"/>
      <c r="DAO703" s="4"/>
      <c r="DAP703" s="4"/>
      <c r="DAQ703" s="4"/>
      <c r="DAR703" s="4"/>
      <c r="DAS703" s="4"/>
      <c r="DAT703" s="4"/>
      <c r="DAU703" s="4"/>
      <c r="DAV703" s="4"/>
      <c r="DAW703" s="4"/>
      <c r="DAX703" s="4"/>
      <c r="DAY703" s="4"/>
      <c r="DAZ703" s="4"/>
      <c r="DBA703" s="4"/>
      <c r="DBB703" s="4"/>
      <c r="DBC703" s="4"/>
      <c r="DBD703" s="4"/>
      <c r="DBE703" s="4"/>
      <c r="DBF703" s="4"/>
      <c r="DBG703" s="4"/>
      <c r="DBH703" s="4"/>
      <c r="DBI703" s="4"/>
      <c r="DBJ703" s="4"/>
      <c r="DBK703" s="4"/>
      <c r="DBL703" s="4"/>
      <c r="DBM703" s="4"/>
      <c r="DBN703" s="4"/>
      <c r="DBO703" s="4"/>
      <c r="DBP703" s="4"/>
      <c r="DBQ703" s="4"/>
      <c r="DBR703" s="4"/>
      <c r="DBS703" s="4"/>
      <c r="DBT703" s="4"/>
      <c r="DBU703" s="4"/>
      <c r="DBV703" s="4"/>
      <c r="DBW703" s="4"/>
      <c r="DBX703" s="4"/>
      <c r="DBY703" s="4"/>
      <c r="DBZ703" s="4"/>
      <c r="DCA703" s="4"/>
      <c r="DCB703" s="4"/>
      <c r="DCC703" s="4"/>
      <c r="DCD703" s="4"/>
      <c r="DCE703" s="4"/>
      <c r="DCF703" s="4"/>
      <c r="DCG703" s="4"/>
      <c r="DCH703" s="4"/>
      <c r="DCI703" s="4"/>
      <c r="DCJ703" s="4"/>
      <c r="DCK703" s="4"/>
      <c r="DCL703" s="4"/>
      <c r="DCM703" s="4"/>
      <c r="DCN703" s="4"/>
      <c r="DCO703" s="4"/>
      <c r="DCP703" s="4"/>
      <c r="DCQ703" s="4"/>
      <c r="DCR703" s="4"/>
      <c r="DCS703" s="4"/>
      <c r="DCT703" s="4"/>
      <c r="DCU703" s="4"/>
      <c r="DCV703" s="4"/>
      <c r="DCW703" s="4"/>
      <c r="DCX703" s="4"/>
      <c r="DCY703" s="4"/>
      <c r="DCZ703" s="4"/>
      <c r="DDA703" s="4"/>
      <c r="DDB703" s="4"/>
      <c r="DDC703" s="4"/>
      <c r="DDD703" s="4"/>
      <c r="DDE703" s="4"/>
      <c r="DDF703" s="4"/>
      <c r="DDG703" s="4"/>
      <c r="DDH703" s="4"/>
      <c r="DDI703" s="4"/>
      <c r="DDJ703" s="4"/>
      <c r="DDK703" s="4"/>
      <c r="DDL703" s="4"/>
      <c r="DDM703" s="4"/>
      <c r="DDN703" s="4"/>
      <c r="DDO703" s="4"/>
      <c r="DDP703" s="4"/>
      <c r="DDQ703" s="4"/>
      <c r="DDR703" s="4"/>
      <c r="DDS703" s="4"/>
      <c r="DDT703" s="4"/>
      <c r="DDU703" s="4"/>
      <c r="DDV703" s="4"/>
      <c r="DDW703" s="4"/>
      <c r="DDX703" s="4"/>
      <c r="DDY703" s="4"/>
      <c r="DDZ703" s="4"/>
      <c r="DEA703" s="4"/>
      <c r="DEB703" s="4"/>
      <c r="DEC703" s="4"/>
      <c r="DED703" s="4"/>
      <c r="DEE703" s="4"/>
      <c r="DEF703" s="4"/>
      <c r="DEG703" s="4"/>
      <c r="DEH703" s="4"/>
      <c r="DEI703" s="4"/>
      <c r="DEJ703" s="4"/>
      <c r="DEK703" s="4"/>
      <c r="DEL703" s="4"/>
      <c r="DEM703" s="4"/>
      <c r="DEN703" s="4"/>
      <c r="DEO703" s="4"/>
      <c r="DEP703" s="4"/>
      <c r="DEQ703" s="4"/>
      <c r="DER703" s="4"/>
      <c r="DES703" s="4"/>
      <c r="DET703" s="4"/>
      <c r="DEU703" s="4"/>
      <c r="DEV703" s="4"/>
      <c r="DEW703" s="4"/>
      <c r="DEX703" s="4"/>
      <c r="DEY703" s="4"/>
      <c r="DEZ703" s="4"/>
      <c r="DFA703" s="4"/>
      <c r="DFB703" s="4"/>
      <c r="DFC703" s="4"/>
      <c r="DFD703" s="4"/>
      <c r="DFE703" s="4"/>
      <c r="DFF703" s="4"/>
      <c r="DFG703" s="4"/>
      <c r="DFH703" s="4"/>
      <c r="DFI703" s="4"/>
      <c r="DFJ703" s="4"/>
      <c r="DFK703" s="4"/>
      <c r="DFL703" s="4"/>
      <c r="DFM703" s="4"/>
      <c r="DFN703" s="4"/>
      <c r="DFO703" s="4"/>
      <c r="DFP703" s="4"/>
      <c r="DFQ703" s="4"/>
      <c r="DFR703" s="4"/>
      <c r="DFS703" s="4"/>
      <c r="DFT703" s="4"/>
      <c r="DFU703" s="4"/>
      <c r="DFV703" s="4"/>
      <c r="DFW703" s="4"/>
      <c r="DFX703" s="4"/>
      <c r="DFY703" s="4"/>
      <c r="DFZ703" s="4"/>
      <c r="DGA703" s="4"/>
      <c r="DGB703" s="4"/>
      <c r="DGC703" s="4"/>
      <c r="DGD703" s="4"/>
      <c r="DGE703" s="4"/>
      <c r="DGF703" s="4"/>
      <c r="DGG703" s="4"/>
      <c r="DGH703" s="4"/>
      <c r="DGI703" s="4"/>
      <c r="DGJ703" s="4"/>
      <c r="DGK703" s="4"/>
      <c r="DGL703" s="4"/>
      <c r="DGM703" s="4"/>
      <c r="DGN703" s="4"/>
      <c r="DGO703" s="4"/>
      <c r="DGP703" s="4"/>
      <c r="DGQ703" s="4"/>
      <c r="DGR703" s="4"/>
      <c r="DGS703" s="4"/>
      <c r="DGT703" s="4"/>
      <c r="DGU703" s="4"/>
      <c r="DGV703" s="4"/>
      <c r="DGW703" s="4"/>
      <c r="DGX703" s="4"/>
      <c r="DGY703" s="4"/>
      <c r="DGZ703" s="4"/>
      <c r="DHA703" s="4"/>
      <c r="DHB703" s="4"/>
      <c r="DHC703" s="4"/>
      <c r="DHD703" s="4"/>
      <c r="DHE703" s="4"/>
      <c r="DHF703" s="4"/>
      <c r="DHG703" s="4"/>
      <c r="DHH703" s="4"/>
      <c r="DHI703" s="4"/>
      <c r="DHJ703" s="4"/>
      <c r="DHK703" s="4"/>
      <c r="DHL703" s="4"/>
      <c r="DHM703" s="4"/>
      <c r="DHN703" s="4"/>
      <c r="DHO703" s="4"/>
      <c r="DHP703" s="4"/>
      <c r="DHQ703" s="4"/>
      <c r="DHR703" s="4"/>
      <c r="DHS703" s="4"/>
      <c r="DHT703" s="4"/>
      <c r="DHU703" s="4"/>
      <c r="DHV703" s="4"/>
      <c r="DHW703" s="4"/>
      <c r="DHX703" s="4"/>
      <c r="DHY703" s="4"/>
      <c r="DHZ703" s="4"/>
      <c r="DIA703" s="4"/>
      <c r="DIB703" s="4"/>
      <c r="DIC703" s="4"/>
      <c r="DID703" s="4"/>
      <c r="DIE703" s="4"/>
      <c r="DIF703" s="4"/>
      <c r="DIG703" s="4"/>
      <c r="DIH703" s="4"/>
      <c r="DII703" s="4"/>
      <c r="DIJ703" s="4"/>
      <c r="DIK703" s="4"/>
      <c r="DIL703" s="4"/>
      <c r="DIM703" s="4"/>
      <c r="DIN703" s="4"/>
      <c r="DIO703" s="4"/>
      <c r="DIP703" s="4"/>
      <c r="DIQ703" s="4"/>
      <c r="DIR703" s="4"/>
      <c r="DIS703" s="4"/>
      <c r="DIT703" s="4"/>
      <c r="DIU703" s="4"/>
      <c r="DIV703" s="4"/>
      <c r="DIW703" s="4"/>
      <c r="DIX703" s="4"/>
      <c r="DIY703" s="4"/>
      <c r="DIZ703" s="4"/>
      <c r="DJA703" s="4"/>
      <c r="DJB703" s="4"/>
      <c r="DJC703" s="4"/>
      <c r="DJD703" s="4"/>
      <c r="DJE703" s="4"/>
      <c r="DJF703" s="4"/>
      <c r="DJG703" s="4"/>
      <c r="DJH703" s="4"/>
      <c r="DJI703" s="4"/>
      <c r="DJJ703" s="4"/>
      <c r="DJK703" s="4"/>
      <c r="DJL703" s="4"/>
      <c r="DJM703" s="4"/>
      <c r="DJN703" s="4"/>
      <c r="DJO703" s="4"/>
      <c r="DJP703" s="4"/>
      <c r="DJQ703" s="4"/>
      <c r="DJR703" s="4"/>
      <c r="DJS703" s="4"/>
      <c r="DJT703" s="4"/>
      <c r="DJU703" s="4"/>
      <c r="DJV703" s="4"/>
      <c r="DJW703" s="4"/>
      <c r="DJX703" s="4"/>
      <c r="DJY703" s="4"/>
      <c r="DJZ703" s="4"/>
      <c r="DKA703" s="4"/>
      <c r="DKB703" s="4"/>
      <c r="DKC703" s="4"/>
      <c r="DKD703" s="4"/>
      <c r="DKE703" s="4"/>
      <c r="DKF703" s="4"/>
      <c r="DKG703" s="4"/>
      <c r="DKH703" s="4"/>
      <c r="DKI703" s="4"/>
      <c r="DKJ703" s="4"/>
      <c r="DKK703" s="4"/>
      <c r="DKL703" s="4"/>
      <c r="DKM703" s="4"/>
      <c r="DKN703" s="4"/>
      <c r="DKO703" s="4"/>
      <c r="DKP703" s="4"/>
      <c r="DKQ703" s="4"/>
      <c r="DKR703" s="4"/>
      <c r="DKS703" s="4"/>
      <c r="DKT703" s="4"/>
      <c r="DKU703" s="4"/>
      <c r="DKV703" s="4"/>
      <c r="DKW703" s="4"/>
      <c r="DKX703" s="4"/>
      <c r="DKY703" s="4"/>
      <c r="DKZ703" s="4"/>
      <c r="DLA703" s="4"/>
      <c r="DLB703" s="4"/>
      <c r="DLC703" s="4"/>
      <c r="DLD703" s="4"/>
      <c r="DLE703" s="4"/>
      <c r="DLF703" s="4"/>
      <c r="DLG703" s="4"/>
      <c r="DLH703" s="4"/>
      <c r="DLI703" s="4"/>
      <c r="DLJ703" s="4"/>
      <c r="DLK703" s="4"/>
      <c r="DLL703" s="4"/>
      <c r="DLM703" s="4"/>
      <c r="DLN703" s="4"/>
      <c r="DLO703" s="4"/>
      <c r="DLP703" s="4"/>
      <c r="DLQ703" s="4"/>
      <c r="DLR703" s="4"/>
      <c r="DLS703" s="4"/>
      <c r="DLT703" s="4"/>
      <c r="DLU703" s="4"/>
      <c r="DLV703" s="4"/>
      <c r="DLW703" s="4"/>
      <c r="DLX703" s="4"/>
      <c r="DLY703" s="4"/>
      <c r="DLZ703" s="4"/>
      <c r="DMA703" s="4"/>
      <c r="DMB703" s="4"/>
      <c r="DMC703" s="4"/>
      <c r="DMD703" s="4"/>
      <c r="DME703" s="4"/>
      <c r="DMF703" s="4"/>
      <c r="DMG703" s="4"/>
      <c r="DMH703" s="4"/>
      <c r="DMI703" s="4"/>
      <c r="DMJ703" s="4"/>
      <c r="DMK703" s="4"/>
      <c r="DML703" s="4"/>
      <c r="DMM703" s="4"/>
      <c r="DMN703" s="4"/>
      <c r="DMO703" s="4"/>
      <c r="DMP703" s="4"/>
      <c r="DMQ703" s="4"/>
      <c r="DMR703" s="4"/>
      <c r="DMS703" s="4"/>
      <c r="DMT703" s="4"/>
      <c r="DMU703" s="4"/>
      <c r="DMV703" s="4"/>
      <c r="DMW703" s="4"/>
      <c r="DMX703" s="4"/>
      <c r="DMY703" s="4"/>
      <c r="DMZ703" s="4"/>
      <c r="DNA703" s="4"/>
      <c r="DNB703" s="4"/>
      <c r="DNC703" s="4"/>
      <c r="DND703" s="4"/>
      <c r="DNE703" s="4"/>
      <c r="DNF703" s="4"/>
      <c r="DNG703" s="4"/>
      <c r="DNH703" s="4"/>
      <c r="DNI703" s="4"/>
      <c r="DNJ703" s="4"/>
      <c r="DNK703" s="4"/>
      <c r="DNL703" s="4"/>
      <c r="DNM703" s="4"/>
      <c r="DNN703" s="4"/>
      <c r="DNO703" s="4"/>
      <c r="DNP703" s="4"/>
      <c r="DNQ703" s="4"/>
      <c r="DNR703" s="4"/>
      <c r="DNS703" s="4"/>
      <c r="DNT703" s="4"/>
      <c r="DNU703" s="4"/>
      <c r="DNV703" s="4"/>
      <c r="DNW703" s="4"/>
      <c r="DNX703" s="4"/>
      <c r="DNY703" s="4"/>
      <c r="DNZ703" s="4"/>
      <c r="DOA703" s="4"/>
      <c r="DOB703" s="4"/>
      <c r="DOC703" s="4"/>
      <c r="DOD703" s="4"/>
      <c r="DOE703" s="4"/>
      <c r="DOF703" s="4"/>
      <c r="DOG703" s="4"/>
      <c r="DOH703" s="4"/>
      <c r="DOI703" s="4"/>
      <c r="DOJ703" s="4"/>
      <c r="DOK703" s="4"/>
      <c r="DOL703" s="4"/>
      <c r="DOM703" s="4"/>
      <c r="DON703" s="4"/>
      <c r="DOO703" s="4"/>
      <c r="DOP703" s="4"/>
      <c r="DOQ703" s="4"/>
      <c r="DOR703" s="4"/>
      <c r="DOS703" s="4"/>
      <c r="DOT703" s="4"/>
      <c r="DOU703" s="4"/>
      <c r="DOV703" s="4"/>
      <c r="DOW703" s="4"/>
      <c r="DOX703" s="4"/>
      <c r="DOY703" s="4"/>
      <c r="DOZ703" s="4"/>
      <c r="DPA703" s="4"/>
      <c r="DPB703" s="4"/>
      <c r="DPC703" s="4"/>
      <c r="DPD703" s="4"/>
      <c r="DPE703" s="4"/>
      <c r="DPF703" s="4"/>
      <c r="DPG703" s="4"/>
      <c r="DPH703" s="4"/>
      <c r="DPI703" s="4"/>
      <c r="DPJ703" s="4"/>
      <c r="DPK703" s="4"/>
      <c r="DPL703" s="4"/>
      <c r="DPM703" s="4"/>
      <c r="DPN703" s="4"/>
      <c r="DPO703" s="4"/>
      <c r="DPP703" s="4"/>
      <c r="DPQ703" s="4"/>
      <c r="DPR703" s="4"/>
      <c r="DPS703" s="4"/>
      <c r="DPT703" s="4"/>
      <c r="DPU703" s="4"/>
      <c r="DPV703" s="4"/>
      <c r="DPW703" s="4"/>
      <c r="DPX703" s="4"/>
      <c r="DPY703" s="4"/>
      <c r="DPZ703" s="4"/>
      <c r="DQA703" s="4"/>
      <c r="DQB703" s="4"/>
      <c r="DQC703" s="4"/>
      <c r="DQD703" s="4"/>
      <c r="DQE703" s="4"/>
      <c r="DQF703" s="4"/>
      <c r="DQG703" s="4"/>
      <c r="DQH703" s="4"/>
      <c r="DQI703" s="4"/>
      <c r="DQJ703" s="4"/>
      <c r="DQK703" s="4"/>
      <c r="DQL703" s="4"/>
      <c r="DQM703" s="4"/>
      <c r="DQN703" s="4"/>
      <c r="DQO703" s="4"/>
      <c r="DQP703" s="4"/>
      <c r="DQQ703" s="4"/>
      <c r="DQR703" s="4"/>
      <c r="DQS703" s="4"/>
      <c r="DQT703" s="4"/>
      <c r="DQU703" s="4"/>
      <c r="DQV703" s="4"/>
      <c r="DQW703" s="4"/>
      <c r="DQX703" s="4"/>
      <c r="DQY703" s="4"/>
      <c r="DQZ703" s="4"/>
      <c r="DRA703" s="4"/>
      <c r="DRB703" s="4"/>
      <c r="DRC703" s="4"/>
      <c r="DRD703" s="4"/>
      <c r="DRE703" s="4"/>
      <c r="DRF703" s="4"/>
      <c r="DRG703" s="4"/>
      <c r="DRH703" s="4"/>
      <c r="DRI703" s="4"/>
      <c r="DRJ703" s="4"/>
      <c r="DRK703" s="4"/>
      <c r="DRL703" s="4"/>
      <c r="DRM703" s="4"/>
      <c r="DRN703" s="4"/>
      <c r="DRO703" s="4"/>
      <c r="DRP703" s="4"/>
      <c r="DRQ703" s="4"/>
      <c r="DRR703" s="4"/>
      <c r="DRS703" s="4"/>
      <c r="DRT703" s="4"/>
      <c r="DRU703" s="4"/>
      <c r="DRV703" s="4"/>
      <c r="DRW703" s="4"/>
      <c r="DRX703" s="4"/>
      <c r="DRY703" s="4"/>
      <c r="DRZ703" s="4"/>
      <c r="DSA703" s="4"/>
      <c r="DSB703" s="4"/>
      <c r="DSC703" s="4"/>
      <c r="DSD703" s="4"/>
      <c r="DSE703" s="4"/>
      <c r="DSF703" s="4"/>
      <c r="DSG703" s="4"/>
      <c r="DSH703" s="4"/>
      <c r="DSI703" s="4"/>
      <c r="DSJ703" s="4"/>
      <c r="DSK703" s="4"/>
      <c r="DSL703" s="4"/>
      <c r="DSM703" s="4"/>
      <c r="DSN703" s="4"/>
      <c r="DSO703" s="4"/>
      <c r="DSP703" s="4"/>
      <c r="DSQ703" s="4"/>
      <c r="DSR703" s="4"/>
      <c r="DSS703" s="4"/>
      <c r="DST703" s="4"/>
      <c r="DSU703" s="4"/>
      <c r="DSV703" s="4"/>
      <c r="DSW703" s="4"/>
      <c r="DSX703" s="4"/>
      <c r="DSY703" s="4"/>
      <c r="DSZ703" s="4"/>
      <c r="DTA703" s="4"/>
      <c r="DTB703" s="4"/>
      <c r="DTC703" s="4"/>
      <c r="DTD703" s="4"/>
      <c r="DTE703" s="4"/>
      <c r="DTF703" s="4"/>
      <c r="DTG703" s="4"/>
      <c r="DTH703" s="4"/>
      <c r="DTI703" s="4"/>
      <c r="DTJ703" s="4"/>
      <c r="DTK703" s="4"/>
      <c r="DTL703" s="4"/>
      <c r="DTM703" s="4"/>
      <c r="DTN703" s="4"/>
      <c r="DTO703" s="4"/>
      <c r="DTP703" s="4"/>
      <c r="DTQ703" s="4"/>
      <c r="DTR703" s="4"/>
      <c r="DTS703" s="4"/>
      <c r="DTT703" s="4"/>
      <c r="DTU703" s="4"/>
      <c r="DTV703" s="4"/>
      <c r="DTW703" s="4"/>
      <c r="DTX703" s="4"/>
      <c r="DTY703" s="4"/>
      <c r="DTZ703" s="4"/>
      <c r="DUA703" s="4"/>
      <c r="DUB703" s="4"/>
      <c r="DUC703" s="4"/>
      <c r="DUD703" s="4"/>
      <c r="DUE703" s="4"/>
      <c r="DUF703" s="4"/>
      <c r="DUG703" s="4"/>
      <c r="DUH703" s="4"/>
      <c r="DUI703" s="4"/>
      <c r="DUJ703" s="4"/>
      <c r="DUK703" s="4"/>
      <c r="DUL703" s="4"/>
      <c r="DUM703" s="4"/>
      <c r="DUN703" s="4"/>
      <c r="DUO703" s="4"/>
      <c r="DUP703" s="4"/>
      <c r="DUQ703" s="4"/>
      <c r="DUR703" s="4"/>
      <c r="DUS703" s="4"/>
      <c r="DUT703" s="4"/>
      <c r="DUU703" s="4"/>
      <c r="DUV703" s="4"/>
      <c r="DUW703" s="4"/>
      <c r="DUX703" s="4"/>
      <c r="DUY703" s="4"/>
      <c r="DUZ703" s="4"/>
      <c r="DVA703" s="4"/>
      <c r="DVB703" s="4"/>
      <c r="DVC703" s="4"/>
      <c r="DVD703" s="4"/>
      <c r="DVE703" s="4"/>
      <c r="DVF703" s="4"/>
      <c r="DVG703" s="4"/>
      <c r="DVH703" s="4"/>
      <c r="DVI703" s="4"/>
      <c r="DVJ703" s="4"/>
      <c r="DVK703" s="4"/>
      <c r="DVL703" s="4"/>
      <c r="DVM703" s="4"/>
      <c r="DVN703" s="4"/>
      <c r="DVO703" s="4"/>
      <c r="DVP703" s="4"/>
      <c r="DVQ703" s="4"/>
      <c r="DVR703" s="4"/>
      <c r="DVS703" s="4"/>
      <c r="DVT703" s="4"/>
      <c r="DVU703" s="4"/>
      <c r="DVV703" s="4"/>
      <c r="DVW703" s="4"/>
      <c r="DVX703" s="4"/>
      <c r="DVY703" s="4"/>
      <c r="DVZ703" s="4"/>
      <c r="DWA703" s="4"/>
      <c r="DWB703" s="4"/>
      <c r="DWC703" s="4"/>
      <c r="DWD703" s="4"/>
      <c r="DWE703" s="4"/>
      <c r="DWF703" s="4"/>
      <c r="DWG703" s="4"/>
      <c r="DWH703" s="4"/>
      <c r="DWI703" s="4"/>
      <c r="DWJ703" s="4"/>
      <c r="DWK703" s="4"/>
      <c r="DWL703" s="4"/>
      <c r="DWM703" s="4"/>
      <c r="DWN703" s="4"/>
      <c r="DWO703" s="4"/>
      <c r="DWP703" s="4"/>
      <c r="DWQ703" s="4"/>
      <c r="DWR703" s="4"/>
      <c r="DWS703" s="4"/>
      <c r="DWT703" s="4"/>
      <c r="DWU703" s="4"/>
      <c r="DWV703" s="4"/>
      <c r="DWW703" s="4"/>
      <c r="DWX703" s="4"/>
      <c r="DWY703" s="4"/>
      <c r="DWZ703" s="4"/>
      <c r="DXA703" s="4"/>
      <c r="DXB703" s="4"/>
      <c r="DXC703" s="4"/>
      <c r="DXD703" s="4"/>
      <c r="DXE703" s="4"/>
      <c r="DXF703" s="4"/>
      <c r="DXG703" s="4"/>
      <c r="DXH703" s="4"/>
      <c r="DXI703" s="4"/>
      <c r="DXJ703" s="4"/>
      <c r="DXK703" s="4"/>
      <c r="DXL703" s="4"/>
      <c r="DXM703" s="4"/>
      <c r="DXN703" s="4"/>
      <c r="DXO703" s="4"/>
      <c r="DXP703" s="4"/>
      <c r="DXQ703" s="4"/>
      <c r="DXR703" s="4"/>
      <c r="DXS703" s="4"/>
      <c r="DXT703" s="4"/>
      <c r="DXU703" s="4"/>
      <c r="DXV703" s="4"/>
      <c r="DXW703" s="4"/>
      <c r="DXX703" s="4"/>
      <c r="DXY703" s="4"/>
      <c r="DXZ703" s="4"/>
      <c r="DYA703" s="4"/>
      <c r="DYB703" s="4"/>
      <c r="DYC703" s="4"/>
      <c r="DYD703" s="4"/>
      <c r="DYE703" s="4"/>
      <c r="DYF703" s="4"/>
      <c r="DYG703" s="4"/>
      <c r="DYH703" s="4"/>
      <c r="DYI703" s="4"/>
      <c r="DYJ703" s="4"/>
      <c r="DYK703" s="4"/>
      <c r="DYL703" s="4"/>
      <c r="DYM703" s="4"/>
      <c r="DYN703" s="4"/>
      <c r="DYO703" s="4"/>
      <c r="DYP703" s="4"/>
      <c r="DYQ703" s="4"/>
      <c r="DYR703" s="4"/>
      <c r="DYS703" s="4"/>
      <c r="DYT703" s="4"/>
      <c r="DYU703" s="4"/>
      <c r="DYV703" s="4"/>
      <c r="DYW703" s="4"/>
      <c r="DYX703" s="4"/>
      <c r="DYY703" s="4"/>
      <c r="DYZ703" s="4"/>
      <c r="DZA703" s="4"/>
      <c r="DZB703" s="4"/>
      <c r="DZC703" s="4"/>
      <c r="DZD703" s="4"/>
      <c r="DZE703" s="4"/>
      <c r="DZF703" s="4"/>
      <c r="DZG703" s="4"/>
      <c r="DZH703" s="4"/>
      <c r="DZI703" s="4"/>
      <c r="DZJ703" s="4"/>
      <c r="DZK703" s="4"/>
      <c r="DZL703" s="4"/>
      <c r="DZM703" s="4"/>
      <c r="DZN703" s="4"/>
      <c r="DZO703" s="4"/>
      <c r="DZP703" s="4"/>
      <c r="DZQ703" s="4"/>
      <c r="DZR703" s="4"/>
      <c r="DZS703" s="4"/>
      <c r="DZT703" s="4"/>
      <c r="DZU703" s="4"/>
      <c r="DZV703" s="4"/>
      <c r="DZW703" s="4"/>
      <c r="DZX703" s="4"/>
      <c r="DZY703" s="4"/>
      <c r="DZZ703" s="4"/>
      <c r="EAA703" s="4"/>
      <c r="EAB703" s="4"/>
      <c r="EAC703" s="4"/>
      <c r="EAD703" s="4"/>
      <c r="EAE703" s="4"/>
      <c r="EAF703" s="4"/>
      <c r="EAG703" s="4"/>
      <c r="EAH703" s="4"/>
      <c r="EAI703" s="4"/>
      <c r="EAJ703" s="4"/>
      <c r="EAK703" s="4"/>
      <c r="EAL703" s="4"/>
      <c r="EAM703" s="4"/>
      <c r="EAN703" s="4"/>
      <c r="EAO703" s="4"/>
      <c r="EAP703" s="4"/>
      <c r="EAQ703" s="4"/>
      <c r="EAR703" s="4"/>
      <c r="EAS703" s="4"/>
      <c r="EAT703" s="4"/>
      <c r="EAU703" s="4"/>
      <c r="EAV703" s="4"/>
      <c r="EAW703" s="4"/>
      <c r="EAX703" s="4"/>
      <c r="EAY703" s="4"/>
      <c r="EAZ703" s="4"/>
      <c r="EBA703" s="4"/>
      <c r="EBB703" s="4"/>
      <c r="EBC703" s="4"/>
      <c r="EBD703" s="4"/>
      <c r="EBE703" s="4"/>
      <c r="EBF703" s="4"/>
      <c r="EBG703" s="4"/>
      <c r="EBH703" s="4"/>
      <c r="EBI703" s="4"/>
      <c r="EBJ703" s="4"/>
      <c r="EBK703" s="4"/>
      <c r="EBL703" s="4"/>
      <c r="EBM703" s="4"/>
      <c r="EBN703" s="4"/>
      <c r="EBO703" s="4"/>
      <c r="EBP703" s="4"/>
      <c r="EBQ703" s="4"/>
      <c r="EBR703" s="4"/>
      <c r="EBS703" s="4"/>
      <c r="EBT703" s="4"/>
      <c r="EBU703" s="4"/>
      <c r="EBV703" s="4"/>
      <c r="EBW703" s="4"/>
      <c r="EBX703" s="4"/>
      <c r="EBY703" s="4"/>
      <c r="EBZ703" s="4"/>
      <c r="ECA703" s="4"/>
      <c r="ECB703" s="4"/>
      <c r="ECC703" s="4"/>
      <c r="ECD703" s="4"/>
      <c r="ECE703" s="4"/>
      <c r="ECF703" s="4"/>
      <c r="ECG703" s="4"/>
      <c r="ECH703" s="4"/>
      <c r="ECI703" s="4"/>
      <c r="ECJ703" s="4"/>
      <c r="ECK703" s="4"/>
      <c r="ECL703" s="4"/>
      <c r="ECM703" s="4"/>
      <c r="ECN703" s="4"/>
      <c r="ECO703" s="4"/>
      <c r="ECP703" s="4"/>
      <c r="ECQ703" s="4"/>
      <c r="ECR703" s="4"/>
      <c r="ECS703" s="4"/>
      <c r="ECT703" s="4"/>
      <c r="ECU703" s="4"/>
      <c r="ECV703" s="4"/>
      <c r="ECW703" s="4"/>
      <c r="ECX703" s="4"/>
      <c r="ECY703" s="4"/>
      <c r="ECZ703" s="4"/>
      <c r="EDA703" s="4"/>
      <c r="EDB703" s="4"/>
      <c r="EDC703" s="4"/>
      <c r="EDD703" s="4"/>
      <c r="EDE703" s="4"/>
      <c r="EDF703" s="4"/>
      <c r="EDG703" s="4"/>
      <c r="EDH703" s="4"/>
      <c r="EDI703" s="4"/>
      <c r="EDJ703" s="4"/>
      <c r="EDK703" s="4"/>
      <c r="EDL703" s="4"/>
      <c r="EDM703" s="4"/>
      <c r="EDN703" s="4"/>
      <c r="EDO703" s="4"/>
      <c r="EDP703" s="4"/>
      <c r="EDQ703" s="4"/>
      <c r="EDR703" s="4"/>
      <c r="EDS703" s="4"/>
      <c r="EDT703" s="4"/>
      <c r="EDU703" s="4"/>
      <c r="EDV703" s="4"/>
      <c r="EDW703" s="4"/>
      <c r="EDX703" s="4"/>
      <c r="EDY703" s="4"/>
      <c r="EDZ703" s="4"/>
      <c r="EEA703" s="4"/>
      <c r="EEB703" s="4"/>
      <c r="EEC703" s="4"/>
      <c r="EED703" s="4"/>
      <c r="EEE703" s="4"/>
      <c r="EEF703" s="4"/>
      <c r="EEG703" s="4"/>
      <c r="EEH703" s="4"/>
      <c r="EEI703" s="4"/>
      <c r="EEJ703" s="4"/>
      <c r="EEK703" s="4"/>
      <c r="EEL703" s="4"/>
      <c r="EEM703" s="4"/>
      <c r="EEN703" s="4"/>
      <c r="EEO703" s="4"/>
      <c r="EEP703" s="4"/>
      <c r="EEQ703" s="4"/>
      <c r="EER703" s="4"/>
      <c r="EES703" s="4"/>
      <c r="EET703" s="4"/>
      <c r="EEU703" s="4"/>
      <c r="EEV703" s="4"/>
      <c r="EEW703" s="4"/>
      <c r="EEX703" s="4"/>
      <c r="EEY703" s="4"/>
      <c r="EEZ703" s="4"/>
      <c r="EFA703" s="4"/>
      <c r="EFB703" s="4"/>
      <c r="EFC703" s="4"/>
      <c r="EFD703" s="4"/>
      <c r="EFE703" s="4"/>
      <c r="EFF703" s="4"/>
      <c r="EFG703" s="4"/>
      <c r="EFH703" s="4"/>
      <c r="EFI703" s="4"/>
      <c r="EFJ703" s="4"/>
      <c r="EFK703" s="4"/>
      <c r="EFL703" s="4"/>
      <c r="EFM703" s="4"/>
      <c r="EFN703" s="4"/>
      <c r="EFO703" s="4"/>
      <c r="EFP703" s="4"/>
      <c r="EFQ703" s="4"/>
      <c r="EFR703" s="4"/>
      <c r="EFS703" s="4"/>
      <c r="EFT703" s="4"/>
      <c r="EFU703" s="4"/>
      <c r="EFV703" s="4"/>
      <c r="EFW703" s="4"/>
      <c r="EFX703" s="4"/>
      <c r="EFY703" s="4"/>
      <c r="EFZ703" s="4"/>
      <c r="EGA703" s="4"/>
      <c r="EGB703" s="4"/>
      <c r="EGC703" s="4"/>
      <c r="EGD703" s="4"/>
      <c r="EGE703" s="4"/>
      <c r="EGF703" s="4"/>
      <c r="EGG703" s="4"/>
      <c r="EGH703" s="4"/>
      <c r="EGI703" s="4"/>
      <c r="EGJ703" s="4"/>
      <c r="EGK703" s="4"/>
      <c r="EGL703" s="4"/>
      <c r="EGM703" s="4"/>
      <c r="EGN703" s="4"/>
      <c r="EGO703" s="4"/>
      <c r="EGP703" s="4"/>
      <c r="EGQ703" s="4"/>
      <c r="EGR703" s="4"/>
      <c r="EGS703" s="4"/>
      <c r="EGT703" s="4"/>
      <c r="EGU703" s="4"/>
      <c r="EGV703" s="4"/>
      <c r="EGW703" s="4"/>
      <c r="EGX703" s="4"/>
      <c r="EGY703" s="4"/>
      <c r="EGZ703" s="4"/>
      <c r="EHA703" s="4"/>
      <c r="EHB703" s="4"/>
      <c r="EHC703" s="4"/>
      <c r="EHD703" s="4"/>
      <c r="EHE703" s="4"/>
      <c r="EHF703" s="4"/>
      <c r="EHG703" s="4"/>
      <c r="EHH703" s="4"/>
      <c r="EHI703" s="4"/>
      <c r="EHJ703" s="4"/>
      <c r="EHK703" s="4"/>
      <c r="EHL703" s="4"/>
      <c r="EHM703" s="4"/>
      <c r="EHN703" s="4"/>
      <c r="EHO703" s="4"/>
      <c r="EHP703" s="4"/>
      <c r="EHQ703" s="4"/>
      <c r="EHR703" s="4"/>
      <c r="EHS703" s="4"/>
      <c r="EHT703" s="4"/>
      <c r="EHU703" s="4"/>
      <c r="EHV703" s="4"/>
      <c r="EHW703" s="4"/>
      <c r="EHX703" s="4"/>
      <c r="EHY703" s="4"/>
      <c r="EHZ703" s="4"/>
      <c r="EIA703" s="4"/>
      <c r="EIB703" s="4"/>
      <c r="EIC703" s="4"/>
      <c r="EID703" s="4"/>
      <c r="EIE703" s="4"/>
      <c r="EIF703" s="4"/>
      <c r="EIG703" s="4"/>
      <c r="EIH703" s="4"/>
      <c r="EII703" s="4"/>
      <c r="EIJ703" s="4"/>
      <c r="EIK703" s="4"/>
      <c r="EIL703" s="4"/>
      <c r="EIM703" s="4"/>
      <c r="EIN703" s="4"/>
      <c r="EIO703" s="4"/>
      <c r="EIP703" s="4"/>
      <c r="EIQ703" s="4"/>
      <c r="EIR703" s="4"/>
      <c r="EIS703" s="4"/>
      <c r="EIT703" s="4"/>
      <c r="EIU703" s="4"/>
      <c r="EIV703" s="4"/>
      <c r="EIW703" s="4"/>
      <c r="EIX703" s="4"/>
      <c r="EIY703" s="4"/>
      <c r="EIZ703" s="4"/>
      <c r="EJA703" s="4"/>
      <c r="EJB703" s="4"/>
      <c r="EJC703" s="4"/>
      <c r="EJD703" s="4"/>
      <c r="EJE703" s="4"/>
      <c r="EJF703" s="4"/>
      <c r="EJG703" s="4"/>
      <c r="EJH703" s="4"/>
      <c r="EJI703" s="4"/>
      <c r="EJJ703" s="4"/>
      <c r="EJK703" s="4"/>
      <c r="EJL703" s="4"/>
      <c r="EJM703" s="4"/>
      <c r="EJN703" s="4"/>
      <c r="EJO703" s="4"/>
      <c r="EJP703" s="4"/>
      <c r="EJQ703" s="4"/>
      <c r="EJR703" s="4"/>
      <c r="EJS703" s="4"/>
      <c r="EJT703" s="4"/>
      <c r="EJU703" s="4"/>
      <c r="EJV703" s="4"/>
      <c r="EJW703" s="4"/>
      <c r="EJX703" s="4"/>
      <c r="EJY703" s="4"/>
      <c r="EJZ703" s="4"/>
      <c r="EKA703" s="4"/>
      <c r="EKB703" s="4"/>
      <c r="EKC703" s="4"/>
      <c r="EKD703" s="4"/>
      <c r="EKE703" s="4"/>
      <c r="EKF703" s="4"/>
      <c r="EKG703" s="4"/>
      <c r="EKH703" s="4"/>
      <c r="EKI703" s="4"/>
      <c r="EKJ703" s="4"/>
      <c r="EKK703" s="4"/>
      <c r="EKL703" s="4"/>
      <c r="EKM703" s="4"/>
      <c r="EKN703" s="4"/>
      <c r="EKO703" s="4"/>
      <c r="EKP703" s="4"/>
      <c r="EKQ703" s="4"/>
      <c r="EKR703" s="4"/>
      <c r="EKS703" s="4"/>
      <c r="EKT703" s="4"/>
      <c r="EKU703" s="4"/>
      <c r="EKV703" s="4"/>
      <c r="EKW703" s="4"/>
      <c r="EKX703" s="4"/>
      <c r="EKY703" s="4"/>
      <c r="EKZ703" s="4"/>
      <c r="ELA703" s="4"/>
      <c r="ELB703" s="4"/>
      <c r="ELC703" s="4"/>
      <c r="ELD703" s="4"/>
      <c r="ELE703" s="4"/>
      <c r="ELF703" s="4"/>
      <c r="ELG703" s="4"/>
      <c r="ELH703" s="4"/>
      <c r="ELI703" s="4"/>
      <c r="ELJ703" s="4"/>
      <c r="ELK703" s="4"/>
      <c r="ELL703" s="4"/>
      <c r="ELM703" s="4"/>
      <c r="ELN703" s="4"/>
      <c r="ELO703" s="4"/>
      <c r="ELP703" s="4"/>
      <c r="ELQ703" s="4"/>
      <c r="ELR703" s="4"/>
      <c r="ELS703" s="4"/>
      <c r="ELT703" s="4"/>
      <c r="ELU703" s="4"/>
      <c r="ELV703" s="4"/>
      <c r="ELW703" s="4"/>
      <c r="ELX703" s="4"/>
      <c r="ELY703" s="4"/>
      <c r="ELZ703" s="4"/>
      <c r="EMA703" s="4"/>
      <c r="EMB703" s="4"/>
      <c r="EMC703" s="4"/>
      <c r="EMD703" s="4"/>
      <c r="EME703" s="4"/>
      <c r="EMF703" s="4"/>
      <c r="EMG703" s="4"/>
      <c r="EMH703" s="4"/>
      <c r="EMI703" s="4"/>
      <c r="EMJ703" s="4"/>
      <c r="EMK703" s="4"/>
      <c r="EML703" s="4"/>
      <c r="EMM703" s="4"/>
      <c r="EMN703" s="4"/>
      <c r="EMO703" s="4"/>
      <c r="EMP703" s="4"/>
      <c r="EMQ703" s="4"/>
      <c r="EMR703" s="4"/>
      <c r="EMS703" s="4"/>
      <c r="EMT703" s="4"/>
      <c r="EMU703" s="4"/>
      <c r="EMV703" s="4"/>
      <c r="EMW703" s="4"/>
      <c r="EMX703" s="4"/>
      <c r="EMY703" s="4"/>
      <c r="EMZ703" s="4"/>
      <c r="ENA703" s="4"/>
      <c r="ENB703" s="4"/>
      <c r="ENC703" s="4"/>
      <c r="END703" s="4"/>
      <c r="ENE703" s="4"/>
      <c r="ENF703" s="4"/>
      <c r="ENG703" s="4"/>
      <c r="ENH703" s="4"/>
      <c r="ENI703" s="4"/>
      <c r="ENJ703" s="4"/>
      <c r="ENK703" s="4"/>
      <c r="ENL703" s="4"/>
      <c r="ENM703" s="4"/>
      <c r="ENN703" s="4"/>
      <c r="ENO703" s="4"/>
      <c r="ENP703" s="4"/>
      <c r="ENQ703" s="4"/>
      <c r="ENR703" s="4"/>
      <c r="ENS703" s="4"/>
      <c r="ENT703" s="4"/>
      <c r="ENU703" s="4"/>
      <c r="ENV703" s="4"/>
      <c r="ENW703" s="4"/>
      <c r="ENX703" s="4"/>
      <c r="ENY703" s="4"/>
      <c r="ENZ703" s="4"/>
      <c r="EOA703" s="4"/>
      <c r="EOB703" s="4"/>
      <c r="EOC703" s="4"/>
      <c r="EOD703" s="4"/>
      <c r="EOE703" s="4"/>
      <c r="EOF703" s="4"/>
      <c r="EOG703" s="4"/>
      <c r="EOH703" s="4"/>
      <c r="EOI703" s="4"/>
      <c r="EOJ703" s="4"/>
      <c r="EOK703" s="4"/>
      <c r="EOL703" s="4"/>
      <c r="EOM703" s="4"/>
      <c r="EON703" s="4"/>
      <c r="EOO703" s="4"/>
      <c r="EOP703" s="4"/>
      <c r="EOQ703" s="4"/>
      <c r="EOR703" s="4"/>
      <c r="EOS703" s="4"/>
      <c r="EOT703" s="4"/>
      <c r="EOU703" s="4"/>
      <c r="EOV703" s="4"/>
      <c r="EOW703" s="4"/>
      <c r="EOX703" s="4"/>
      <c r="EOY703" s="4"/>
      <c r="EOZ703" s="4"/>
      <c r="EPA703" s="4"/>
      <c r="EPB703" s="4"/>
      <c r="EPC703" s="4"/>
      <c r="EPD703" s="4"/>
      <c r="EPE703" s="4"/>
      <c r="EPF703" s="4"/>
      <c r="EPG703" s="4"/>
      <c r="EPH703" s="4"/>
      <c r="EPI703" s="4"/>
      <c r="EPJ703" s="4"/>
      <c r="EPK703" s="4"/>
      <c r="EPL703" s="4"/>
      <c r="EPM703" s="4"/>
      <c r="EPN703" s="4"/>
      <c r="EPO703" s="4"/>
      <c r="EPP703" s="4"/>
      <c r="EPQ703" s="4"/>
      <c r="EPR703" s="4"/>
      <c r="EPS703" s="4"/>
      <c r="EPT703" s="4"/>
      <c r="EPU703" s="4"/>
      <c r="EPV703" s="4"/>
      <c r="EPW703" s="4"/>
      <c r="EPX703" s="4"/>
      <c r="EPY703" s="4"/>
      <c r="EPZ703" s="4"/>
      <c r="EQA703" s="4"/>
      <c r="EQB703" s="4"/>
      <c r="EQC703" s="4"/>
      <c r="EQD703" s="4"/>
      <c r="EQE703" s="4"/>
      <c r="EQF703" s="4"/>
      <c r="EQG703" s="4"/>
      <c r="EQH703" s="4"/>
      <c r="EQI703" s="4"/>
      <c r="EQJ703" s="4"/>
      <c r="EQK703" s="4"/>
      <c r="EQL703" s="4"/>
      <c r="EQM703" s="4"/>
      <c r="EQN703" s="4"/>
      <c r="EQO703" s="4"/>
      <c r="EQP703" s="4"/>
      <c r="EQQ703" s="4"/>
      <c r="EQR703" s="4"/>
      <c r="EQS703" s="4"/>
      <c r="EQT703" s="4"/>
      <c r="EQU703" s="4"/>
      <c r="EQV703" s="4"/>
      <c r="EQW703" s="4"/>
      <c r="EQX703" s="4"/>
      <c r="EQY703" s="4"/>
      <c r="EQZ703" s="4"/>
      <c r="ERA703" s="4"/>
      <c r="ERB703" s="4"/>
      <c r="ERC703" s="4"/>
      <c r="ERD703" s="4"/>
      <c r="ERE703" s="4"/>
      <c r="ERF703" s="4"/>
      <c r="ERG703" s="4"/>
      <c r="ERH703" s="4"/>
      <c r="ERI703" s="4"/>
      <c r="ERJ703" s="4"/>
      <c r="ERK703" s="4"/>
      <c r="ERL703" s="4"/>
      <c r="ERM703" s="4"/>
      <c r="ERN703" s="4"/>
      <c r="ERO703" s="4"/>
      <c r="ERP703" s="4"/>
      <c r="ERQ703" s="4"/>
      <c r="ERR703" s="4"/>
      <c r="ERS703" s="4"/>
      <c r="ERT703" s="4"/>
      <c r="ERU703" s="4"/>
      <c r="ERV703" s="4"/>
      <c r="ERW703" s="4"/>
      <c r="ERX703" s="4"/>
      <c r="ERY703" s="4"/>
      <c r="ERZ703" s="4"/>
      <c r="ESA703" s="4"/>
      <c r="ESB703" s="4"/>
      <c r="ESC703" s="4"/>
      <c r="ESD703" s="4"/>
      <c r="ESE703" s="4"/>
      <c r="ESF703" s="4"/>
      <c r="ESG703" s="4"/>
      <c r="ESH703" s="4"/>
      <c r="ESI703" s="4"/>
      <c r="ESJ703" s="4"/>
      <c r="ESK703" s="4"/>
      <c r="ESL703" s="4"/>
      <c r="ESM703" s="4"/>
      <c r="ESN703" s="4"/>
      <c r="ESO703" s="4"/>
      <c r="ESP703" s="4"/>
      <c r="ESQ703" s="4"/>
      <c r="ESR703" s="4"/>
      <c r="ESS703" s="4"/>
      <c r="EST703" s="4"/>
      <c r="ESU703" s="4"/>
      <c r="ESV703" s="4"/>
      <c r="ESW703" s="4"/>
      <c r="ESX703" s="4"/>
      <c r="ESY703" s="4"/>
      <c r="ESZ703" s="4"/>
      <c r="ETA703" s="4"/>
      <c r="ETB703" s="4"/>
      <c r="ETC703" s="4"/>
      <c r="ETD703" s="4"/>
      <c r="ETE703" s="4"/>
      <c r="ETF703" s="4"/>
      <c r="ETG703" s="4"/>
      <c r="ETH703" s="4"/>
      <c r="ETI703" s="4"/>
      <c r="ETJ703" s="4"/>
      <c r="ETK703" s="4"/>
      <c r="ETL703" s="4"/>
      <c r="ETM703" s="4"/>
      <c r="ETN703" s="4"/>
      <c r="ETO703" s="4"/>
      <c r="ETP703" s="4"/>
      <c r="ETQ703" s="4"/>
      <c r="ETR703" s="4"/>
      <c r="ETS703" s="4"/>
      <c r="ETT703" s="4"/>
      <c r="ETU703" s="4"/>
      <c r="ETV703" s="4"/>
      <c r="ETW703" s="4"/>
      <c r="ETX703" s="4"/>
      <c r="ETY703" s="4"/>
      <c r="ETZ703" s="4"/>
      <c r="EUA703" s="4"/>
      <c r="EUB703" s="4"/>
      <c r="EUC703" s="4"/>
      <c r="EUD703" s="4"/>
      <c r="EUE703" s="4"/>
      <c r="EUF703" s="4"/>
      <c r="EUG703" s="4"/>
      <c r="EUH703" s="4"/>
      <c r="EUI703" s="4"/>
      <c r="EUJ703" s="4"/>
      <c r="EUK703" s="4"/>
      <c r="EUL703" s="4"/>
      <c r="EUM703" s="4"/>
      <c r="EUN703" s="4"/>
      <c r="EUO703" s="4"/>
      <c r="EUP703" s="4"/>
      <c r="EUQ703" s="4"/>
      <c r="EUR703" s="4"/>
      <c r="EUS703" s="4"/>
      <c r="EUT703" s="4"/>
      <c r="EUU703" s="4"/>
      <c r="EUV703" s="4"/>
      <c r="EUW703" s="4"/>
      <c r="EUX703" s="4"/>
      <c r="EUY703" s="4"/>
      <c r="EUZ703" s="4"/>
      <c r="EVA703" s="4"/>
      <c r="EVB703" s="4"/>
      <c r="EVC703" s="4"/>
      <c r="EVD703" s="4"/>
      <c r="EVE703" s="4"/>
      <c r="EVF703" s="4"/>
      <c r="EVG703" s="4"/>
      <c r="EVH703" s="4"/>
      <c r="EVI703" s="4"/>
      <c r="EVJ703" s="4"/>
      <c r="EVK703" s="4"/>
      <c r="EVL703" s="4"/>
      <c r="EVM703" s="4"/>
      <c r="EVN703" s="4"/>
      <c r="EVO703" s="4"/>
      <c r="EVP703" s="4"/>
      <c r="EVQ703" s="4"/>
      <c r="EVR703" s="4"/>
      <c r="EVS703" s="4"/>
      <c r="EVT703" s="4"/>
      <c r="EVU703" s="4"/>
      <c r="EVV703" s="4"/>
      <c r="EVW703" s="4"/>
      <c r="EVX703" s="4"/>
      <c r="EVY703" s="4"/>
      <c r="EVZ703" s="4"/>
      <c r="EWA703" s="4"/>
      <c r="EWB703" s="4"/>
      <c r="EWC703" s="4"/>
      <c r="EWD703" s="4"/>
      <c r="EWE703" s="4"/>
      <c r="EWF703" s="4"/>
      <c r="EWG703" s="4"/>
      <c r="EWH703" s="4"/>
      <c r="EWI703" s="4"/>
      <c r="EWJ703" s="4"/>
      <c r="EWK703" s="4"/>
      <c r="EWL703" s="4"/>
      <c r="EWM703" s="4"/>
      <c r="EWN703" s="4"/>
      <c r="EWO703" s="4"/>
      <c r="EWP703" s="4"/>
      <c r="EWQ703" s="4"/>
      <c r="EWR703" s="4"/>
      <c r="EWS703" s="4"/>
      <c r="EWT703" s="4"/>
      <c r="EWU703" s="4"/>
      <c r="EWV703" s="4"/>
      <c r="EWW703" s="4"/>
      <c r="EWX703" s="4"/>
      <c r="EWY703" s="4"/>
      <c r="EWZ703" s="4"/>
      <c r="EXA703" s="4"/>
      <c r="EXB703" s="4"/>
      <c r="EXC703" s="4"/>
      <c r="EXD703" s="4"/>
      <c r="EXE703" s="4"/>
      <c r="EXF703" s="4"/>
      <c r="EXG703" s="4"/>
      <c r="EXH703" s="4"/>
      <c r="EXI703" s="4"/>
      <c r="EXJ703" s="4"/>
      <c r="EXK703" s="4"/>
      <c r="EXL703" s="4"/>
      <c r="EXM703" s="4"/>
      <c r="EXN703" s="4"/>
      <c r="EXO703" s="4"/>
      <c r="EXP703" s="4"/>
      <c r="EXQ703" s="4"/>
      <c r="EXR703" s="4"/>
      <c r="EXS703" s="4"/>
      <c r="EXT703" s="4"/>
      <c r="EXU703" s="4"/>
      <c r="EXV703" s="4"/>
      <c r="EXW703" s="4"/>
      <c r="EXX703" s="4"/>
      <c r="EXY703" s="4"/>
      <c r="EXZ703" s="4"/>
      <c r="EYA703" s="4"/>
      <c r="EYB703" s="4"/>
      <c r="EYC703" s="4"/>
      <c r="EYD703" s="4"/>
      <c r="EYE703" s="4"/>
      <c r="EYF703" s="4"/>
      <c r="EYG703" s="4"/>
      <c r="EYH703" s="4"/>
      <c r="EYI703" s="4"/>
      <c r="EYJ703" s="4"/>
      <c r="EYK703" s="4"/>
      <c r="EYL703" s="4"/>
      <c r="EYM703" s="4"/>
      <c r="EYN703" s="4"/>
      <c r="EYO703" s="4"/>
      <c r="EYP703" s="4"/>
      <c r="EYQ703" s="4"/>
      <c r="EYR703" s="4"/>
      <c r="EYS703" s="4"/>
      <c r="EYT703" s="4"/>
      <c r="EYU703" s="4"/>
      <c r="EYV703" s="4"/>
      <c r="EYW703" s="4"/>
      <c r="EYX703" s="4"/>
      <c r="EYY703" s="4"/>
      <c r="EYZ703" s="4"/>
      <c r="EZA703" s="4"/>
      <c r="EZB703" s="4"/>
      <c r="EZC703" s="4"/>
      <c r="EZD703" s="4"/>
      <c r="EZE703" s="4"/>
      <c r="EZF703" s="4"/>
      <c r="EZG703" s="4"/>
      <c r="EZH703" s="4"/>
      <c r="EZI703" s="4"/>
      <c r="EZJ703" s="4"/>
      <c r="EZK703" s="4"/>
      <c r="EZL703" s="4"/>
      <c r="EZM703" s="4"/>
      <c r="EZN703" s="4"/>
      <c r="EZO703" s="4"/>
      <c r="EZP703" s="4"/>
      <c r="EZQ703" s="4"/>
      <c r="EZR703" s="4"/>
      <c r="EZS703" s="4"/>
      <c r="EZT703" s="4"/>
      <c r="EZU703" s="4"/>
      <c r="EZV703" s="4"/>
      <c r="EZW703" s="4"/>
      <c r="EZX703" s="4"/>
      <c r="EZY703" s="4"/>
      <c r="EZZ703" s="4"/>
      <c r="FAA703" s="4"/>
      <c r="FAB703" s="4"/>
      <c r="FAC703" s="4"/>
      <c r="FAD703" s="4"/>
      <c r="FAE703" s="4"/>
      <c r="FAF703" s="4"/>
      <c r="FAG703" s="4"/>
      <c r="FAH703" s="4"/>
      <c r="FAI703" s="4"/>
      <c r="FAJ703" s="4"/>
      <c r="FAK703" s="4"/>
      <c r="FAL703" s="4"/>
      <c r="FAM703" s="4"/>
      <c r="FAN703" s="4"/>
      <c r="FAO703" s="4"/>
      <c r="FAP703" s="4"/>
      <c r="FAQ703" s="4"/>
      <c r="FAR703" s="4"/>
      <c r="FAS703" s="4"/>
      <c r="FAT703" s="4"/>
      <c r="FAU703" s="4"/>
      <c r="FAV703" s="4"/>
      <c r="FAW703" s="4"/>
      <c r="FAX703" s="4"/>
      <c r="FAY703" s="4"/>
      <c r="FAZ703" s="4"/>
      <c r="FBA703" s="4"/>
      <c r="FBB703" s="4"/>
      <c r="FBC703" s="4"/>
      <c r="FBD703" s="4"/>
      <c r="FBE703" s="4"/>
      <c r="FBF703" s="4"/>
      <c r="FBG703" s="4"/>
      <c r="FBH703" s="4"/>
      <c r="FBI703" s="4"/>
      <c r="FBJ703" s="4"/>
      <c r="FBK703" s="4"/>
      <c r="FBL703" s="4"/>
      <c r="FBM703" s="4"/>
      <c r="FBN703" s="4"/>
      <c r="FBO703" s="4"/>
      <c r="FBP703" s="4"/>
      <c r="FBQ703" s="4"/>
      <c r="FBR703" s="4"/>
      <c r="FBS703" s="4"/>
      <c r="FBT703" s="4"/>
      <c r="FBU703" s="4"/>
      <c r="FBV703" s="4"/>
      <c r="FBW703" s="4"/>
      <c r="FBX703" s="4"/>
      <c r="FBY703" s="4"/>
      <c r="FBZ703" s="4"/>
      <c r="FCA703" s="4"/>
      <c r="FCB703" s="4"/>
      <c r="FCC703" s="4"/>
      <c r="FCD703" s="4"/>
      <c r="FCE703" s="4"/>
      <c r="FCF703" s="4"/>
      <c r="FCG703" s="4"/>
      <c r="FCH703" s="4"/>
      <c r="FCI703" s="4"/>
      <c r="FCJ703" s="4"/>
      <c r="FCK703" s="4"/>
      <c r="FCL703" s="4"/>
      <c r="FCM703" s="4"/>
      <c r="FCN703" s="4"/>
      <c r="FCO703" s="4"/>
      <c r="FCP703" s="4"/>
      <c r="FCQ703" s="4"/>
      <c r="FCR703" s="4"/>
      <c r="FCS703" s="4"/>
      <c r="FCT703" s="4"/>
      <c r="FCU703" s="4"/>
      <c r="FCV703" s="4"/>
      <c r="FCW703" s="4"/>
      <c r="FCX703" s="4"/>
      <c r="FCY703" s="4"/>
      <c r="FCZ703" s="4"/>
      <c r="FDA703" s="4"/>
      <c r="FDB703" s="4"/>
      <c r="FDC703" s="4"/>
      <c r="FDD703" s="4"/>
      <c r="FDE703" s="4"/>
      <c r="FDF703" s="4"/>
      <c r="FDG703" s="4"/>
      <c r="FDH703" s="4"/>
      <c r="FDI703" s="4"/>
      <c r="FDJ703" s="4"/>
      <c r="FDK703" s="4"/>
      <c r="FDL703" s="4"/>
      <c r="FDM703" s="4"/>
      <c r="FDN703" s="4"/>
      <c r="FDO703" s="4"/>
      <c r="FDP703" s="4"/>
      <c r="FDQ703" s="4"/>
      <c r="FDR703" s="4"/>
      <c r="FDS703" s="4"/>
      <c r="FDT703" s="4"/>
      <c r="FDU703" s="4"/>
      <c r="FDV703" s="4"/>
      <c r="FDW703" s="4"/>
      <c r="FDX703" s="4"/>
      <c r="FDY703" s="4"/>
      <c r="FDZ703" s="4"/>
      <c r="FEA703" s="4"/>
      <c r="FEB703" s="4"/>
      <c r="FEC703" s="4"/>
      <c r="FED703" s="4"/>
      <c r="FEE703" s="4"/>
      <c r="FEF703" s="4"/>
      <c r="FEG703" s="4"/>
      <c r="FEH703" s="4"/>
      <c r="FEI703" s="4"/>
      <c r="FEJ703" s="4"/>
      <c r="FEK703" s="4"/>
      <c r="FEL703" s="4"/>
      <c r="FEM703" s="4"/>
      <c r="FEN703" s="4"/>
      <c r="FEO703" s="4"/>
      <c r="FEP703" s="4"/>
      <c r="FEQ703" s="4"/>
      <c r="FER703" s="4"/>
      <c r="FES703" s="4"/>
      <c r="FET703" s="4"/>
      <c r="FEU703" s="4"/>
      <c r="FEV703" s="4"/>
      <c r="FEW703" s="4"/>
      <c r="FEX703" s="4"/>
      <c r="FEY703" s="4"/>
      <c r="FEZ703" s="4"/>
      <c r="FFA703" s="4"/>
      <c r="FFB703" s="4"/>
      <c r="FFC703" s="4"/>
      <c r="FFD703" s="4"/>
      <c r="FFE703" s="4"/>
      <c r="FFF703" s="4"/>
      <c r="FFG703" s="4"/>
      <c r="FFH703" s="4"/>
      <c r="FFI703" s="4"/>
      <c r="FFJ703" s="4"/>
      <c r="FFK703" s="4"/>
      <c r="FFL703" s="4"/>
      <c r="FFM703" s="4"/>
      <c r="FFN703" s="4"/>
      <c r="FFO703" s="4"/>
      <c r="FFP703" s="4"/>
      <c r="FFQ703" s="4"/>
      <c r="FFR703" s="4"/>
      <c r="FFS703" s="4"/>
      <c r="FFT703" s="4"/>
      <c r="FFU703" s="4"/>
      <c r="FFV703" s="4"/>
      <c r="FFW703" s="4"/>
      <c r="FFX703" s="4"/>
      <c r="FFY703" s="4"/>
      <c r="FFZ703" s="4"/>
      <c r="FGA703" s="4"/>
      <c r="FGB703" s="4"/>
      <c r="FGC703" s="4"/>
      <c r="FGD703" s="4"/>
      <c r="FGE703" s="4"/>
      <c r="FGF703" s="4"/>
      <c r="FGG703" s="4"/>
      <c r="FGH703" s="4"/>
      <c r="FGI703" s="4"/>
      <c r="FGJ703" s="4"/>
      <c r="FGK703" s="4"/>
      <c r="FGL703" s="4"/>
      <c r="FGM703" s="4"/>
      <c r="FGN703" s="4"/>
      <c r="FGO703" s="4"/>
      <c r="FGP703" s="4"/>
      <c r="FGQ703" s="4"/>
      <c r="FGR703" s="4"/>
      <c r="FGS703" s="4"/>
      <c r="FGT703" s="4"/>
      <c r="FGU703" s="4"/>
      <c r="FGV703" s="4"/>
      <c r="FGW703" s="4"/>
      <c r="FGX703" s="4"/>
      <c r="FGY703" s="4"/>
      <c r="FGZ703" s="4"/>
      <c r="FHA703" s="4"/>
      <c r="FHB703" s="4"/>
      <c r="FHC703" s="4"/>
      <c r="FHD703" s="4"/>
      <c r="FHE703" s="4"/>
      <c r="FHF703" s="4"/>
      <c r="FHG703" s="4"/>
      <c r="FHH703" s="4"/>
      <c r="FHI703" s="4"/>
      <c r="FHJ703" s="4"/>
      <c r="FHK703" s="4"/>
      <c r="FHL703" s="4"/>
      <c r="FHM703" s="4"/>
      <c r="FHN703" s="4"/>
      <c r="FHO703" s="4"/>
      <c r="FHP703" s="4"/>
      <c r="FHQ703" s="4"/>
      <c r="FHR703" s="4"/>
      <c r="FHS703" s="4"/>
      <c r="FHT703" s="4"/>
      <c r="FHU703" s="4"/>
      <c r="FHV703" s="4"/>
      <c r="FHW703" s="4"/>
      <c r="FHX703" s="4"/>
      <c r="FHY703" s="4"/>
      <c r="FHZ703" s="4"/>
      <c r="FIA703" s="4"/>
      <c r="FIB703" s="4"/>
      <c r="FIC703" s="4"/>
      <c r="FID703" s="4"/>
      <c r="FIE703" s="4"/>
      <c r="FIF703" s="4"/>
      <c r="FIG703" s="4"/>
      <c r="FIH703" s="4"/>
      <c r="FII703" s="4"/>
      <c r="FIJ703" s="4"/>
      <c r="FIK703" s="4"/>
      <c r="FIL703" s="4"/>
      <c r="FIM703" s="4"/>
      <c r="FIN703" s="4"/>
      <c r="FIO703" s="4"/>
      <c r="FIP703" s="4"/>
      <c r="FIQ703" s="4"/>
      <c r="FIR703" s="4"/>
      <c r="FIS703" s="4"/>
      <c r="FIT703" s="4"/>
      <c r="FIU703" s="4"/>
      <c r="FIV703" s="4"/>
      <c r="FIW703" s="4"/>
      <c r="FIX703" s="4"/>
      <c r="FIY703" s="4"/>
      <c r="FIZ703" s="4"/>
      <c r="FJA703" s="4"/>
      <c r="FJB703" s="4"/>
      <c r="FJC703" s="4"/>
      <c r="FJD703" s="4"/>
      <c r="FJE703" s="4"/>
      <c r="FJF703" s="4"/>
      <c r="FJG703" s="4"/>
      <c r="FJH703" s="4"/>
      <c r="FJI703" s="4"/>
      <c r="FJJ703" s="4"/>
      <c r="FJK703" s="4"/>
      <c r="FJL703" s="4"/>
      <c r="FJM703" s="4"/>
      <c r="FJN703" s="4"/>
      <c r="FJO703" s="4"/>
      <c r="FJP703" s="4"/>
      <c r="FJQ703" s="4"/>
      <c r="FJR703" s="4"/>
      <c r="FJS703" s="4"/>
      <c r="FJT703" s="4"/>
      <c r="FJU703" s="4"/>
      <c r="FJV703" s="4"/>
      <c r="FJW703" s="4"/>
      <c r="FJX703" s="4"/>
      <c r="FJY703" s="4"/>
      <c r="FJZ703" s="4"/>
      <c r="FKA703" s="4"/>
      <c r="FKB703" s="4"/>
      <c r="FKC703" s="4"/>
      <c r="FKD703" s="4"/>
      <c r="FKE703" s="4"/>
      <c r="FKF703" s="4"/>
      <c r="FKG703" s="4"/>
      <c r="FKH703" s="4"/>
      <c r="FKI703" s="4"/>
      <c r="FKJ703" s="4"/>
      <c r="FKK703" s="4"/>
      <c r="FKL703" s="4"/>
      <c r="FKM703" s="4"/>
      <c r="FKN703" s="4"/>
      <c r="FKO703" s="4"/>
      <c r="FKP703" s="4"/>
      <c r="FKQ703" s="4"/>
      <c r="FKR703" s="4"/>
      <c r="FKS703" s="4"/>
      <c r="FKT703" s="4"/>
      <c r="FKU703" s="4"/>
      <c r="FKV703" s="4"/>
      <c r="FKW703" s="4"/>
      <c r="FKX703" s="4"/>
      <c r="FKY703" s="4"/>
      <c r="FKZ703" s="4"/>
      <c r="FLA703" s="4"/>
      <c r="FLB703" s="4"/>
      <c r="FLC703" s="4"/>
      <c r="FLD703" s="4"/>
      <c r="FLE703" s="4"/>
      <c r="FLF703" s="4"/>
      <c r="FLG703" s="4"/>
      <c r="FLH703" s="4"/>
      <c r="FLI703" s="4"/>
      <c r="FLJ703" s="4"/>
      <c r="FLK703" s="4"/>
      <c r="FLL703" s="4"/>
      <c r="FLM703" s="4"/>
      <c r="FLN703" s="4"/>
      <c r="FLO703" s="4"/>
      <c r="FLP703" s="4"/>
      <c r="FLQ703" s="4"/>
      <c r="FLR703" s="4"/>
      <c r="FLS703" s="4"/>
      <c r="FLT703" s="4"/>
      <c r="FLU703" s="4"/>
      <c r="FLV703" s="4"/>
      <c r="FLW703" s="4"/>
      <c r="FLX703" s="4"/>
      <c r="FLY703" s="4"/>
      <c r="FLZ703" s="4"/>
      <c r="FMA703" s="4"/>
      <c r="FMB703" s="4"/>
      <c r="FMC703" s="4"/>
      <c r="FMD703" s="4"/>
      <c r="FME703" s="4"/>
      <c r="FMF703" s="4"/>
      <c r="FMG703" s="4"/>
      <c r="FMH703" s="4"/>
      <c r="FMI703" s="4"/>
      <c r="FMJ703" s="4"/>
      <c r="FMK703" s="4"/>
      <c r="FML703" s="4"/>
      <c r="FMM703" s="4"/>
      <c r="FMN703" s="4"/>
      <c r="FMO703" s="4"/>
      <c r="FMP703" s="4"/>
      <c r="FMQ703" s="4"/>
      <c r="FMR703" s="4"/>
      <c r="FMS703" s="4"/>
      <c r="FMT703" s="4"/>
      <c r="FMU703" s="4"/>
      <c r="FMV703" s="4"/>
      <c r="FMW703" s="4"/>
      <c r="FMX703" s="4"/>
      <c r="FMY703" s="4"/>
      <c r="FMZ703" s="4"/>
      <c r="FNA703" s="4"/>
      <c r="FNB703" s="4"/>
      <c r="FNC703" s="4"/>
      <c r="FND703" s="4"/>
      <c r="FNE703" s="4"/>
      <c r="FNF703" s="4"/>
      <c r="FNG703" s="4"/>
      <c r="FNH703" s="4"/>
      <c r="FNI703" s="4"/>
      <c r="FNJ703" s="4"/>
      <c r="FNK703" s="4"/>
      <c r="FNL703" s="4"/>
      <c r="FNM703" s="4"/>
      <c r="FNN703" s="4"/>
      <c r="FNO703" s="4"/>
      <c r="FNP703" s="4"/>
      <c r="FNQ703" s="4"/>
      <c r="FNR703" s="4"/>
      <c r="FNS703" s="4"/>
      <c r="FNT703" s="4"/>
      <c r="FNU703" s="4"/>
      <c r="FNV703" s="4"/>
      <c r="FNW703" s="4"/>
      <c r="FNX703" s="4"/>
      <c r="FNY703" s="4"/>
      <c r="FNZ703" s="4"/>
      <c r="FOA703" s="4"/>
      <c r="FOB703" s="4"/>
      <c r="FOC703" s="4"/>
      <c r="FOD703" s="4"/>
      <c r="FOE703" s="4"/>
      <c r="FOF703" s="4"/>
      <c r="FOG703" s="4"/>
      <c r="FOH703" s="4"/>
      <c r="FOI703" s="4"/>
      <c r="FOJ703" s="4"/>
      <c r="FOK703" s="4"/>
      <c r="FOL703" s="4"/>
      <c r="FOM703" s="4"/>
      <c r="FON703" s="4"/>
      <c r="FOO703" s="4"/>
      <c r="FOP703" s="4"/>
      <c r="FOQ703" s="4"/>
      <c r="FOR703" s="4"/>
      <c r="FOS703" s="4"/>
      <c r="FOT703" s="4"/>
      <c r="FOU703" s="4"/>
      <c r="FOV703" s="4"/>
      <c r="FOW703" s="4"/>
      <c r="FOX703" s="4"/>
      <c r="FOY703" s="4"/>
      <c r="FOZ703" s="4"/>
      <c r="FPA703" s="4"/>
      <c r="FPB703" s="4"/>
      <c r="FPC703" s="4"/>
      <c r="FPD703" s="4"/>
      <c r="FPE703" s="4"/>
      <c r="FPF703" s="4"/>
      <c r="FPG703" s="4"/>
      <c r="FPH703" s="4"/>
      <c r="FPI703" s="4"/>
      <c r="FPJ703" s="4"/>
      <c r="FPK703" s="4"/>
      <c r="FPL703" s="4"/>
      <c r="FPM703" s="4"/>
      <c r="FPN703" s="4"/>
      <c r="FPO703" s="4"/>
      <c r="FPP703" s="4"/>
      <c r="FPQ703" s="4"/>
      <c r="FPR703" s="4"/>
      <c r="FPS703" s="4"/>
      <c r="FPT703" s="4"/>
      <c r="FPU703" s="4"/>
      <c r="FPV703" s="4"/>
      <c r="FPW703" s="4"/>
      <c r="FPX703" s="4"/>
      <c r="FPY703" s="4"/>
      <c r="FPZ703" s="4"/>
      <c r="FQA703" s="4"/>
      <c r="FQB703" s="4"/>
      <c r="FQC703" s="4"/>
      <c r="FQD703" s="4"/>
      <c r="FQE703" s="4"/>
      <c r="FQF703" s="4"/>
      <c r="FQG703" s="4"/>
      <c r="FQH703" s="4"/>
      <c r="FQI703" s="4"/>
      <c r="FQJ703" s="4"/>
      <c r="FQK703" s="4"/>
      <c r="FQL703" s="4"/>
      <c r="FQM703" s="4"/>
      <c r="FQN703" s="4"/>
      <c r="FQO703" s="4"/>
      <c r="FQP703" s="4"/>
      <c r="FQQ703" s="4"/>
      <c r="FQR703" s="4"/>
      <c r="FQS703" s="4"/>
      <c r="FQT703" s="4"/>
      <c r="FQU703" s="4"/>
      <c r="FQV703" s="4"/>
      <c r="FQW703" s="4"/>
      <c r="FQX703" s="4"/>
      <c r="FQY703" s="4"/>
      <c r="FQZ703" s="4"/>
      <c r="FRA703" s="4"/>
      <c r="FRB703" s="4"/>
      <c r="FRC703" s="4"/>
      <c r="FRD703" s="4"/>
      <c r="FRE703" s="4"/>
      <c r="FRF703" s="4"/>
      <c r="FRG703" s="4"/>
      <c r="FRH703" s="4"/>
      <c r="FRI703" s="4"/>
      <c r="FRJ703" s="4"/>
      <c r="FRK703" s="4"/>
      <c r="FRL703" s="4"/>
      <c r="FRM703" s="4"/>
      <c r="FRN703" s="4"/>
      <c r="FRO703" s="4"/>
      <c r="FRP703" s="4"/>
      <c r="FRQ703" s="4"/>
      <c r="FRR703" s="4"/>
      <c r="FRS703" s="4"/>
      <c r="FRT703" s="4"/>
      <c r="FRU703" s="4"/>
      <c r="FRV703" s="4"/>
      <c r="FRW703" s="4"/>
      <c r="FRX703" s="4"/>
      <c r="FRY703" s="4"/>
      <c r="FRZ703" s="4"/>
      <c r="FSA703" s="4"/>
      <c r="FSB703" s="4"/>
      <c r="FSC703" s="4"/>
      <c r="FSD703" s="4"/>
      <c r="FSE703" s="4"/>
      <c r="FSF703" s="4"/>
      <c r="FSG703" s="4"/>
      <c r="FSH703" s="4"/>
      <c r="FSI703" s="4"/>
      <c r="FSJ703" s="4"/>
      <c r="FSK703" s="4"/>
      <c r="FSL703" s="4"/>
      <c r="FSM703" s="4"/>
      <c r="FSN703" s="4"/>
      <c r="FSO703" s="4"/>
      <c r="FSP703" s="4"/>
      <c r="FSQ703" s="4"/>
      <c r="FSR703" s="4"/>
      <c r="FSS703" s="4"/>
      <c r="FST703" s="4"/>
      <c r="FSU703" s="4"/>
      <c r="FSV703" s="4"/>
      <c r="FSW703" s="4"/>
      <c r="FSX703" s="4"/>
      <c r="FSY703" s="4"/>
      <c r="FSZ703" s="4"/>
      <c r="FTA703" s="4"/>
      <c r="FTB703" s="4"/>
      <c r="FTC703" s="4"/>
      <c r="FTD703" s="4"/>
      <c r="FTE703" s="4"/>
      <c r="FTF703" s="4"/>
      <c r="FTG703" s="4"/>
      <c r="FTH703" s="4"/>
      <c r="FTI703" s="4"/>
      <c r="FTJ703" s="4"/>
      <c r="FTK703" s="4"/>
      <c r="FTL703" s="4"/>
      <c r="FTM703" s="4"/>
      <c r="FTN703" s="4"/>
      <c r="FTO703" s="4"/>
      <c r="FTP703" s="4"/>
      <c r="FTQ703" s="4"/>
      <c r="FTR703" s="4"/>
      <c r="FTS703" s="4"/>
      <c r="FTT703" s="4"/>
      <c r="FTU703" s="4"/>
      <c r="FTV703" s="4"/>
      <c r="FTW703" s="4"/>
      <c r="FTX703" s="4"/>
      <c r="FTY703" s="4"/>
      <c r="FTZ703" s="4"/>
      <c r="FUA703" s="4"/>
      <c r="FUB703" s="4"/>
      <c r="FUC703" s="4"/>
      <c r="FUD703" s="4"/>
      <c r="FUE703" s="4"/>
      <c r="FUF703" s="4"/>
      <c r="FUG703" s="4"/>
      <c r="FUH703" s="4"/>
      <c r="FUI703" s="4"/>
      <c r="FUJ703" s="4"/>
      <c r="FUK703" s="4"/>
      <c r="FUL703" s="4"/>
      <c r="FUM703" s="4"/>
      <c r="FUN703" s="4"/>
      <c r="FUO703" s="4"/>
      <c r="FUP703" s="4"/>
      <c r="FUQ703" s="4"/>
      <c r="FUR703" s="4"/>
      <c r="FUS703" s="4"/>
      <c r="FUT703" s="4"/>
      <c r="FUU703" s="4"/>
      <c r="FUV703" s="4"/>
      <c r="FUW703" s="4"/>
      <c r="FUX703" s="4"/>
      <c r="FUY703" s="4"/>
      <c r="FUZ703" s="4"/>
      <c r="FVA703" s="4"/>
      <c r="FVB703" s="4"/>
      <c r="FVC703" s="4"/>
      <c r="FVD703" s="4"/>
      <c r="FVE703" s="4"/>
      <c r="FVF703" s="4"/>
      <c r="FVG703" s="4"/>
      <c r="FVH703" s="4"/>
      <c r="FVI703" s="4"/>
      <c r="FVJ703" s="4"/>
      <c r="FVK703" s="4"/>
      <c r="FVL703" s="4"/>
      <c r="FVM703" s="4"/>
      <c r="FVN703" s="4"/>
      <c r="FVO703" s="4"/>
      <c r="FVP703" s="4"/>
      <c r="FVQ703" s="4"/>
      <c r="FVR703" s="4"/>
      <c r="FVS703" s="4"/>
      <c r="FVT703" s="4"/>
      <c r="FVU703" s="4"/>
      <c r="FVV703" s="4"/>
      <c r="FVW703" s="4"/>
      <c r="FVX703" s="4"/>
      <c r="FVY703" s="4"/>
      <c r="FVZ703" s="4"/>
      <c r="FWA703" s="4"/>
      <c r="FWB703" s="4"/>
      <c r="FWC703" s="4"/>
      <c r="FWD703" s="4"/>
      <c r="FWE703" s="4"/>
      <c r="FWF703" s="4"/>
      <c r="FWG703" s="4"/>
      <c r="FWH703" s="4"/>
      <c r="FWI703" s="4"/>
      <c r="FWJ703" s="4"/>
      <c r="FWK703" s="4"/>
      <c r="FWL703" s="4"/>
      <c r="FWM703" s="4"/>
      <c r="FWN703" s="4"/>
      <c r="FWO703" s="4"/>
      <c r="FWP703" s="4"/>
      <c r="FWQ703" s="4"/>
      <c r="FWR703" s="4"/>
      <c r="FWS703" s="4"/>
      <c r="FWT703" s="4"/>
      <c r="FWU703" s="4"/>
      <c r="FWV703" s="4"/>
      <c r="FWW703" s="4"/>
      <c r="FWX703" s="4"/>
      <c r="FWY703" s="4"/>
      <c r="FWZ703" s="4"/>
      <c r="FXA703" s="4"/>
      <c r="FXB703" s="4"/>
      <c r="FXC703" s="4"/>
      <c r="FXD703" s="4"/>
      <c r="FXE703" s="4"/>
      <c r="FXF703" s="4"/>
      <c r="FXG703" s="4"/>
      <c r="FXH703" s="4"/>
      <c r="FXI703" s="4"/>
      <c r="FXJ703" s="4"/>
      <c r="FXK703" s="4"/>
      <c r="FXL703" s="4"/>
      <c r="FXM703" s="4"/>
      <c r="FXN703" s="4"/>
      <c r="FXO703" s="4"/>
      <c r="FXP703" s="4"/>
      <c r="FXQ703" s="4"/>
      <c r="FXR703" s="4"/>
      <c r="FXS703" s="4"/>
      <c r="FXT703" s="4"/>
      <c r="FXU703" s="4"/>
      <c r="FXV703" s="4"/>
      <c r="FXW703" s="4"/>
      <c r="FXX703" s="4"/>
      <c r="FXY703" s="4"/>
      <c r="FXZ703" s="4"/>
      <c r="FYA703" s="4"/>
      <c r="FYB703" s="4"/>
      <c r="FYC703" s="4"/>
      <c r="FYD703" s="4"/>
      <c r="FYE703" s="4"/>
      <c r="FYF703" s="4"/>
      <c r="FYG703" s="4"/>
      <c r="FYH703" s="4"/>
      <c r="FYI703" s="4"/>
      <c r="FYJ703" s="4"/>
      <c r="FYK703" s="4"/>
      <c r="FYL703" s="4"/>
      <c r="FYM703" s="4"/>
      <c r="FYN703" s="4"/>
      <c r="FYO703" s="4"/>
      <c r="FYP703" s="4"/>
      <c r="FYQ703" s="4"/>
      <c r="FYR703" s="4"/>
      <c r="FYS703" s="4"/>
      <c r="FYT703" s="4"/>
      <c r="FYU703" s="4"/>
      <c r="FYV703" s="4"/>
      <c r="FYW703" s="4"/>
      <c r="FYX703" s="4"/>
      <c r="FYY703" s="4"/>
      <c r="FYZ703" s="4"/>
      <c r="FZA703" s="4"/>
      <c r="FZB703" s="4"/>
      <c r="FZC703" s="4"/>
      <c r="FZD703" s="4"/>
      <c r="FZE703" s="4"/>
      <c r="FZF703" s="4"/>
      <c r="FZG703" s="4"/>
      <c r="FZH703" s="4"/>
      <c r="FZI703" s="4"/>
      <c r="FZJ703" s="4"/>
      <c r="FZK703" s="4"/>
      <c r="FZL703" s="4"/>
      <c r="FZM703" s="4"/>
      <c r="FZN703" s="4"/>
      <c r="FZO703" s="4"/>
      <c r="FZP703" s="4"/>
      <c r="FZQ703" s="4"/>
      <c r="FZR703" s="4"/>
      <c r="FZS703" s="4"/>
      <c r="FZT703" s="4"/>
      <c r="FZU703" s="4"/>
      <c r="FZV703" s="4"/>
      <c r="FZW703" s="4"/>
      <c r="FZX703" s="4"/>
      <c r="FZY703" s="4"/>
      <c r="FZZ703" s="4"/>
      <c r="GAA703" s="4"/>
      <c r="GAB703" s="4"/>
      <c r="GAC703" s="4"/>
      <c r="GAD703" s="4"/>
      <c r="GAE703" s="4"/>
      <c r="GAF703" s="4"/>
      <c r="GAG703" s="4"/>
      <c r="GAH703" s="4"/>
      <c r="GAI703" s="4"/>
      <c r="GAJ703" s="4"/>
      <c r="GAK703" s="4"/>
      <c r="GAL703" s="4"/>
      <c r="GAM703" s="4"/>
      <c r="GAN703" s="4"/>
      <c r="GAO703" s="4"/>
      <c r="GAP703" s="4"/>
      <c r="GAQ703" s="4"/>
      <c r="GAR703" s="4"/>
      <c r="GAS703" s="4"/>
      <c r="GAT703" s="4"/>
      <c r="GAU703" s="4"/>
      <c r="GAV703" s="4"/>
      <c r="GAW703" s="4"/>
      <c r="GAX703" s="4"/>
      <c r="GAY703" s="4"/>
      <c r="GAZ703" s="4"/>
      <c r="GBA703" s="4"/>
      <c r="GBB703" s="4"/>
      <c r="GBC703" s="4"/>
      <c r="GBD703" s="4"/>
      <c r="GBE703" s="4"/>
      <c r="GBF703" s="4"/>
      <c r="GBG703" s="4"/>
      <c r="GBH703" s="4"/>
      <c r="GBI703" s="4"/>
      <c r="GBJ703" s="4"/>
      <c r="GBK703" s="4"/>
      <c r="GBL703" s="4"/>
      <c r="GBM703" s="4"/>
      <c r="GBN703" s="4"/>
      <c r="GBO703" s="4"/>
      <c r="GBP703" s="4"/>
      <c r="GBQ703" s="4"/>
      <c r="GBR703" s="4"/>
      <c r="GBS703" s="4"/>
      <c r="GBT703" s="4"/>
      <c r="GBU703" s="4"/>
      <c r="GBV703" s="4"/>
      <c r="GBW703" s="4"/>
      <c r="GBX703" s="4"/>
      <c r="GBY703" s="4"/>
      <c r="GBZ703" s="4"/>
      <c r="GCA703" s="4"/>
      <c r="GCB703" s="4"/>
      <c r="GCC703" s="4"/>
      <c r="GCD703" s="4"/>
      <c r="GCE703" s="4"/>
      <c r="GCF703" s="4"/>
      <c r="GCG703" s="4"/>
      <c r="GCH703" s="4"/>
      <c r="GCI703" s="4"/>
      <c r="GCJ703" s="4"/>
      <c r="GCK703" s="4"/>
      <c r="GCL703" s="4"/>
      <c r="GCM703" s="4"/>
      <c r="GCN703" s="4"/>
      <c r="GCO703" s="4"/>
      <c r="GCP703" s="4"/>
      <c r="GCQ703" s="4"/>
      <c r="GCR703" s="4"/>
      <c r="GCS703" s="4"/>
      <c r="GCT703" s="4"/>
      <c r="GCU703" s="4"/>
      <c r="GCV703" s="4"/>
      <c r="GCW703" s="4"/>
      <c r="GCX703" s="4"/>
      <c r="GCY703" s="4"/>
      <c r="GCZ703" s="4"/>
      <c r="GDA703" s="4"/>
      <c r="GDB703" s="4"/>
      <c r="GDC703" s="4"/>
      <c r="GDD703" s="4"/>
      <c r="GDE703" s="4"/>
      <c r="GDF703" s="4"/>
      <c r="GDG703" s="4"/>
      <c r="GDH703" s="4"/>
      <c r="GDI703" s="4"/>
      <c r="GDJ703" s="4"/>
      <c r="GDK703" s="4"/>
      <c r="GDL703" s="4"/>
      <c r="GDM703" s="4"/>
      <c r="GDN703" s="4"/>
      <c r="GDO703" s="4"/>
      <c r="GDP703" s="4"/>
      <c r="GDQ703" s="4"/>
      <c r="GDR703" s="4"/>
      <c r="GDS703" s="4"/>
      <c r="GDT703" s="4"/>
      <c r="GDU703" s="4"/>
      <c r="GDV703" s="4"/>
      <c r="GDW703" s="4"/>
      <c r="GDX703" s="4"/>
      <c r="GDY703" s="4"/>
      <c r="GDZ703" s="4"/>
      <c r="GEA703" s="4"/>
      <c r="GEB703" s="4"/>
      <c r="GEC703" s="4"/>
      <c r="GED703" s="4"/>
      <c r="GEE703" s="4"/>
      <c r="GEF703" s="4"/>
      <c r="GEG703" s="4"/>
      <c r="GEH703" s="4"/>
      <c r="GEI703" s="4"/>
      <c r="GEJ703" s="4"/>
      <c r="GEK703" s="4"/>
      <c r="GEL703" s="4"/>
      <c r="GEM703" s="4"/>
      <c r="GEN703" s="4"/>
      <c r="GEO703" s="4"/>
      <c r="GEP703" s="4"/>
      <c r="GEQ703" s="4"/>
      <c r="GER703" s="4"/>
      <c r="GES703" s="4"/>
      <c r="GET703" s="4"/>
      <c r="GEU703" s="4"/>
      <c r="GEV703" s="4"/>
      <c r="GEW703" s="4"/>
      <c r="GEX703" s="4"/>
      <c r="GEY703" s="4"/>
      <c r="GEZ703" s="4"/>
      <c r="GFA703" s="4"/>
      <c r="GFB703" s="4"/>
      <c r="GFC703" s="4"/>
      <c r="GFD703" s="4"/>
      <c r="GFE703" s="4"/>
      <c r="GFF703" s="4"/>
      <c r="GFG703" s="4"/>
      <c r="GFH703" s="4"/>
      <c r="GFI703" s="4"/>
      <c r="GFJ703" s="4"/>
      <c r="GFK703" s="4"/>
      <c r="GFL703" s="4"/>
      <c r="GFM703" s="4"/>
      <c r="GFN703" s="4"/>
      <c r="GFO703" s="4"/>
      <c r="GFP703" s="4"/>
      <c r="GFQ703" s="4"/>
      <c r="GFR703" s="4"/>
      <c r="GFS703" s="4"/>
      <c r="GFT703" s="4"/>
      <c r="GFU703" s="4"/>
      <c r="GFV703" s="4"/>
      <c r="GFW703" s="4"/>
      <c r="GFX703" s="4"/>
      <c r="GFY703" s="4"/>
      <c r="GFZ703" s="4"/>
      <c r="GGA703" s="4"/>
      <c r="GGB703" s="4"/>
      <c r="GGC703" s="4"/>
      <c r="GGD703" s="4"/>
      <c r="GGE703" s="4"/>
      <c r="GGF703" s="4"/>
      <c r="GGG703" s="4"/>
      <c r="GGH703" s="4"/>
      <c r="GGI703" s="4"/>
      <c r="GGJ703" s="4"/>
      <c r="GGK703" s="4"/>
      <c r="GGL703" s="4"/>
      <c r="GGM703" s="4"/>
      <c r="GGN703" s="4"/>
      <c r="GGO703" s="4"/>
      <c r="GGP703" s="4"/>
      <c r="GGQ703" s="4"/>
      <c r="GGR703" s="4"/>
      <c r="GGS703" s="4"/>
      <c r="GGT703" s="4"/>
      <c r="GGU703" s="4"/>
      <c r="GGV703" s="4"/>
      <c r="GGW703" s="4"/>
      <c r="GGX703" s="4"/>
      <c r="GGY703" s="4"/>
      <c r="GGZ703" s="4"/>
      <c r="GHA703" s="4"/>
      <c r="GHB703" s="4"/>
      <c r="GHC703" s="4"/>
      <c r="GHD703" s="4"/>
      <c r="GHE703" s="4"/>
      <c r="GHF703" s="4"/>
      <c r="GHG703" s="4"/>
      <c r="GHH703" s="4"/>
      <c r="GHI703" s="4"/>
      <c r="GHJ703" s="4"/>
      <c r="GHK703" s="4"/>
      <c r="GHL703" s="4"/>
      <c r="GHM703" s="4"/>
      <c r="GHN703" s="4"/>
      <c r="GHO703" s="4"/>
      <c r="GHP703" s="4"/>
      <c r="GHQ703" s="4"/>
      <c r="GHR703" s="4"/>
      <c r="GHS703" s="4"/>
      <c r="GHT703" s="4"/>
      <c r="GHU703" s="4"/>
      <c r="GHV703" s="4"/>
      <c r="GHW703" s="4"/>
      <c r="GHX703" s="4"/>
      <c r="GHY703" s="4"/>
      <c r="GHZ703" s="4"/>
      <c r="GIA703" s="4"/>
      <c r="GIB703" s="4"/>
      <c r="GIC703" s="4"/>
      <c r="GID703" s="4"/>
      <c r="GIE703" s="4"/>
      <c r="GIF703" s="4"/>
      <c r="GIG703" s="4"/>
      <c r="GIH703" s="4"/>
      <c r="GII703" s="4"/>
      <c r="GIJ703" s="4"/>
      <c r="GIK703" s="4"/>
      <c r="GIL703" s="4"/>
      <c r="GIM703" s="4"/>
      <c r="GIN703" s="4"/>
      <c r="GIO703" s="4"/>
      <c r="GIP703" s="4"/>
      <c r="GIQ703" s="4"/>
      <c r="GIR703" s="4"/>
      <c r="GIS703" s="4"/>
      <c r="GIT703" s="4"/>
      <c r="GIU703" s="4"/>
      <c r="GIV703" s="4"/>
      <c r="GIW703" s="4"/>
      <c r="GIX703" s="4"/>
      <c r="GIY703" s="4"/>
      <c r="GIZ703" s="4"/>
      <c r="GJA703" s="4"/>
      <c r="GJB703" s="4"/>
      <c r="GJC703" s="4"/>
      <c r="GJD703" s="4"/>
      <c r="GJE703" s="4"/>
      <c r="GJF703" s="4"/>
      <c r="GJG703" s="4"/>
      <c r="GJH703" s="4"/>
      <c r="GJI703" s="4"/>
      <c r="GJJ703" s="4"/>
      <c r="GJK703" s="4"/>
      <c r="GJL703" s="4"/>
      <c r="GJM703" s="4"/>
      <c r="GJN703" s="4"/>
      <c r="GJO703" s="4"/>
      <c r="GJP703" s="4"/>
      <c r="GJQ703" s="4"/>
      <c r="GJR703" s="4"/>
      <c r="GJS703" s="4"/>
      <c r="GJT703" s="4"/>
      <c r="GJU703" s="4"/>
      <c r="GJV703" s="4"/>
      <c r="GJW703" s="4"/>
      <c r="GJX703" s="4"/>
      <c r="GJY703" s="4"/>
      <c r="GJZ703" s="4"/>
      <c r="GKA703" s="4"/>
      <c r="GKB703" s="4"/>
      <c r="GKC703" s="4"/>
      <c r="GKD703" s="4"/>
      <c r="GKE703" s="4"/>
      <c r="GKF703" s="4"/>
      <c r="GKG703" s="4"/>
      <c r="GKH703" s="4"/>
      <c r="GKI703" s="4"/>
      <c r="GKJ703" s="4"/>
      <c r="GKK703" s="4"/>
      <c r="GKL703" s="4"/>
      <c r="GKM703" s="4"/>
      <c r="GKN703" s="4"/>
      <c r="GKO703" s="4"/>
      <c r="GKP703" s="4"/>
      <c r="GKQ703" s="4"/>
      <c r="GKR703" s="4"/>
      <c r="GKS703" s="4"/>
      <c r="GKT703" s="4"/>
      <c r="GKU703" s="4"/>
      <c r="GKV703" s="4"/>
      <c r="GKW703" s="4"/>
      <c r="GKX703" s="4"/>
      <c r="GKY703" s="4"/>
      <c r="GKZ703" s="4"/>
      <c r="GLA703" s="4"/>
      <c r="GLB703" s="4"/>
      <c r="GLC703" s="4"/>
      <c r="GLD703" s="4"/>
      <c r="GLE703" s="4"/>
      <c r="GLF703" s="4"/>
      <c r="GLG703" s="4"/>
      <c r="GLH703" s="4"/>
      <c r="GLI703" s="4"/>
      <c r="GLJ703" s="4"/>
      <c r="GLK703" s="4"/>
      <c r="GLL703" s="4"/>
      <c r="GLM703" s="4"/>
      <c r="GLN703" s="4"/>
      <c r="GLO703" s="4"/>
      <c r="GLP703" s="4"/>
      <c r="GLQ703" s="4"/>
      <c r="GLR703" s="4"/>
      <c r="GLS703" s="4"/>
      <c r="GLT703" s="4"/>
      <c r="GLU703" s="4"/>
      <c r="GLV703" s="4"/>
      <c r="GLW703" s="4"/>
      <c r="GLX703" s="4"/>
      <c r="GLY703" s="4"/>
      <c r="GLZ703" s="4"/>
      <c r="GMA703" s="4"/>
      <c r="GMB703" s="4"/>
      <c r="GMC703" s="4"/>
      <c r="GMD703" s="4"/>
      <c r="GME703" s="4"/>
      <c r="GMF703" s="4"/>
      <c r="GMG703" s="4"/>
      <c r="GMH703" s="4"/>
      <c r="GMI703" s="4"/>
      <c r="GMJ703" s="4"/>
      <c r="GMK703" s="4"/>
      <c r="GML703" s="4"/>
      <c r="GMM703" s="4"/>
      <c r="GMN703" s="4"/>
      <c r="GMO703" s="4"/>
      <c r="GMP703" s="4"/>
      <c r="GMQ703" s="4"/>
      <c r="GMR703" s="4"/>
      <c r="GMS703" s="4"/>
      <c r="GMT703" s="4"/>
      <c r="GMU703" s="4"/>
      <c r="GMV703" s="4"/>
      <c r="GMW703" s="4"/>
      <c r="GMX703" s="4"/>
      <c r="GMY703" s="4"/>
      <c r="GMZ703" s="4"/>
      <c r="GNA703" s="4"/>
      <c r="GNB703" s="4"/>
      <c r="GNC703" s="4"/>
      <c r="GND703" s="4"/>
      <c r="GNE703" s="4"/>
      <c r="GNF703" s="4"/>
      <c r="GNG703" s="4"/>
      <c r="GNH703" s="4"/>
      <c r="GNI703" s="4"/>
      <c r="GNJ703" s="4"/>
      <c r="GNK703" s="4"/>
      <c r="GNL703" s="4"/>
      <c r="GNM703" s="4"/>
      <c r="GNN703" s="4"/>
      <c r="GNO703" s="4"/>
      <c r="GNP703" s="4"/>
      <c r="GNQ703" s="4"/>
      <c r="GNR703" s="4"/>
      <c r="GNS703" s="4"/>
      <c r="GNT703" s="4"/>
      <c r="GNU703" s="4"/>
      <c r="GNV703" s="4"/>
      <c r="GNW703" s="4"/>
      <c r="GNX703" s="4"/>
      <c r="GNY703" s="4"/>
      <c r="GNZ703" s="4"/>
      <c r="GOA703" s="4"/>
      <c r="GOB703" s="4"/>
      <c r="GOC703" s="4"/>
      <c r="GOD703" s="4"/>
      <c r="GOE703" s="4"/>
      <c r="GOF703" s="4"/>
      <c r="GOG703" s="4"/>
      <c r="GOH703" s="4"/>
      <c r="GOI703" s="4"/>
      <c r="GOJ703" s="4"/>
      <c r="GOK703" s="4"/>
      <c r="GOL703" s="4"/>
      <c r="GOM703" s="4"/>
      <c r="GON703" s="4"/>
      <c r="GOO703" s="4"/>
      <c r="GOP703" s="4"/>
      <c r="GOQ703" s="4"/>
      <c r="GOR703" s="4"/>
      <c r="GOS703" s="4"/>
      <c r="GOT703" s="4"/>
      <c r="GOU703" s="4"/>
      <c r="GOV703" s="4"/>
      <c r="GOW703" s="4"/>
      <c r="GOX703" s="4"/>
      <c r="GOY703" s="4"/>
      <c r="GOZ703" s="4"/>
      <c r="GPA703" s="4"/>
      <c r="GPB703" s="4"/>
      <c r="GPC703" s="4"/>
      <c r="GPD703" s="4"/>
      <c r="GPE703" s="4"/>
      <c r="GPF703" s="4"/>
      <c r="GPG703" s="4"/>
      <c r="GPH703" s="4"/>
      <c r="GPI703" s="4"/>
      <c r="GPJ703" s="4"/>
      <c r="GPK703" s="4"/>
      <c r="GPL703" s="4"/>
      <c r="GPM703" s="4"/>
      <c r="GPN703" s="4"/>
      <c r="GPO703" s="4"/>
      <c r="GPP703" s="4"/>
      <c r="GPQ703" s="4"/>
      <c r="GPR703" s="4"/>
      <c r="GPS703" s="4"/>
      <c r="GPT703" s="4"/>
      <c r="GPU703" s="4"/>
      <c r="GPV703" s="4"/>
      <c r="GPW703" s="4"/>
      <c r="GPX703" s="4"/>
      <c r="GPY703" s="4"/>
      <c r="GPZ703" s="4"/>
      <c r="GQA703" s="4"/>
      <c r="GQB703" s="4"/>
      <c r="GQC703" s="4"/>
      <c r="GQD703" s="4"/>
      <c r="GQE703" s="4"/>
      <c r="GQF703" s="4"/>
      <c r="GQG703" s="4"/>
      <c r="GQH703" s="4"/>
      <c r="GQI703" s="4"/>
      <c r="GQJ703" s="4"/>
      <c r="GQK703" s="4"/>
      <c r="GQL703" s="4"/>
      <c r="GQM703" s="4"/>
      <c r="GQN703" s="4"/>
      <c r="GQO703" s="4"/>
      <c r="GQP703" s="4"/>
      <c r="GQQ703" s="4"/>
      <c r="GQR703" s="4"/>
      <c r="GQS703" s="4"/>
      <c r="GQT703" s="4"/>
      <c r="GQU703" s="4"/>
      <c r="GQV703" s="4"/>
      <c r="GQW703" s="4"/>
      <c r="GQX703" s="4"/>
      <c r="GQY703" s="4"/>
      <c r="GQZ703" s="4"/>
      <c r="GRA703" s="4"/>
      <c r="GRB703" s="4"/>
      <c r="GRC703" s="4"/>
      <c r="GRD703" s="4"/>
      <c r="GRE703" s="4"/>
      <c r="GRF703" s="4"/>
      <c r="GRG703" s="4"/>
      <c r="GRH703" s="4"/>
      <c r="GRI703" s="4"/>
      <c r="GRJ703" s="4"/>
      <c r="GRK703" s="4"/>
      <c r="GRL703" s="4"/>
      <c r="GRM703" s="4"/>
      <c r="GRN703" s="4"/>
      <c r="GRO703" s="4"/>
      <c r="GRP703" s="4"/>
      <c r="GRQ703" s="4"/>
      <c r="GRR703" s="4"/>
      <c r="GRS703" s="4"/>
      <c r="GRT703" s="4"/>
      <c r="GRU703" s="4"/>
      <c r="GRV703" s="4"/>
      <c r="GRW703" s="4"/>
      <c r="GRX703" s="4"/>
      <c r="GRY703" s="4"/>
      <c r="GRZ703" s="4"/>
      <c r="GSA703" s="4"/>
      <c r="GSB703" s="4"/>
      <c r="GSC703" s="4"/>
      <c r="GSD703" s="4"/>
      <c r="GSE703" s="4"/>
      <c r="GSF703" s="4"/>
      <c r="GSG703" s="4"/>
      <c r="GSH703" s="4"/>
      <c r="GSI703" s="4"/>
      <c r="GSJ703" s="4"/>
      <c r="GSK703" s="4"/>
      <c r="GSL703" s="4"/>
      <c r="GSM703" s="4"/>
      <c r="GSN703" s="4"/>
      <c r="GSO703" s="4"/>
      <c r="GSP703" s="4"/>
      <c r="GSQ703" s="4"/>
      <c r="GSR703" s="4"/>
      <c r="GSS703" s="4"/>
      <c r="GST703" s="4"/>
      <c r="GSU703" s="4"/>
      <c r="GSV703" s="4"/>
      <c r="GSW703" s="4"/>
      <c r="GSX703" s="4"/>
      <c r="GSY703" s="4"/>
      <c r="GSZ703" s="4"/>
      <c r="GTA703" s="4"/>
      <c r="GTB703" s="4"/>
      <c r="GTC703" s="4"/>
      <c r="GTD703" s="4"/>
      <c r="GTE703" s="4"/>
      <c r="GTF703" s="4"/>
      <c r="GTG703" s="4"/>
      <c r="GTH703" s="4"/>
      <c r="GTI703" s="4"/>
      <c r="GTJ703" s="4"/>
      <c r="GTK703" s="4"/>
      <c r="GTL703" s="4"/>
      <c r="GTM703" s="4"/>
      <c r="GTN703" s="4"/>
      <c r="GTO703" s="4"/>
      <c r="GTP703" s="4"/>
      <c r="GTQ703" s="4"/>
      <c r="GTR703" s="4"/>
      <c r="GTS703" s="4"/>
      <c r="GTT703" s="4"/>
      <c r="GTU703" s="4"/>
      <c r="GTV703" s="4"/>
      <c r="GTW703" s="4"/>
      <c r="GTX703" s="4"/>
      <c r="GTY703" s="4"/>
      <c r="GTZ703" s="4"/>
      <c r="GUA703" s="4"/>
      <c r="GUB703" s="4"/>
      <c r="GUC703" s="4"/>
      <c r="GUD703" s="4"/>
      <c r="GUE703" s="4"/>
      <c r="GUF703" s="4"/>
      <c r="GUG703" s="4"/>
      <c r="GUH703" s="4"/>
      <c r="GUI703" s="4"/>
      <c r="GUJ703" s="4"/>
      <c r="GUK703" s="4"/>
      <c r="GUL703" s="4"/>
      <c r="GUM703" s="4"/>
      <c r="GUN703" s="4"/>
      <c r="GUO703" s="4"/>
      <c r="GUP703" s="4"/>
      <c r="GUQ703" s="4"/>
      <c r="GUR703" s="4"/>
      <c r="GUS703" s="4"/>
      <c r="GUT703" s="4"/>
      <c r="GUU703" s="4"/>
      <c r="GUV703" s="4"/>
      <c r="GUW703" s="4"/>
      <c r="GUX703" s="4"/>
      <c r="GUY703" s="4"/>
      <c r="GUZ703" s="4"/>
      <c r="GVA703" s="4"/>
      <c r="GVB703" s="4"/>
      <c r="GVC703" s="4"/>
      <c r="GVD703" s="4"/>
      <c r="GVE703" s="4"/>
      <c r="GVF703" s="4"/>
      <c r="GVG703" s="4"/>
      <c r="GVH703" s="4"/>
      <c r="GVI703" s="4"/>
      <c r="GVJ703" s="4"/>
      <c r="GVK703" s="4"/>
      <c r="GVL703" s="4"/>
      <c r="GVM703" s="4"/>
      <c r="GVN703" s="4"/>
      <c r="GVO703" s="4"/>
      <c r="GVP703" s="4"/>
      <c r="GVQ703" s="4"/>
      <c r="GVR703" s="4"/>
      <c r="GVS703" s="4"/>
      <c r="GVT703" s="4"/>
      <c r="GVU703" s="4"/>
      <c r="GVV703" s="4"/>
      <c r="GVW703" s="4"/>
      <c r="GVX703" s="4"/>
      <c r="GVY703" s="4"/>
      <c r="GVZ703" s="4"/>
      <c r="GWA703" s="4"/>
      <c r="GWB703" s="4"/>
      <c r="GWC703" s="4"/>
      <c r="GWD703" s="4"/>
      <c r="GWE703" s="4"/>
      <c r="GWF703" s="4"/>
      <c r="GWG703" s="4"/>
      <c r="GWH703" s="4"/>
      <c r="GWI703" s="4"/>
      <c r="GWJ703" s="4"/>
      <c r="GWK703" s="4"/>
      <c r="GWL703" s="4"/>
      <c r="GWM703" s="4"/>
      <c r="GWN703" s="4"/>
      <c r="GWO703" s="4"/>
      <c r="GWP703" s="4"/>
      <c r="GWQ703" s="4"/>
      <c r="GWR703" s="4"/>
      <c r="GWS703" s="4"/>
      <c r="GWT703" s="4"/>
      <c r="GWU703" s="4"/>
      <c r="GWV703" s="4"/>
      <c r="GWW703" s="4"/>
      <c r="GWX703" s="4"/>
      <c r="GWY703" s="4"/>
      <c r="GWZ703" s="4"/>
      <c r="GXA703" s="4"/>
      <c r="GXB703" s="4"/>
      <c r="GXC703" s="4"/>
      <c r="GXD703" s="4"/>
      <c r="GXE703" s="4"/>
      <c r="GXF703" s="4"/>
      <c r="GXG703" s="4"/>
      <c r="GXH703" s="4"/>
      <c r="GXI703" s="4"/>
      <c r="GXJ703" s="4"/>
      <c r="GXK703" s="4"/>
      <c r="GXL703" s="4"/>
      <c r="GXM703" s="4"/>
      <c r="GXN703" s="4"/>
      <c r="GXO703" s="4"/>
      <c r="GXP703" s="4"/>
      <c r="GXQ703" s="4"/>
      <c r="GXR703" s="4"/>
      <c r="GXS703" s="4"/>
      <c r="GXT703" s="4"/>
      <c r="GXU703" s="4"/>
      <c r="GXV703" s="4"/>
      <c r="GXW703" s="4"/>
      <c r="GXX703" s="4"/>
      <c r="GXY703" s="4"/>
      <c r="GXZ703" s="4"/>
      <c r="GYA703" s="4"/>
      <c r="GYB703" s="4"/>
      <c r="GYC703" s="4"/>
      <c r="GYD703" s="4"/>
      <c r="GYE703" s="4"/>
      <c r="GYF703" s="4"/>
      <c r="GYG703" s="4"/>
      <c r="GYH703" s="4"/>
      <c r="GYI703" s="4"/>
      <c r="GYJ703" s="4"/>
      <c r="GYK703" s="4"/>
      <c r="GYL703" s="4"/>
      <c r="GYM703" s="4"/>
      <c r="GYN703" s="4"/>
      <c r="GYO703" s="4"/>
      <c r="GYP703" s="4"/>
      <c r="GYQ703" s="4"/>
      <c r="GYR703" s="4"/>
      <c r="GYS703" s="4"/>
      <c r="GYT703" s="4"/>
      <c r="GYU703" s="4"/>
      <c r="GYV703" s="4"/>
      <c r="GYW703" s="4"/>
      <c r="GYX703" s="4"/>
      <c r="GYY703" s="4"/>
      <c r="GYZ703" s="4"/>
      <c r="GZA703" s="4"/>
      <c r="GZB703" s="4"/>
      <c r="GZC703" s="4"/>
      <c r="GZD703" s="4"/>
      <c r="GZE703" s="4"/>
      <c r="GZF703" s="4"/>
      <c r="GZG703" s="4"/>
      <c r="GZH703" s="4"/>
      <c r="GZI703" s="4"/>
      <c r="GZJ703" s="4"/>
      <c r="GZK703" s="4"/>
      <c r="GZL703" s="4"/>
      <c r="GZM703" s="4"/>
      <c r="GZN703" s="4"/>
      <c r="GZO703" s="4"/>
      <c r="GZP703" s="4"/>
      <c r="GZQ703" s="4"/>
      <c r="GZR703" s="4"/>
      <c r="GZS703" s="4"/>
      <c r="GZT703" s="4"/>
      <c r="GZU703" s="4"/>
      <c r="GZV703" s="4"/>
      <c r="GZW703" s="4"/>
      <c r="GZX703" s="4"/>
      <c r="GZY703" s="4"/>
      <c r="GZZ703" s="4"/>
      <c r="HAA703" s="4"/>
      <c r="HAB703" s="4"/>
      <c r="HAC703" s="4"/>
      <c r="HAD703" s="4"/>
      <c r="HAE703" s="4"/>
      <c r="HAF703" s="4"/>
      <c r="HAG703" s="4"/>
      <c r="HAH703" s="4"/>
      <c r="HAI703" s="4"/>
      <c r="HAJ703" s="4"/>
      <c r="HAK703" s="4"/>
      <c r="HAL703" s="4"/>
      <c r="HAM703" s="4"/>
      <c r="HAN703" s="4"/>
      <c r="HAO703" s="4"/>
      <c r="HAP703" s="4"/>
      <c r="HAQ703" s="4"/>
      <c r="HAR703" s="4"/>
      <c r="HAS703" s="4"/>
      <c r="HAT703" s="4"/>
      <c r="HAU703" s="4"/>
      <c r="HAV703" s="4"/>
      <c r="HAW703" s="4"/>
      <c r="HAX703" s="4"/>
      <c r="HAY703" s="4"/>
      <c r="HAZ703" s="4"/>
      <c r="HBA703" s="4"/>
      <c r="HBB703" s="4"/>
      <c r="HBC703" s="4"/>
      <c r="HBD703" s="4"/>
      <c r="HBE703" s="4"/>
      <c r="HBF703" s="4"/>
      <c r="HBG703" s="4"/>
      <c r="HBH703" s="4"/>
      <c r="HBI703" s="4"/>
      <c r="HBJ703" s="4"/>
      <c r="HBK703" s="4"/>
      <c r="HBL703" s="4"/>
      <c r="HBM703" s="4"/>
      <c r="HBN703" s="4"/>
      <c r="HBO703" s="4"/>
      <c r="HBP703" s="4"/>
      <c r="HBQ703" s="4"/>
      <c r="HBR703" s="4"/>
      <c r="HBS703" s="4"/>
      <c r="HBT703" s="4"/>
      <c r="HBU703" s="4"/>
      <c r="HBV703" s="4"/>
      <c r="HBW703" s="4"/>
      <c r="HBX703" s="4"/>
      <c r="HBY703" s="4"/>
      <c r="HBZ703" s="4"/>
      <c r="HCA703" s="4"/>
      <c r="HCB703" s="4"/>
      <c r="HCC703" s="4"/>
      <c r="HCD703" s="4"/>
      <c r="HCE703" s="4"/>
      <c r="HCF703" s="4"/>
      <c r="HCG703" s="4"/>
      <c r="HCH703" s="4"/>
      <c r="HCI703" s="4"/>
      <c r="HCJ703" s="4"/>
      <c r="HCK703" s="4"/>
      <c r="HCL703" s="4"/>
      <c r="HCM703" s="4"/>
      <c r="HCN703" s="4"/>
      <c r="HCO703" s="4"/>
      <c r="HCP703" s="4"/>
      <c r="HCQ703" s="4"/>
      <c r="HCR703" s="4"/>
      <c r="HCS703" s="4"/>
      <c r="HCT703" s="4"/>
      <c r="HCU703" s="4"/>
      <c r="HCV703" s="4"/>
      <c r="HCW703" s="4"/>
      <c r="HCX703" s="4"/>
      <c r="HCY703" s="4"/>
      <c r="HCZ703" s="4"/>
      <c r="HDA703" s="4"/>
      <c r="HDB703" s="4"/>
      <c r="HDC703" s="4"/>
      <c r="HDD703" s="4"/>
      <c r="HDE703" s="4"/>
      <c r="HDF703" s="4"/>
      <c r="HDG703" s="4"/>
      <c r="HDH703" s="4"/>
      <c r="HDI703" s="4"/>
      <c r="HDJ703" s="4"/>
      <c r="HDK703" s="4"/>
      <c r="HDL703" s="4"/>
      <c r="HDM703" s="4"/>
      <c r="HDN703" s="4"/>
      <c r="HDO703" s="4"/>
      <c r="HDP703" s="4"/>
      <c r="HDQ703" s="4"/>
      <c r="HDR703" s="4"/>
      <c r="HDS703" s="4"/>
      <c r="HDT703" s="4"/>
      <c r="HDU703" s="4"/>
      <c r="HDV703" s="4"/>
      <c r="HDW703" s="4"/>
      <c r="HDX703" s="4"/>
      <c r="HDY703" s="4"/>
      <c r="HDZ703" s="4"/>
      <c r="HEA703" s="4"/>
      <c r="HEB703" s="4"/>
      <c r="HEC703" s="4"/>
      <c r="HED703" s="4"/>
      <c r="HEE703" s="4"/>
      <c r="HEF703" s="4"/>
      <c r="HEG703" s="4"/>
      <c r="HEH703" s="4"/>
      <c r="HEI703" s="4"/>
      <c r="HEJ703" s="4"/>
      <c r="HEK703" s="4"/>
      <c r="HEL703" s="4"/>
      <c r="HEM703" s="4"/>
      <c r="HEN703" s="4"/>
      <c r="HEO703" s="4"/>
      <c r="HEP703" s="4"/>
      <c r="HEQ703" s="4"/>
      <c r="HER703" s="4"/>
      <c r="HES703" s="4"/>
      <c r="HET703" s="4"/>
      <c r="HEU703" s="4"/>
      <c r="HEV703" s="4"/>
      <c r="HEW703" s="4"/>
      <c r="HEX703" s="4"/>
      <c r="HEY703" s="4"/>
      <c r="HEZ703" s="4"/>
      <c r="HFA703" s="4"/>
      <c r="HFB703" s="4"/>
      <c r="HFC703" s="4"/>
      <c r="HFD703" s="4"/>
      <c r="HFE703" s="4"/>
      <c r="HFF703" s="4"/>
      <c r="HFG703" s="4"/>
      <c r="HFH703" s="4"/>
      <c r="HFI703" s="4"/>
      <c r="HFJ703" s="4"/>
      <c r="HFK703" s="4"/>
      <c r="HFL703" s="4"/>
      <c r="HFM703" s="4"/>
      <c r="HFN703" s="4"/>
      <c r="HFO703" s="4"/>
      <c r="HFP703" s="4"/>
      <c r="HFQ703" s="4"/>
      <c r="HFR703" s="4"/>
      <c r="HFS703" s="4"/>
      <c r="HFT703" s="4"/>
      <c r="HFU703" s="4"/>
      <c r="HFV703" s="4"/>
      <c r="HFW703" s="4"/>
      <c r="HFX703" s="4"/>
      <c r="HFY703" s="4"/>
      <c r="HFZ703" s="4"/>
      <c r="HGA703" s="4"/>
      <c r="HGB703" s="4"/>
      <c r="HGC703" s="4"/>
      <c r="HGD703" s="4"/>
      <c r="HGE703" s="4"/>
      <c r="HGF703" s="4"/>
      <c r="HGG703" s="4"/>
      <c r="HGH703" s="4"/>
      <c r="HGI703" s="4"/>
      <c r="HGJ703" s="4"/>
      <c r="HGK703" s="4"/>
      <c r="HGL703" s="4"/>
      <c r="HGM703" s="4"/>
      <c r="HGN703" s="4"/>
      <c r="HGO703" s="4"/>
      <c r="HGP703" s="4"/>
      <c r="HGQ703" s="4"/>
      <c r="HGR703" s="4"/>
      <c r="HGS703" s="4"/>
      <c r="HGT703" s="4"/>
      <c r="HGU703" s="4"/>
      <c r="HGV703" s="4"/>
      <c r="HGW703" s="4"/>
      <c r="HGX703" s="4"/>
      <c r="HGY703" s="4"/>
      <c r="HGZ703" s="4"/>
      <c r="HHA703" s="4"/>
      <c r="HHB703" s="4"/>
      <c r="HHC703" s="4"/>
      <c r="HHD703" s="4"/>
      <c r="HHE703" s="4"/>
      <c r="HHF703" s="4"/>
      <c r="HHG703" s="4"/>
      <c r="HHH703" s="4"/>
      <c r="HHI703" s="4"/>
      <c r="HHJ703" s="4"/>
      <c r="HHK703" s="4"/>
      <c r="HHL703" s="4"/>
      <c r="HHM703" s="4"/>
      <c r="HHN703" s="4"/>
      <c r="HHO703" s="4"/>
      <c r="HHP703" s="4"/>
      <c r="HHQ703" s="4"/>
      <c r="HHR703" s="4"/>
      <c r="HHS703" s="4"/>
      <c r="HHT703" s="4"/>
      <c r="HHU703" s="4"/>
      <c r="HHV703" s="4"/>
      <c r="HHW703" s="4"/>
      <c r="HHX703" s="4"/>
      <c r="HHY703" s="4"/>
      <c r="HHZ703" s="4"/>
      <c r="HIA703" s="4"/>
      <c r="HIB703" s="4"/>
      <c r="HIC703" s="4"/>
      <c r="HID703" s="4"/>
      <c r="HIE703" s="4"/>
      <c r="HIF703" s="4"/>
      <c r="HIG703" s="4"/>
      <c r="HIH703" s="4"/>
      <c r="HII703" s="4"/>
      <c r="HIJ703" s="4"/>
      <c r="HIK703" s="4"/>
      <c r="HIL703" s="4"/>
      <c r="HIM703" s="4"/>
      <c r="HIN703" s="4"/>
      <c r="HIO703" s="4"/>
      <c r="HIP703" s="4"/>
      <c r="HIQ703" s="4"/>
      <c r="HIR703" s="4"/>
      <c r="HIS703" s="4"/>
      <c r="HIT703" s="4"/>
      <c r="HIU703" s="4"/>
      <c r="HIV703" s="4"/>
      <c r="HIW703" s="4"/>
      <c r="HIX703" s="4"/>
      <c r="HIY703" s="4"/>
      <c r="HIZ703" s="4"/>
      <c r="HJA703" s="4"/>
      <c r="HJB703" s="4"/>
      <c r="HJC703" s="4"/>
      <c r="HJD703" s="4"/>
      <c r="HJE703" s="4"/>
      <c r="HJF703" s="4"/>
      <c r="HJG703" s="4"/>
      <c r="HJH703" s="4"/>
      <c r="HJI703" s="4"/>
      <c r="HJJ703" s="4"/>
      <c r="HJK703" s="4"/>
      <c r="HJL703" s="4"/>
      <c r="HJM703" s="4"/>
      <c r="HJN703" s="4"/>
      <c r="HJO703" s="4"/>
      <c r="HJP703" s="4"/>
      <c r="HJQ703" s="4"/>
      <c r="HJR703" s="4"/>
      <c r="HJS703" s="4"/>
      <c r="HJT703" s="4"/>
      <c r="HJU703" s="4"/>
      <c r="HJV703" s="4"/>
      <c r="HJW703" s="4"/>
      <c r="HJX703" s="4"/>
      <c r="HJY703" s="4"/>
      <c r="HJZ703" s="4"/>
      <c r="HKA703" s="4"/>
      <c r="HKB703" s="4"/>
      <c r="HKC703" s="4"/>
      <c r="HKD703" s="4"/>
      <c r="HKE703" s="4"/>
      <c r="HKF703" s="4"/>
      <c r="HKG703" s="4"/>
      <c r="HKH703" s="4"/>
      <c r="HKI703" s="4"/>
      <c r="HKJ703" s="4"/>
      <c r="HKK703" s="4"/>
      <c r="HKL703" s="4"/>
      <c r="HKM703" s="4"/>
      <c r="HKN703" s="4"/>
      <c r="HKO703" s="4"/>
      <c r="HKP703" s="4"/>
      <c r="HKQ703" s="4"/>
      <c r="HKR703" s="4"/>
      <c r="HKS703" s="4"/>
      <c r="HKT703" s="4"/>
      <c r="HKU703" s="4"/>
      <c r="HKV703" s="4"/>
      <c r="HKW703" s="4"/>
      <c r="HKX703" s="4"/>
      <c r="HKY703" s="4"/>
      <c r="HKZ703" s="4"/>
      <c r="HLA703" s="4"/>
      <c r="HLB703" s="4"/>
      <c r="HLC703" s="4"/>
      <c r="HLD703" s="4"/>
      <c r="HLE703" s="4"/>
      <c r="HLF703" s="4"/>
      <c r="HLG703" s="4"/>
      <c r="HLH703" s="4"/>
      <c r="HLI703" s="4"/>
      <c r="HLJ703" s="4"/>
      <c r="HLK703" s="4"/>
      <c r="HLL703" s="4"/>
      <c r="HLM703" s="4"/>
      <c r="HLN703" s="4"/>
      <c r="HLO703" s="4"/>
      <c r="HLP703" s="4"/>
      <c r="HLQ703" s="4"/>
      <c r="HLR703" s="4"/>
      <c r="HLS703" s="4"/>
      <c r="HLT703" s="4"/>
      <c r="HLU703" s="4"/>
      <c r="HLV703" s="4"/>
      <c r="HLW703" s="4"/>
      <c r="HLX703" s="4"/>
      <c r="HLY703" s="4"/>
      <c r="HLZ703" s="4"/>
      <c r="HMA703" s="4"/>
      <c r="HMB703" s="4"/>
      <c r="HMC703" s="4"/>
      <c r="HMD703" s="4"/>
      <c r="HME703" s="4"/>
      <c r="HMF703" s="4"/>
      <c r="HMG703" s="4"/>
      <c r="HMH703" s="4"/>
      <c r="HMI703" s="4"/>
      <c r="HMJ703" s="4"/>
      <c r="HMK703" s="4"/>
      <c r="HML703" s="4"/>
      <c r="HMM703" s="4"/>
      <c r="HMN703" s="4"/>
      <c r="HMO703" s="4"/>
      <c r="HMP703" s="4"/>
      <c r="HMQ703" s="4"/>
      <c r="HMR703" s="4"/>
      <c r="HMS703" s="4"/>
      <c r="HMT703" s="4"/>
      <c r="HMU703" s="4"/>
      <c r="HMV703" s="4"/>
      <c r="HMW703" s="4"/>
      <c r="HMX703" s="4"/>
      <c r="HMY703" s="4"/>
      <c r="HMZ703" s="4"/>
      <c r="HNA703" s="4"/>
      <c r="HNB703" s="4"/>
      <c r="HNC703" s="4"/>
      <c r="HND703" s="4"/>
      <c r="HNE703" s="4"/>
      <c r="HNF703" s="4"/>
      <c r="HNG703" s="4"/>
      <c r="HNH703" s="4"/>
      <c r="HNI703" s="4"/>
      <c r="HNJ703" s="4"/>
      <c r="HNK703" s="4"/>
      <c r="HNL703" s="4"/>
      <c r="HNM703" s="4"/>
      <c r="HNN703" s="4"/>
      <c r="HNO703" s="4"/>
      <c r="HNP703" s="4"/>
      <c r="HNQ703" s="4"/>
      <c r="HNR703" s="4"/>
      <c r="HNS703" s="4"/>
      <c r="HNT703" s="4"/>
      <c r="HNU703" s="4"/>
      <c r="HNV703" s="4"/>
      <c r="HNW703" s="4"/>
      <c r="HNX703" s="4"/>
      <c r="HNY703" s="4"/>
      <c r="HNZ703" s="4"/>
      <c r="HOA703" s="4"/>
      <c r="HOB703" s="4"/>
      <c r="HOC703" s="4"/>
      <c r="HOD703" s="4"/>
      <c r="HOE703" s="4"/>
      <c r="HOF703" s="4"/>
      <c r="HOG703" s="4"/>
      <c r="HOH703" s="4"/>
      <c r="HOI703" s="4"/>
      <c r="HOJ703" s="4"/>
      <c r="HOK703" s="4"/>
      <c r="HOL703" s="4"/>
      <c r="HOM703" s="4"/>
      <c r="HON703" s="4"/>
      <c r="HOO703" s="4"/>
      <c r="HOP703" s="4"/>
      <c r="HOQ703" s="4"/>
      <c r="HOR703" s="4"/>
      <c r="HOS703" s="4"/>
      <c r="HOT703" s="4"/>
      <c r="HOU703" s="4"/>
      <c r="HOV703" s="4"/>
      <c r="HOW703" s="4"/>
      <c r="HOX703" s="4"/>
      <c r="HOY703" s="4"/>
      <c r="HOZ703" s="4"/>
      <c r="HPA703" s="4"/>
      <c r="HPB703" s="4"/>
      <c r="HPC703" s="4"/>
      <c r="HPD703" s="4"/>
      <c r="HPE703" s="4"/>
      <c r="HPF703" s="4"/>
      <c r="HPG703" s="4"/>
      <c r="HPH703" s="4"/>
      <c r="HPI703" s="4"/>
      <c r="HPJ703" s="4"/>
      <c r="HPK703" s="4"/>
      <c r="HPL703" s="4"/>
      <c r="HPM703" s="4"/>
      <c r="HPN703" s="4"/>
      <c r="HPO703" s="4"/>
      <c r="HPP703" s="4"/>
      <c r="HPQ703" s="4"/>
      <c r="HPR703" s="4"/>
      <c r="HPS703" s="4"/>
      <c r="HPT703" s="4"/>
      <c r="HPU703" s="4"/>
      <c r="HPV703" s="4"/>
      <c r="HPW703" s="4"/>
      <c r="HPX703" s="4"/>
      <c r="HPY703" s="4"/>
      <c r="HPZ703" s="4"/>
      <c r="HQA703" s="4"/>
      <c r="HQB703" s="4"/>
      <c r="HQC703" s="4"/>
      <c r="HQD703" s="4"/>
      <c r="HQE703" s="4"/>
      <c r="HQF703" s="4"/>
      <c r="HQG703" s="4"/>
      <c r="HQH703" s="4"/>
      <c r="HQI703" s="4"/>
      <c r="HQJ703" s="4"/>
      <c r="HQK703" s="4"/>
      <c r="HQL703" s="4"/>
      <c r="HQM703" s="4"/>
      <c r="HQN703" s="4"/>
      <c r="HQO703" s="4"/>
      <c r="HQP703" s="4"/>
      <c r="HQQ703" s="4"/>
      <c r="HQR703" s="4"/>
      <c r="HQS703" s="4"/>
      <c r="HQT703" s="4"/>
      <c r="HQU703" s="4"/>
      <c r="HQV703" s="4"/>
      <c r="HQW703" s="4"/>
      <c r="HQX703" s="4"/>
      <c r="HQY703" s="4"/>
      <c r="HQZ703" s="4"/>
      <c r="HRA703" s="4"/>
      <c r="HRB703" s="4"/>
      <c r="HRC703" s="4"/>
      <c r="HRD703" s="4"/>
      <c r="HRE703" s="4"/>
      <c r="HRF703" s="4"/>
      <c r="HRG703" s="4"/>
      <c r="HRH703" s="4"/>
      <c r="HRI703" s="4"/>
      <c r="HRJ703" s="4"/>
      <c r="HRK703" s="4"/>
      <c r="HRL703" s="4"/>
      <c r="HRM703" s="4"/>
      <c r="HRN703" s="4"/>
      <c r="HRO703" s="4"/>
      <c r="HRP703" s="4"/>
      <c r="HRQ703" s="4"/>
      <c r="HRR703" s="4"/>
      <c r="HRS703" s="4"/>
      <c r="HRT703" s="4"/>
      <c r="HRU703" s="4"/>
      <c r="HRV703" s="4"/>
      <c r="HRW703" s="4"/>
      <c r="HRX703" s="4"/>
      <c r="HRY703" s="4"/>
      <c r="HRZ703" s="4"/>
      <c r="HSA703" s="4"/>
      <c r="HSB703" s="4"/>
      <c r="HSC703" s="4"/>
      <c r="HSD703" s="4"/>
      <c r="HSE703" s="4"/>
      <c r="HSF703" s="4"/>
      <c r="HSG703" s="4"/>
      <c r="HSH703" s="4"/>
      <c r="HSI703" s="4"/>
      <c r="HSJ703" s="4"/>
      <c r="HSK703" s="4"/>
      <c r="HSL703" s="4"/>
      <c r="HSM703" s="4"/>
      <c r="HSN703" s="4"/>
      <c r="HSO703" s="4"/>
      <c r="HSP703" s="4"/>
      <c r="HSQ703" s="4"/>
      <c r="HSR703" s="4"/>
      <c r="HSS703" s="4"/>
      <c r="HST703" s="4"/>
      <c r="HSU703" s="4"/>
      <c r="HSV703" s="4"/>
      <c r="HSW703" s="4"/>
      <c r="HSX703" s="4"/>
      <c r="HSY703" s="4"/>
      <c r="HSZ703" s="4"/>
      <c r="HTA703" s="4"/>
      <c r="HTB703" s="4"/>
      <c r="HTC703" s="4"/>
      <c r="HTD703" s="4"/>
      <c r="HTE703" s="4"/>
      <c r="HTF703" s="4"/>
      <c r="HTG703" s="4"/>
      <c r="HTH703" s="4"/>
      <c r="HTI703" s="4"/>
      <c r="HTJ703" s="4"/>
      <c r="HTK703" s="4"/>
      <c r="HTL703" s="4"/>
      <c r="HTM703" s="4"/>
      <c r="HTN703" s="4"/>
      <c r="HTO703" s="4"/>
      <c r="HTP703" s="4"/>
      <c r="HTQ703" s="4"/>
      <c r="HTR703" s="4"/>
      <c r="HTS703" s="4"/>
      <c r="HTT703" s="4"/>
      <c r="HTU703" s="4"/>
      <c r="HTV703" s="4"/>
      <c r="HTW703" s="4"/>
      <c r="HTX703" s="4"/>
      <c r="HTY703" s="4"/>
      <c r="HTZ703" s="4"/>
      <c r="HUA703" s="4"/>
      <c r="HUB703" s="4"/>
      <c r="HUC703" s="4"/>
      <c r="HUD703" s="4"/>
      <c r="HUE703" s="4"/>
      <c r="HUF703" s="4"/>
      <c r="HUG703" s="4"/>
      <c r="HUH703" s="4"/>
      <c r="HUI703" s="4"/>
      <c r="HUJ703" s="4"/>
      <c r="HUK703" s="4"/>
      <c r="HUL703" s="4"/>
      <c r="HUM703" s="4"/>
      <c r="HUN703" s="4"/>
      <c r="HUO703" s="4"/>
      <c r="HUP703" s="4"/>
      <c r="HUQ703" s="4"/>
      <c r="HUR703" s="4"/>
      <c r="HUS703" s="4"/>
      <c r="HUT703" s="4"/>
      <c r="HUU703" s="4"/>
      <c r="HUV703" s="4"/>
      <c r="HUW703" s="4"/>
      <c r="HUX703" s="4"/>
      <c r="HUY703" s="4"/>
      <c r="HUZ703" s="4"/>
      <c r="HVA703" s="4"/>
      <c r="HVB703" s="4"/>
      <c r="HVC703" s="4"/>
      <c r="HVD703" s="4"/>
      <c r="HVE703" s="4"/>
      <c r="HVF703" s="4"/>
      <c r="HVG703" s="4"/>
      <c r="HVH703" s="4"/>
      <c r="HVI703" s="4"/>
      <c r="HVJ703" s="4"/>
      <c r="HVK703" s="4"/>
      <c r="HVL703" s="4"/>
      <c r="HVM703" s="4"/>
      <c r="HVN703" s="4"/>
      <c r="HVO703" s="4"/>
      <c r="HVP703" s="4"/>
      <c r="HVQ703" s="4"/>
      <c r="HVR703" s="4"/>
      <c r="HVS703" s="4"/>
      <c r="HVT703" s="4"/>
      <c r="HVU703" s="4"/>
      <c r="HVV703" s="4"/>
      <c r="HVW703" s="4"/>
      <c r="HVX703" s="4"/>
      <c r="HVY703" s="4"/>
      <c r="HVZ703" s="4"/>
      <c r="HWA703" s="4"/>
      <c r="HWB703" s="4"/>
      <c r="HWC703" s="4"/>
      <c r="HWD703" s="4"/>
      <c r="HWE703" s="4"/>
      <c r="HWF703" s="4"/>
      <c r="HWG703" s="4"/>
      <c r="HWH703" s="4"/>
      <c r="HWI703" s="4"/>
      <c r="HWJ703" s="4"/>
      <c r="HWK703" s="4"/>
      <c r="HWL703" s="4"/>
      <c r="HWM703" s="4"/>
      <c r="HWN703" s="4"/>
      <c r="HWO703" s="4"/>
      <c r="HWP703" s="4"/>
      <c r="HWQ703" s="4"/>
      <c r="HWR703" s="4"/>
      <c r="HWS703" s="4"/>
      <c r="HWT703" s="4"/>
      <c r="HWU703" s="4"/>
      <c r="HWV703" s="4"/>
      <c r="HWW703" s="4"/>
      <c r="HWX703" s="4"/>
      <c r="HWY703" s="4"/>
      <c r="HWZ703" s="4"/>
      <c r="HXA703" s="4"/>
      <c r="HXB703" s="4"/>
      <c r="HXC703" s="4"/>
      <c r="HXD703" s="4"/>
      <c r="HXE703" s="4"/>
      <c r="HXF703" s="4"/>
      <c r="HXG703" s="4"/>
      <c r="HXH703" s="4"/>
      <c r="HXI703" s="4"/>
      <c r="HXJ703" s="4"/>
      <c r="HXK703" s="4"/>
      <c r="HXL703" s="4"/>
      <c r="HXM703" s="4"/>
      <c r="HXN703" s="4"/>
      <c r="HXO703" s="4"/>
      <c r="HXP703" s="4"/>
      <c r="HXQ703" s="4"/>
      <c r="HXR703" s="4"/>
      <c r="HXS703" s="4"/>
      <c r="HXT703" s="4"/>
      <c r="HXU703" s="4"/>
      <c r="HXV703" s="4"/>
      <c r="HXW703" s="4"/>
      <c r="HXX703" s="4"/>
      <c r="HXY703" s="4"/>
      <c r="HXZ703" s="4"/>
      <c r="HYA703" s="4"/>
      <c r="HYB703" s="4"/>
      <c r="HYC703" s="4"/>
      <c r="HYD703" s="4"/>
      <c r="HYE703" s="4"/>
      <c r="HYF703" s="4"/>
      <c r="HYG703" s="4"/>
      <c r="HYH703" s="4"/>
      <c r="HYI703" s="4"/>
      <c r="HYJ703" s="4"/>
      <c r="HYK703" s="4"/>
      <c r="HYL703" s="4"/>
      <c r="HYM703" s="4"/>
      <c r="HYN703" s="4"/>
      <c r="HYO703" s="4"/>
      <c r="HYP703" s="4"/>
      <c r="HYQ703" s="4"/>
      <c r="HYR703" s="4"/>
      <c r="HYS703" s="4"/>
      <c r="HYT703" s="4"/>
      <c r="HYU703" s="4"/>
      <c r="HYV703" s="4"/>
      <c r="HYW703" s="4"/>
      <c r="HYX703" s="4"/>
      <c r="HYY703" s="4"/>
      <c r="HYZ703" s="4"/>
      <c r="HZA703" s="4"/>
      <c r="HZB703" s="4"/>
      <c r="HZC703" s="4"/>
      <c r="HZD703" s="4"/>
      <c r="HZE703" s="4"/>
      <c r="HZF703" s="4"/>
      <c r="HZG703" s="4"/>
      <c r="HZH703" s="4"/>
      <c r="HZI703" s="4"/>
      <c r="HZJ703" s="4"/>
      <c r="HZK703" s="4"/>
      <c r="HZL703" s="4"/>
      <c r="HZM703" s="4"/>
      <c r="HZN703" s="4"/>
      <c r="HZO703" s="4"/>
      <c r="HZP703" s="4"/>
      <c r="HZQ703" s="4"/>
      <c r="HZR703" s="4"/>
      <c r="HZS703" s="4"/>
      <c r="HZT703" s="4"/>
      <c r="HZU703" s="4"/>
      <c r="HZV703" s="4"/>
      <c r="HZW703" s="4"/>
      <c r="HZX703" s="4"/>
      <c r="HZY703" s="4"/>
      <c r="HZZ703" s="4"/>
      <c r="IAA703" s="4"/>
      <c r="IAB703" s="4"/>
      <c r="IAC703" s="4"/>
      <c r="IAD703" s="4"/>
      <c r="IAE703" s="4"/>
      <c r="IAF703" s="4"/>
      <c r="IAG703" s="4"/>
      <c r="IAH703" s="4"/>
      <c r="IAI703" s="4"/>
      <c r="IAJ703" s="4"/>
      <c r="IAK703" s="4"/>
      <c r="IAL703" s="4"/>
      <c r="IAM703" s="4"/>
      <c r="IAN703" s="4"/>
      <c r="IAO703" s="4"/>
      <c r="IAP703" s="4"/>
      <c r="IAQ703" s="4"/>
      <c r="IAR703" s="4"/>
      <c r="IAS703" s="4"/>
      <c r="IAT703" s="4"/>
      <c r="IAU703" s="4"/>
      <c r="IAV703" s="4"/>
      <c r="IAW703" s="4"/>
      <c r="IAX703" s="4"/>
      <c r="IAY703" s="4"/>
      <c r="IAZ703" s="4"/>
      <c r="IBA703" s="4"/>
      <c r="IBB703" s="4"/>
      <c r="IBC703" s="4"/>
      <c r="IBD703" s="4"/>
      <c r="IBE703" s="4"/>
      <c r="IBF703" s="4"/>
      <c r="IBG703" s="4"/>
      <c r="IBH703" s="4"/>
      <c r="IBI703" s="4"/>
      <c r="IBJ703" s="4"/>
      <c r="IBK703" s="4"/>
      <c r="IBL703" s="4"/>
      <c r="IBM703" s="4"/>
      <c r="IBN703" s="4"/>
      <c r="IBO703" s="4"/>
      <c r="IBP703" s="4"/>
      <c r="IBQ703" s="4"/>
      <c r="IBR703" s="4"/>
      <c r="IBS703" s="4"/>
      <c r="IBT703" s="4"/>
      <c r="IBU703" s="4"/>
      <c r="IBV703" s="4"/>
      <c r="IBW703" s="4"/>
      <c r="IBX703" s="4"/>
      <c r="IBY703" s="4"/>
      <c r="IBZ703" s="4"/>
      <c r="ICA703" s="4"/>
      <c r="ICB703" s="4"/>
      <c r="ICC703" s="4"/>
      <c r="ICD703" s="4"/>
      <c r="ICE703" s="4"/>
      <c r="ICF703" s="4"/>
      <c r="ICG703" s="4"/>
      <c r="ICH703" s="4"/>
      <c r="ICI703" s="4"/>
      <c r="ICJ703" s="4"/>
      <c r="ICK703" s="4"/>
      <c r="ICL703" s="4"/>
      <c r="ICM703" s="4"/>
      <c r="ICN703" s="4"/>
      <c r="ICO703" s="4"/>
      <c r="ICP703" s="4"/>
      <c r="ICQ703" s="4"/>
      <c r="ICR703" s="4"/>
      <c r="ICS703" s="4"/>
      <c r="ICT703" s="4"/>
      <c r="ICU703" s="4"/>
      <c r="ICV703" s="4"/>
      <c r="ICW703" s="4"/>
      <c r="ICX703" s="4"/>
      <c r="ICY703" s="4"/>
      <c r="ICZ703" s="4"/>
      <c r="IDA703" s="4"/>
      <c r="IDB703" s="4"/>
      <c r="IDC703" s="4"/>
      <c r="IDD703" s="4"/>
      <c r="IDE703" s="4"/>
      <c r="IDF703" s="4"/>
      <c r="IDG703" s="4"/>
      <c r="IDH703" s="4"/>
      <c r="IDI703" s="4"/>
      <c r="IDJ703" s="4"/>
      <c r="IDK703" s="4"/>
      <c r="IDL703" s="4"/>
      <c r="IDM703" s="4"/>
      <c r="IDN703" s="4"/>
      <c r="IDO703" s="4"/>
      <c r="IDP703" s="4"/>
      <c r="IDQ703" s="4"/>
      <c r="IDR703" s="4"/>
      <c r="IDS703" s="4"/>
      <c r="IDT703" s="4"/>
      <c r="IDU703" s="4"/>
      <c r="IDV703" s="4"/>
      <c r="IDW703" s="4"/>
      <c r="IDX703" s="4"/>
      <c r="IDY703" s="4"/>
      <c r="IDZ703" s="4"/>
      <c r="IEA703" s="4"/>
      <c r="IEB703" s="4"/>
      <c r="IEC703" s="4"/>
      <c r="IED703" s="4"/>
      <c r="IEE703" s="4"/>
      <c r="IEF703" s="4"/>
      <c r="IEG703" s="4"/>
      <c r="IEH703" s="4"/>
      <c r="IEI703" s="4"/>
      <c r="IEJ703" s="4"/>
      <c r="IEK703" s="4"/>
      <c r="IEL703" s="4"/>
      <c r="IEM703" s="4"/>
      <c r="IEN703" s="4"/>
      <c r="IEO703" s="4"/>
      <c r="IEP703" s="4"/>
      <c r="IEQ703" s="4"/>
      <c r="IER703" s="4"/>
      <c r="IES703" s="4"/>
      <c r="IET703" s="4"/>
      <c r="IEU703" s="4"/>
      <c r="IEV703" s="4"/>
      <c r="IEW703" s="4"/>
      <c r="IEX703" s="4"/>
      <c r="IEY703" s="4"/>
      <c r="IEZ703" s="4"/>
      <c r="IFA703" s="4"/>
      <c r="IFB703" s="4"/>
      <c r="IFC703" s="4"/>
      <c r="IFD703" s="4"/>
      <c r="IFE703" s="4"/>
      <c r="IFF703" s="4"/>
      <c r="IFG703" s="4"/>
      <c r="IFH703" s="4"/>
      <c r="IFI703" s="4"/>
      <c r="IFJ703" s="4"/>
      <c r="IFK703" s="4"/>
      <c r="IFL703" s="4"/>
      <c r="IFM703" s="4"/>
      <c r="IFN703" s="4"/>
      <c r="IFO703" s="4"/>
      <c r="IFP703" s="4"/>
      <c r="IFQ703" s="4"/>
      <c r="IFR703" s="4"/>
      <c r="IFS703" s="4"/>
      <c r="IFT703" s="4"/>
      <c r="IFU703" s="4"/>
      <c r="IFV703" s="4"/>
      <c r="IFW703" s="4"/>
      <c r="IFX703" s="4"/>
      <c r="IFY703" s="4"/>
      <c r="IFZ703" s="4"/>
      <c r="IGA703" s="4"/>
      <c r="IGB703" s="4"/>
      <c r="IGC703" s="4"/>
      <c r="IGD703" s="4"/>
      <c r="IGE703" s="4"/>
      <c r="IGF703" s="4"/>
      <c r="IGG703" s="4"/>
      <c r="IGH703" s="4"/>
      <c r="IGI703" s="4"/>
      <c r="IGJ703" s="4"/>
      <c r="IGK703" s="4"/>
      <c r="IGL703" s="4"/>
      <c r="IGM703" s="4"/>
      <c r="IGN703" s="4"/>
      <c r="IGO703" s="4"/>
      <c r="IGP703" s="4"/>
      <c r="IGQ703" s="4"/>
      <c r="IGR703" s="4"/>
      <c r="IGS703" s="4"/>
      <c r="IGT703" s="4"/>
      <c r="IGU703" s="4"/>
      <c r="IGV703" s="4"/>
      <c r="IGW703" s="4"/>
      <c r="IGX703" s="4"/>
      <c r="IGY703" s="4"/>
      <c r="IGZ703" s="4"/>
      <c r="IHA703" s="4"/>
      <c r="IHB703" s="4"/>
      <c r="IHC703" s="4"/>
      <c r="IHD703" s="4"/>
      <c r="IHE703" s="4"/>
      <c r="IHF703" s="4"/>
      <c r="IHG703" s="4"/>
      <c r="IHH703" s="4"/>
      <c r="IHI703" s="4"/>
      <c r="IHJ703" s="4"/>
      <c r="IHK703" s="4"/>
      <c r="IHL703" s="4"/>
      <c r="IHM703" s="4"/>
      <c r="IHN703" s="4"/>
      <c r="IHO703" s="4"/>
      <c r="IHP703" s="4"/>
      <c r="IHQ703" s="4"/>
      <c r="IHR703" s="4"/>
      <c r="IHS703" s="4"/>
      <c r="IHT703" s="4"/>
      <c r="IHU703" s="4"/>
      <c r="IHV703" s="4"/>
      <c r="IHW703" s="4"/>
      <c r="IHX703" s="4"/>
      <c r="IHY703" s="4"/>
      <c r="IHZ703" s="4"/>
      <c r="IIA703" s="4"/>
      <c r="IIB703" s="4"/>
      <c r="IIC703" s="4"/>
      <c r="IID703" s="4"/>
      <c r="IIE703" s="4"/>
      <c r="IIF703" s="4"/>
      <c r="IIG703" s="4"/>
      <c r="IIH703" s="4"/>
      <c r="III703" s="4"/>
      <c r="IIJ703" s="4"/>
      <c r="IIK703" s="4"/>
      <c r="IIL703" s="4"/>
      <c r="IIM703" s="4"/>
      <c r="IIN703" s="4"/>
      <c r="IIO703" s="4"/>
      <c r="IIP703" s="4"/>
      <c r="IIQ703" s="4"/>
      <c r="IIR703" s="4"/>
      <c r="IIS703" s="4"/>
      <c r="IIT703" s="4"/>
      <c r="IIU703" s="4"/>
      <c r="IIV703" s="4"/>
      <c r="IIW703" s="4"/>
      <c r="IIX703" s="4"/>
      <c r="IIY703" s="4"/>
      <c r="IIZ703" s="4"/>
      <c r="IJA703" s="4"/>
      <c r="IJB703" s="4"/>
      <c r="IJC703" s="4"/>
      <c r="IJD703" s="4"/>
      <c r="IJE703" s="4"/>
      <c r="IJF703" s="4"/>
      <c r="IJG703" s="4"/>
      <c r="IJH703" s="4"/>
      <c r="IJI703" s="4"/>
      <c r="IJJ703" s="4"/>
      <c r="IJK703" s="4"/>
      <c r="IJL703" s="4"/>
      <c r="IJM703" s="4"/>
      <c r="IJN703" s="4"/>
      <c r="IJO703" s="4"/>
      <c r="IJP703" s="4"/>
      <c r="IJQ703" s="4"/>
      <c r="IJR703" s="4"/>
      <c r="IJS703" s="4"/>
      <c r="IJT703" s="4"/>
      <c r="IJU703" s="4"/>
      <c r="IJV703" s="4"/>
      <c r="IJW703" s="4"/>
      <c r="IJX703" s="4"/>
      <c r="IJY703" s="4"/>
      <c r="IJZ703" s="4"/>
      <c r="IKA703" s="4"/>
      <c r="IKB703" s="4"/>
      <c r="IKC703" s="4"/>
      <c r="IKD703" s="4"/>
      <c r="IKE703" s="4"/>
      <c r="IKF703" s="4"/>
      <c r="IKG703" s="4"/>
      <c r="IKH703" s="4"/>
      <c r="IKI703" s="4"/>
      <c r="IKJ703" s="4"/>
      <c r="IKK703" s="4"/>
      <c r="IKL703" s="4"/>
      <c r="IKM703" s="4"/>
      <c r="IKN703" s="4"/>
      <c r="IKO703" s="4"/>
      <c r="IKP703" s="4"/>
      <c r="IKQ703" s="4"/>
      <c r="IKR703" s="4"/>
      <c r="IKS703" s="4"/>
      <c r="IKT703" s="4"/>
      <c r="IKU703" s="4"/>
      <c r="IKV703" s="4"/>
      <c r="IKW703" s="4"/>
      <c r="IKX703" s="4"/>
      <c r="IKY703" s="4"/>
      <c r="IKZ703" s="4"/>
      <c r="ILA703" s="4"/>
      <c r="ILB703" s="4"/>
      <c r="ILC703" s="4"/>
      <c r="ILD703" s="4"/>
      <c r="ILE703" s="4"/>
      <c r="ILF703" s="4"/>
      <c r="ILG703" s="4"/>
      <c r="ILH703" s="4"/>
      <c r="ILI703" s="4"/>
      <c r="ILJ703" s="4"/>
      <c r="ILK703" s="4"/>
      <c r="ILL703" s="4"/>
      <c r="ILM703" s="4"/>
      <c r="ILN703" s="4"/>
      <c r="ILO703" s="4"/>
      <c r="ILP703" s="4"/>
      <c r="ILQ703" s="4"/>
      <c r="ILR703" s="4"/>
      <c r="ILS703" s="4"/>
      <c r="ILT703" s="4"/>
      <c r="ILU703" s="4"/>
      <c r="ILV703" s="4"/>
      <c r="ILW703" s="4"/>
      <c r="ILX703" s="4"/>
      <c r="ILY703" s="4"/>
      <c r="ILZ703" s="4"/>
      <c r="IMA703" s="4"/>
      <c r="IMB703" s="4"/>
      <c r="IMC703" s="4"/>
      <c r="IMD703" s="4"/>
      <c r="IME703" s="4"/>
      <c r="IMF703" s="4"/>
      <c r="IMG703" s="4"/>
      <c r="IMH703" s="4"/>
      <c r="IMI703" s="4"/>
      <c r="IMJ703" s="4"/>
      <c r="IMK703" s="4"/>
      <c r="IML703" s="4"/>
      <c r="IMM703" s="4"/>
      <c r="IMN703" s="4"/>
      <c r="IMO703" s="4"/>
      <c r="IMP703" s="4"/>
      <c r="IMQ703" s="4"/>
      <c r="IMR703" s="4"/>
      <c r="IMS703" s="4"/>
      <c r="IMT703" s="4"/>
      <c r="IMU703" s="4"/>
      <c r="IMV703" s="4"/>
      <c r="IMW703" s="4"/>
      <c r="IMX703" s="4"/>
      <c r="IMY703" s="4"/>
      <c r="IMZ703" s="4"/>
      <c r="INA703" s="4"/>
      <c r="INB703" s="4"/>
      <c r="INC703" s="4"/>
      <c r="IND703" s="4"/>
      <c r="INE703" s="4"/>
      <c r="INF703" s="4"/>
      <c r="ING703" s="4"/>
      <c r="INH703" s="4"/>
      <c r="INI703" s="4"/>
      <c r="INJ703" s="4"/>
      <c r="INK703" s="4"/>
      <c r="INL703" s="4"/>
      <c r="INM703" s="4"/>
      <c r="INN703" s="4"/>
      <c r="INO703" s="4"/>
      <c r="INP703" s="4"/>
      <c r="INQ703" s="4"/>
      <c r="INR703" s="4"/>
      <c r="INS703" s="4"/>
      <c r="INT703" s="4"/>
      <c r="INU703" s="4"/>
      <c r="INV703" s="4"/>
      <c r="INW703" s="4"/>
      <c r="INX703" s="4"/>
      <c r="INY703" s="4"/>
      <c r="INZ703" s="4"/>
      <c r="IOA703" s="4"/>
      <c r="IOB703" s="4"/>
      <c r="IOC703" s="4"/>
      <c r="IOD703" s="4"/>
      <c r="IOE703" s="4"/>
      <c r="IOF703" s="4"/>
      <c r="IOG703" s="4"/>
      <c r="IOH703" s="4"/>
      <c r="IOI703" s="4"/>
      <c r="IOJ703" s="4"/>
      <c r="IOK703" s="4"/>
      <c r="IOL703" s="4"/>
      <c r="IOM703" s="4"/>
      <c r="ION703" s="4"/>
      <c r="IOO703" s="4"/>
      <c r="IOP703" s="4"/>
      <c r="IOQ703" s="4"/>
      <c r="IOR703" s="4"/>
      <c r="IOS703" s="4"/>
      <c r="IOT703" s="4"/>
      <c r="IOU703" s="4"/>
      <c r="IOV703" s="4"/>
      <c r="IOW703" s="4"/>
      <c r="IOX703" s="4"/>
      <c r="IOY703" s="4"/>
      <c r="IOZ703" s="4"/>
      <c r="IPA703" s="4"/>
      <c r="IPB703" s="4"/>
      <c r="IPC703" s="4"/>
      <c r="IPD703" s="4"/>
      <c r="IPE703" s="4"/>
      <c r="IPF703" s="4"/>
      <c r="IPG703" s="4"/>
      <c r="IPH703" s="4"/>
      <c r="IPI703" s="4"/>
      <c r="IPJ703" s="4"/>
      <c r="IPK703" s="4"/>
      <c r="IPL703" s="4"/>
      <c r="IPM703" s="4"/>
      <c r="IPN703" s="4"/>
      <c r="IPO703" s="4"/>
      <c r="IPP703" s="4"/>
      <c r="IPQ703" s="4"/>
      <c r="IPR703" s="4"/>
      <c r="IPS703" s="4"/>
      <c r="IPT703" s="4"/>
      <c r="IPU703" s="4"/>
      <c r="IPV703" s="4"/>
      <c r="IPW703" s="4"/>
      <c r="IPX703" s="4"/>
      <c r="IPY703" s="4"/>
      <c r="IPZ703" s="4"/>
      <c r="IQA703" s="4"/>
      <c r="IQB703" s="4"/>
      <c r="IQC703" s="4"/>
      <c r="IQD703" s="4"/>
      <c r="IQE703" s="4"/>
      <c r="IQF703" s="4"/>
      <c r="IQG703" s="4"/>
      <c r="IQH703" s="4"/>
      <c r="IQI703" s="4"/>
      <c r="IQJ703" s="4"/>
      <c r="IQK703" s="4"/>
      <c r="IQL703" s="4"/>
      <c r="IQM703" s="4"/>
      <c r="IQN703" s="4"/>
      <c r="IQO703" s="4"/>
      <c r="IQP703" s="4"/>
      <c r="IQQ703" s="4"/>
      <c r="IQR703" s="4"/>
      <c r="IQS703" s="4"/>
      <c r="IQT703" s="4"/>
      <c r="IQU703" s="4"/>
      <c r="IQV703" s="4"/>
      <c r="IQW703" s="4"/>
      <c r="IQX703" s="4"/>
      <c r="IQY703" s="4"/>
      <c r="IQZ703" s="4"/>
      <c r="IRA703" s="4"/>
      <c r="IRB703" s="4"/>
      <c r="IRC703" s="4"/>
      <c r="IRD703" s="4"/>
      <c r="IRE703" s="4"/>
      <c r="IRF703" s="4"/>
      <c r="IRG703" s="4"/>
      <c r="IRH703" s="4"/>
      <c r="IRI703" s="4"/>
      <c r="IRJ703" s="4"/>
      <c r="IRK703" s="4"/>
      <c r="IRL703" s="4"/>
      <c r="IRM703" s="4"/>
      <c r="IRN703" s="4"/>
      <c r="IRO703" s="4"/>
      <c r="IRP703" s="4"/>
      <c r="IRQ703" s="4"/>
      <c r="IRR703" s="4"/>
      <c r="IRS703" s="4"/>
      <c r="IRT703" s="4"/>
      <c r="IRU703" s="4"/>
      <c r="IRV703" s="4"/>
      <c r="IRW703" s="4"/>
      <c r="IRX703" s="4"/>
      <c r="IRY703" s="4"/>
      <c r="IRZ703" s="4"/>
      <c r="ISA703" s="4"/>
      <c r="ISB703" s="4"/>
      <c r="ISC703" s="4"/>
      <c r="ISD703" s="4"/>
      <c r="ISE703" s="4"/>
      <c r="ISF703" s="4"/>
      <c r="ISG703" s="4"/>
      <c r="ISH703" s="4"/>
      <c r="ISI703" s="4"/>
      <c r="ISJ703" s="4"/>
      <c r="ISK703" s="4"/>
      <c r="ISL703" s="4"/>
      <c r="ISM703" s="4"/>
      <c r="ISN703" s="4"/>
      <c r="ISO703" s="4"/>
      <c r="ISP703" s="4"/>
      <c r="ISQ703" s="4"/>
      <c r="ISR703" s="4"/>
      <c r="ISS703" s="4"/>
      <c r="IST703" s="4"/>
      <c r="ISU703" s="4"/>
      <c r="ISV703" s="4"/>
      <c r="ISW703" s="4"/>
      <c r="ISX703" s="4"/>
      <c r="ISY703" s="4"/>
      <c r="ISZ703" s="4"/>
      <c r="ITA703" s="4"/>
      <c r="ITB703" s="4"/>
      <c r="ITC703" s="4"/>
      <c r="ITD703" s="4"/>
      <c r="ITE703" s="4"/>
      <c r="ITF703" s="4"/>
      <c r="ITG703" s="4"/>
      <c r="ITH703" s="4"/>
      <c r="ITI703" s="4"/>
      <c r="ITJ703" s="4"/>
      <c r="ITK703" s="4"/>
      <c r="ITL703" s="4"/>
      <c r="ITM703" s="4"/>
      <c r="ITN703" s="4"/>
      <c r="ITO703" s="4"/>
      <c r="ITP703" s="4"/>
      <c r="ITQ703" s="4"/>
      <c r="ITR703" s="4"/>
      <c r="ITS703" s="4"/>
      <c r="ITT703" s="4"/>
      <c r="ITU703" s="4"/>
      <c r="ITV703" s="4"/>
      <c r="ITW703" s="4"/>
      <c r="ITX703" s="4"/>
      <c r="ITY703" s="4"/>
      <c r="ITZ703" s="4"/>
      <c r="IUA703" s="4"/>
      <c r="IUB703" s="4"/>
      <c r="IUC703" s="4"/>
      <c r="IUD703" s="4"/>
      <c r="IUE703" s="4"/>
      <c r="IUF703" s="4"/>
      <c r="IUG703" s="4"/>
      <c r="IUH703" s="4"/>
      <c r="IUI703" s="4"/>
      <c r="IUJ703" s="4"/>
      <c r="IUK703" s="4"/>
      <c r="IUL703" s="4"/>
      <c r="IUM703" s="4"/>
      <c r="IUN703" s="4"/>
      <c r="IUO703" s="4"/>
      <c r="IUP703" s="4"/>
      <c r="IUQ703" s="4"/>
      <c r="IUR703" s="4"/>
      <c r="IUS703" s="4"/>
      <c r="IUT703" s="4"/>
      <c r="IUU703" s="4"/>
      <c r="IUV703" s="4"/>
      <c r="IUW703" s="4"/>
      <c r="IUX703" s="4"/>
      <c r="IUY703" s="4"/>
      <c r="IUZ703" s="4"/>
      <c r="IVA703" s="4"/>
      <c r="IVB703" s="4"/>
      <c r="IVC703" s="4"/>
      <c r="IVD703" s="4"/>
      <c r="IVE703" s="4"/>
      <c r="IVF703" s="4"/>
      <c r="IVG703" s="4"/>
      <c r="IVH703" s="4"/>
      <c r="IVI703" s="4"/>
      <c r="IVJ703" s="4"/>
      <c r="IVK703" s="4"/>
      <c r="IVL703" s="4"/>
      <c r="IVM703" s="4"/>
      <c r="IVN703" s="4"/>
      <c r="IVO703" s="4"/>
      <c r="IVP703" s="4"/>
      <c r="IVQ703" s="4"/>
      <c r="IVR703" s="4"/>
      <c r="IVS703" s="4"/>
      <c r="IVT703" s="4"/>
      <c r="IVU703" s="4"/>
      <c r="IVV703" s="4"/>
      <c r="IVW703" s="4"/>
      <c r="IVX703" s="4"/>
      <c r="IVY703" s="4"/>
      <c r="IVZ703" s="4"/>
      <c r="IWA703" s="4"/>
      <c r="IWB703" s="4"/>
      <c r="IWC703" s="4"/>
      <c r="IWD703" s="4"/>
      <c r="IWE703" s="4"/>
      <c r="IWF703" s="4"/>
      <c r="IWG703" s="4"/>
      <c r="IWH703" s="4"/>
      <c r="IWI703" s="4"/>
      <c r="IWJ703" s="4"/>
      <c r="IWK703" s="4"/>
      <c r="IWL703" s="4"/>
      <c r="IWM703" s="4"/>
      <c r="IWN703" s="4"/>
      <c r="IWO703" s="4"/>
      <c r="IWP703" s="4"/>
      <c r="IWQ703" s="4"/>
      <c r="IWR703" s="4"/>
      <c r="IWS703" s="4"/>
      <c r="IWT703" s="4"/>
      <c r="IWU703" s="4"/>
      <c r="IWV703" s="4"/>
      <c r="IWW703" s="4"/>
      <c r="IWX703" s="4"/>
      <c r="IWY703" s="4"/>
      <c r="IWZ703" s="4"/>
      <c r="IXA703" s="4"/>
      <c r="IXB703" s="4"/>
      <c r="IXC703" s="4"/>
      <c r="IXD703" s="4"/>
      <c r="IXE703" s="4"/>
      <c r="IXF703" s="4"/>
      <c r="IXG703" s="4"/>
      <c r="IXH703" s="4"/>
      <c r="IXI703" s="4"/>
      <c r="IXJ703" s="4"/>
      <c r="IXK703" s="4"/>
      <c r="IXL703" s="4"/>
      <c r="IXM703" s="4"/>
      <c r="IXN703" s="4"/>
      <c r="IXO703" s="4"/>
      <c r="IXP703" s="4"/>
      <c r="IXQ703" s="4"/>
      <c r="IXR703" s="4"/>
      <c r="IXS703" s="4"/>
      <c r="IXT703" s="4"/>
      <c r="IXU703" s="4"/>
      <c r="IXV703" s="4"/>
      <c r="IXW703" s="4"/>
      <c r="IXX703" s="4"/>
      <c r="IXY703" s="4"/>
      <c r="IXZ703" s="4"/>
      <c r="IYA703" s="4"/>
      <c r="IYB703" s="4"/>
      <c r="IYC703" s="4"/>
      <c r="IYD703" s="4"/>
      <c r="IYE703" s="4"/>
      <c r="IYF703" s="4"/>
      <c r="IYG703" s="4"/>
      <c r="IYH703" s="4"/>
      <c r="IYI703" s="4"/>
      <c r="IYJ703" s="4"/>
      <c r="IYK703" s="4"/>
      <c r="IYL703" s="4"/>
      <c r="IYM703" s="4"/>
      <c r="IYN703" s="4"/>
      <c r="IYO703" s="4"/>
      <c r="IYP703" s="4"/>
      <c r="IYQ703" s="4"/>
      <c r="IYR703" s="4"/>
      <c r="IYS703" s="4"/>
      <c r="IYT703" s="4"/>
      <c r="IYU703" s="4"/>
      <c r="IYV703" s="4"/>
      <c r="IYW703" s="4"/>
      <c r="IYX703" s="4"/>
      <c r="IYY703" s="4"/>
      <c r="IYZ703" s="4"/>
      <c r="IZA703" s="4"/>
      <c r="IZB703" s="4"/>
      <c r="IZC703" s="4"/>
      <c r="IZD703" s="4"/>
      <c r="IZE703" s="4"/>
      <c r="IZF703" s="4"/>
      <c r="IZG703" s="4"/>
      <c r="IZH703" s="4"/>
      <c r="IZI703" s="4"/>
      <c r="IZJ703" s="4"/>
      <c r="IZK703" s="4"/>
      <c r="IZL703" s="4"/>
      <c r="IZM703" s="4"/>
      <c r="IZN703" s="4"/>
      <c r="IZO703" s="4"/>
      <c r="IZP703" s="4"/>
      <c r="IZQ703" s="4"/>
      <c r="IZR703" s="4"/>
      <c r="IZS703" s="4"/>
      <c r="IZT703" s="4"/>
      <c r="IZU703" s="4"/>
      <c r="IZV703" s="4"/>
      <c r="IZW703" s="4"/>
      <c r="IZX703" s="4"/>
      <c r="IZY703" s="4"/>
      <c r="IZZ703" s="4"/>
      <c r="JAA703" s="4"/>
      <c r="JAB703" s="4"/>
      <c r="JAC703" s="4"/>
      <c r="JAD703" s="4"/>
      <c r="JAE703" s="4"/>
      <c r="JAF703" s="4"/>
      <c r="JAG703" s="4"/>
      <c r="JAH703" s="4"/>
      <c r="JAI703" s="4"/>
      <c r="JAJ703" s="4"/>
      <c r="JAK703" s="4"/>
      <c r="JAL703" s="4"/>
      <c r="JAM703" s="4"/>
      <c r="JAN703" s="4"/>
      <c r="JAO703" s="4"/>
      <c r="JAP703" s="4"/>
      <c r="JAQ703" s="4"/>
      <c r="JAR703" s="4"/>
      <c r="JAS703" s="4"/>
      <c r="JAT703" s="4"/>
      <c r="JAU703" s="4"/>
      <c r="JAV703" s="4"/>
      <c r="JAW703" s="4"/>
      <c r="JAX703" s="4"/>
      <c r="JAY703" s="4"/>
      <c r="JAZ703" s="4"/>
      <c r="JBA703" s="4"/>
      <c r="JBB703" s="4"/>
      <c r="JBC703" s="4"/>
      <c r="JBD703" s="4"/>
      <c r="JBE703" s="4"/>
      <c r="JBF703" s="4"/>
      <c r="JBG703" s="4"/>
      <c r="JBH703" s="4"/>
      <c r="JBI703" s="4"/>
      <c r="JBJ703" s="4"/>
      <c r="JBK703" s="4"/>
      <c r="JBL703" s="4"/>
      <c r="JBM703" s="4"/>
      <c r="JBN703" s="4"/>
      <c r="JBO703" s="4"/>
      <c r="JBP703" s="4"/>
      <c r="JBQ703" s="4"/>
      <c r="JBR703" s="4"/>
      <c r="JBS703" s="4"/>
      <c r="JBT703" s="4"/>
      <c r="JBU703" s="4"/>
      <c r="JBV703" s="4"/>
      <c r="JBW703" s="4"/>
      <c r="JBX703" s="4"/>
      <c r="JBY703" s="4"/>
      <c r="JBZ703" s="4"/>
      <c r="JCA703" s="4"/>
      <c r="JCB703" s="4"/>
      <c r="JCC703" s="4"/>
      <c r="JCD703" s="4"/>
      <c r="JCE703" s="4"/>
      <c r="JCF703" s="4"/>
      <c r="JCG703" s="4"/>
      <c r="JCH703" s="4"/>
      <c r="JCI703" s="4"/>
      <c r="JCJ703" s="4"/>
      <c r="JCK703" s="4"/>
      <c r="JCL703" s="4"/>
      <c r="JCM703" s="4"/>
      <c r="JCN703" s="4"/>
      <c r="JCO703" s="4"/>
      <c r="JCP703" s="4"/>
      <c r="JCQ703" s="4"/>
      <c r="JCR703" s="4"/>
      <c r="JCS703" s="4"/>
      <c r="JCT703" s="4"/>
      <c r="JCU703" s="4"/>
      <c r="JCV703" s="4"/>
      <c r="JCW703" s="4"/>
      <c r="JCX703" s="4"/>
      <c r="JCY703" s="4"/>
      <c r="JCZ703" s="4"/>
      <c r="JDA703" s="4"/>
      <c r="JDB703" s="4"/>
      <c r="JDC703" s="4"/>
      <c r="JDD703" s="4"/>
      <c r="JDE703" s="4"/>
      <c r="JDF703" s="4"/>
      <c r="JDG703" s="4"/>
      <c r="JDH703" s="4"/>
      <c r="JDI703" s="4"/>
      <c r="JDJ703" s="4"/>
      <c r="JDK703" s="4"/>
      <c r="JDL703" s="4"/>
      <c r="JDM703" s="4"/>
      <c r="JDN703" s="4"/>
      <c r="JDO703" s="4"/>
      <c r="JDP703" s="4"/>
      <c r="JDQ703" s="4"/>
      <c r="JDR703" s="4"/>
      <c r="JDS703" s="4"/>
      <c r="JDT703" s="4"/>
      <c r="JDU703" s="4"/>
      <c r="JDV703" s="4"/>
      <c r="JDW703" s="4"/>
      <c r="JDX703" s="4"/>
      <c r="JDY703" s="4"/>
      <c r="JDZ703" s="4"/>
      <c r="JEA703" s="4"/>
      <c r="JEB703" s="4"/>
      <c r="JEC703" s="4"/>
      <c r="JED703" s="4"/>
      <c r="JEE703" s="4"/>
      <c r="JEF703" s="4"/>
      <c r="JEG703" s="4"/>
      <c r="JEH703" s="4"/>
      <c r="JEI703" s="4"/>
      <c r="JEJ703" s="4"/>
      <c r="JEK703" s="4"/>
      <c r="JEL703" s="4"/>
      <c r="JEM703" s="4"/>
      <c r="JEN703" s="4"/>
      <c r="JEO703" s="4"/>
      <c r="JEP703" s="4"/>
      <c r="JEQ703" s="4"/>
      <c r="JER703" s="4"/>
      <c r="JES703" s="4"/>
      <c r="JET703" s="4"/>
      <c r="JEU703" s="4"/>
      <c r="JEV703" s="4"/>
      <c r="JEW703" s="4"/>
      <c r="JEX703" s="4"/>
      <c r="JEY703" s="4"/>
      <c r="JEZ703" s="4"/>
      <c r="JFA703" s="4"/>
      <c r="JFB703" s="4"/>
      <c r="JFC703" s="4"/>
      <c r="JFD703" s="4"/>
      <c r="JFE703" s="4"/>
      <c r="JFF703" s="4"/>
      <c r="JFG703" s="4"/>
      <c r="JFH703" s="4"/>
      <c r="JFI703" s="4"/>
      <c r="JFJ703" s="4"/>
      <c r="JFK703" s="4"/>
      <c r="JFL703" s="4"/>
      <c r="JFM703" s="4"/>
      <c r="JFN703" s="4"/>
      <c r="JFO703" s="4"/>
      <c r="JFP703" s="4"/>
      <c r="JFQ703" s="4"/>
      <c r="JFR703" s="4"/>
      <c r="JFS703" s="4"/>
      <c r="JFT703" s="4"/>
      <c r="JFU703" s="4"/>
      <c r="JFV703" s="4"/>
      <c r="JFW703" s="4"/>
      <c r="JFX703" s="4"/>
      <c r="JFY703" s="4"/>
      <c r="JFZ703" s="4"/>
      <c r="JGA703" s="4"/>
      <c r="JGB703" s="4"/>
      <c r="JGC703" s="4"/>
      <c r="JGD703" s="4"/>
      <c r="JGE703" s="4"/>
      <c r="JGF703" s="4"/>
      <c r="JGG703" s="4"/>
      <c r="JGH703" s="4"/>
      <c r="JGI703" s="4"/>
      <c r="JGJ703" s="4"/>
      <c r="JGK703" s="4"/>
      <c r="JGL703" s="4"/>
      <c r="JGM703" s="4"/>
      <c r="JGN703" s="4"/>
      <c r="JGO703" s="4"/>
      <c r="JGP703" s="4"/>
      <c r="JGQ703" s="4"/>
      <c r="JGR703" s="4"/>
      <c r="JGS703" s="4"/>
      <c r="JGT703" s="4"/>
      <c r="JGU703" s="4"/>
      <c r="JGV703" s="4"/>
      <c r="JGW703" s="4"/>
      <c r="JGX703" s="4"/>
      <c r="JGY703" s="4"/>
      <c r="JGZ703" s="4"/>
      <c r="JHA703" s="4"/>
      <c r="JHB703" s="4"/>
      <c r="JHC703" s="4"/>
      <c r="JHD703" s="4"/>
      <c r="JHE703" s="4"/>
      <c r="JHF703" s="4"/>
      <c r="JHG703" s="4"/>
      <c r="JHH703" s="4"/>
      <c r="JHI703" s="4"/>
      <c r="JHJ703" s="4"/>
      <c r="JHK703" s="4"/>
      <c r="JHL703" s="4"/>
      <c r="JHM703" s="4"/>
      <c r="JHN703" s="4"/>
      <c r="JHO703" s="4"/>
      <c r="JHP703" s="4"/>
      <c r="JHQ703" s="4"/>
      <c r="JHR703" s="4"/>
      <c r="JHS703" s="4"/>
      <c r="JHT703" s="4"/>
      <c r="JHU703" s="4"/>
      <c r="JHV703" s="4"/>
      <c r="JHW703" s="4"/>
      <c r="JHX703" s="4"/>
      <c r="JHY703" s="4"/>
      <c r="JHZ703" s="4"/>
      <c r="JIA703" s="4"/>
      <c r="JIB703" s="4"/>
      <c r="JIC703" s="4"/>
      <c r="JID703" s="4"/>
      <c r="JIE703" s="4"/>
      <c r="JIF703" s="4"/>
      <c r="JIG703" s="4"/>
      <c r="JIH703" s="4"/>
      <c r="JII703" s="4"/>
      <c r="JIJ703" s="4"/>
      <c r="JIK703" s="4"/>
      <c r="JIL703" s="4"/>
      <c r="JIM703" s="4"/>
      <c r="JIN703" s="4"/>
      <c r="JIO703" s="4"/>
      <c r="JIP703" s="4"/>
      <c r="JIQ703" s="4"/>
      <c r="JIR703" s="4"/>
      <c r="JIS703" s="4"/>
      <c r="JIT703" s="4"/>
      <c r="JIU703" s="4"/>
      <c r="JIV703" s="4"/>
      <c r="JIW703" s="4"/>
      <c r="JIX703" s="4"/>
      <c r="JIY703" s="4"/>
      <c r="JIZ703" s="4"/>
      <c r="JJA703" s="4"/>
      <c r="JJB703" s="4"/>
      <c r="JJC703" s="4"/>
      <c r="JJD703" s="4"/>
      <c r="JJE703" s="4"/>
      <c r="JJF703" s="4"/>
      <c r="JJG703" s="4"/>
      <c r="JJH703" s="4"/>
      <c r="JJI703" s="4"/>
      <c r="JJJ703" s="4"/>
      <c r="JJK703" s="4"/>
      <c r="JJL703" s="4"/>
      <c r="JJM703" s="4"/>
      <c r="JJN703" s="4"/>
      <c r="JJO703" s="4"/>
      <c r="JJP703" s="4"/>
      <c r="JJQ703" s="4"/>
      <c r="JJR703" s="4"/>
      <c r="JJS703" s="4"/>
      <c r="JJT703" s="4"/>
      <c r="JJU703" s="4"/>
      <c r="JJV703" s="4"/>
      <c r="JJW703" s="4"/>
      <c r="JJX703" s="4"/>
      <c r="JJY703" s="4"/>
      <c r="JJZ703" s="4"/>
      <c r="JKA703" s="4"/>
      <c r="JKB703" s="4"/>
      <c r="JKC703" s="4"/>
      <c r="JKD703" s="4"/>
      <c r="JKE703" s="4"/>
      <c r="JKF703" s="4"/>
      <c r="JKG703" s="4"/>
      <c r="JKH703" s="4"/>
      <c r="JKI703" s="4"/>
      <c r="JKJ703" s="4"/>
      <c r="JKK703" s="4"/>
      <c r="JKL703" s="4"/>
      <c r="JKM703" s="4"/>
      <c r="JKN703" s="4"/>
      <c r="JKO703" s="4"/>
      <c r="JKP703" s="4"/>
      <c r="JKQ703" s="4"/>
      <c r="JKR703" s="4"/>
      <c r="JKS703" s="4"/>
      <c r="JKT703" s="4"/>
      <c r="JKU703" s="4"/>
      <c r="JKV703" s="4"/>
      <c r="JKW703" s="4"/>
      <c r="JKX703" s="4"/>
      <c r="JKY703" s="4"/>
      <c r="JKZ703" s="4"/>
      <c r="JLA703" s="4"/>
      <c r="JLB703" s="4"/>
      <c r="JLC703" s="4"/>
      <c r="JLD703" s="4"/>
      <c r="JLE703" s="4"/>
      <c r="JLF703" s="4"/>
      <c r="JLG703" s="4"/>
      <c r="JLH703" s="4"/>
      <c r="JLI703" s="4"/>
      <c r="JLJ703" s="4"/>
      <c r="JLK703" s="4"/>
      <c r="JLL703" s="4"/>
      <c r="JLM703" s="4"/>
      <c r="JLN703" s="4"/>
      <c r="JLO703" s="4"/>
      <c r="JLP703" s="4"/>
      <c r="JLQ703" s="4"/>
      <c r="JLR703" s="4"/>
      <c r="JLS703" s="4"/>
      <c r="JLT703" s="4"/>
      <c r="JLU703" s="4"/>
      <c r="JLV703" s="4"/>
      <c r="JLW703" s="4"/>
      <c r="JLX703" s="4"/>
      <c r="JLY703" s="4"/>
      <c r="JLZ703" s="4"/>
      <c r="JMA703" s="4"/>
      <c r="JMB703" s="4"/>
      <c r="JMC703" s="4"/>
      <c r="JMD703" s="4"/>
      <c r="JME703" s="4"/>
      <c r="JMF703" s="4"/>
      <c r="JMG703" s="4"/>
      <c r="JMH703" s="4"/>
      <c r="JMI703" s="4"/>
      <c r="JMJ703" s="4"/>
      <c r="JMK703" s="4"/>
      <c r="JML703" s="4"/>
      <c r="JMM703" s="4"/>
      <c r="JMN703" s="4"/>
      <c r="JMO703" s="4"/>
      <c r="JMP703" s="4"/>
      <c r="JMQ703" s="4"/>
      <c r="JMR703" s="4"/>
      <c r="JMS703" s="4"/>
      <c r="JMT703" s="4"/>
      <c r="JMU703" s="4"/>
      <c r="JMV703" s="4"/>
      <c r="JMW703" s="4"/>
      <c r="JMX703" s="4"/>
      <c r="JMY703" s="4"/>
      <c r="JMZ703" s="4"/>
      <c r="JNA703" s="4"/>
      <c r="JNB703" s="4"/>
      <c r="JNC703" s="4"/>
      <c r="JND703" s="4"/>
      <c r="JNE703" s="4"/>
      <c r="JNF703" s="4"/>
      <c r="JNG703" s="4"/>
      <c r="JNH703" s="4"/>
      <c r="JNI703" s="4"/>
      <c r="JNJ703" s="4"/>
      <c r="JNK703" s="4"/>
      <c r="JNL703" s="4"/>
      <c r="JNM703" s="4"/>
      <c r="JNN703" s="4"/>
      <c r="JNO703" s="4"/>
      <c r="JNP703" s="4"/>
      <c r="JNQ703" s="4"/>
      <c r="JNR703" s="4"/>
      <c r="JNS703" s="4"/>
      <c r="JNT703" s="4"/>
      <c r="JNU703" s="4"/>
      <c r="JNV703" s="4"/>
      <c r="JNW703" s="4"/>
      <c r="JNX703" s="4"/>
      <c r="JNY703" s="4"/>
      <c r="JNZ703" s="4"/>
      <c r="JOA703" s="4"/>
      <c r="JOB703" s="4"/>
      <c r="JOC703" s="4"/>
      <c r="JOD703" s="4"/>
      <c r="JOE703" s="4"/>
      <c r="JOF703" s="4"/>
      <c r="JOG703" s="4"/>
      <c r="JOH703" s="4"/>
      <c r="JOI703" s="4"/>
      <c r="JOJ703" s="4"/>
      <c r="JOK703" s="4"/>
      <c r="JOL703" s="4"/>
      <c r="JOM703" s="4"/>
      <c r="JON703" s="4"/>
      <c r="JOO703" s="4"/>
      <c r="JOP703" s="4"/>
      <c r="JOQ703" s="4"/>
      <c r="JOR703" s="4"/>
      <c r="JOS703" s="4"/>
      <c r="JOT703" s="4"/>
      <c r="JOU703" s="4"/>
      <c r="JOV703" s="4"/>
      <c r="JOW703" s="4"/>
      <c r="JOX703" s="4"/>
      <c r="JOY703" s="4"/>
      <c r="JOZ703" s="4"/>
      <c r="JPA703" s="4"/>
      <c r="JPB703" s="4"/>
      <c r="JPC703" s="4"/>
      <c r="JPD703" s="4"/>
      <c r="JPE703" s="4"/>
      <c r="JPF703" s="4"/>
      <c r="JPG703" s="4"/>
      <c r="JPH703" s="4"/>
      <c r="JPI703" s="4"/>
      <c r="JPJ703" s="4"/>
      <c r="JPK703" s="4"/>
      <c r="JPL703" s="4"/>
      <c r="JPM703" s="4"/>
      <c r="JPN703" s="4"/>
      <c r="JPO703" s="4"/>
      <c r="JPP703" s="4"/>
      <c r="JPQ703" s="4"/>
      <c r="JPR703" s="4"/>
      <c r="JPS703" s="4"/>
      <c r="JPT703" s="4"/>
      <c r="JPU703" s="4"/>
      <c r="JPV703" s="4"/>
      <c r="JPW703" s="4"/>
      <c r="JPX703" s="4"/>
      <c r="JPY703" s="4"/>
      <c r="JPZ703" s="4"/>
      <c r="JQA703" s="4"/>
      <c r="JQB703" s="4"/>
      <c r="JQC703" s="4"/>
      <c r="JQD703" s="4"/>
      <c r="JQE703" s="4"/>
      <c r="JQF703" s="4"/>
      <c r="JQG703" s="4"/>
      <c r="JQH703" s="4"/>
      <c r="JQI703" s="4"/>
      <c r="JQJ703" s="4"/>
      <c r="JQK703" s="4"/>
      <c r="JQL703" s="4"/>
      <c r="JQM703" s="4"/>
      <c r="JQN703" s="4"/>
      <c r="JQO703" s="4"/>
      <c r="JQP703" s="4"/>
      <c r="JQQ703" s="4"/>
      <c r="JQR703" s="4"/>
      <c r="JQS703" s="4"/>
      <c r="JQT703" s="4"/>
      <c r="JQU703" s="4"/>
      <c r="JQV703" s="4"/>
      <c r="JQW703" s="4"/>
      <c r="JQX703" s="4"/>
      <c r="JQY703" s="4"/>
      <c r="JQZ703" s="4"/>
      <c r="JRA703" s="4"/>
      <c r="JRB703" s="4"/>
      <c r="JRC703" s="4"/>
      <c r="JRD703" s="4"/>
      <c r="JRE703" s="4"/>
      <c r="JRF703" s="4"/>
      <c r="JRG703" s="4"/>
      <c r="JRH703" s="4"/>
      <c r="JRI703" s="4"/>
      <c r="JRJ703" s="4"/>
      <c r="JRK703" s="4"/>
      <c r="JRL703" s="4"/>
      <c r="JRM703" s="4"/>
      <c r="JRN703" s="4"/>
      <c r="JRO703" s="4"/>
      <c r="JRP703" s="4"/>
      <c r="JRQ703" s="4"/>
      <c r="JRR703" s="4"/>
      <c r="JRS703" s="4"/>
      <c r="JRT703" s="4"/>
      <c r="JRU703" s="4"/>
      <c r="JRV703" s="4"/>
      <c r="JRW703" s="4"/>
      <c r="JRX703" s="4"/>
      <c r="JRY703" s="4"/>
      <c r="JRZ703" s="4"/>
      <c r="JSA703" s="4"/>
      <c r="JSB703" s="4"/>
      <c r="JSC703" s="4"/>
      <c r="JSD703" s="4"/>
      <c r="JSE703" s="4"/>
      <c r="JSF703" s="4"/>
      <c r="JSG703" s="4"/>
      <c r="JSH703" s="4"/>
      <c r="JSI703" s="4"/>
      <c r="JSJ703" s="4"/>
      <c r="JSK703" s="4"/>
      <c r="JSL703" s="4"/>
      <c r="JSM703" s="4"/>
      <c r="JSN703" s="4"/>
      <c r="JSO703" s="4"/>
      <c r="JSP703" s="4"/>
      <c r="JSQ703" s="4"/>
      <c r="JSR703" s="4"/>
      <c r="JSS703" s="4"/>
      <c r="JST703" s="4"/>
      <c r="JSU703" s="4"/>
      <c r="JSV703" s="4"/>
      <c r="JSW703" s="4"/>
      <c r="JSX703" s="4"/>
      <c r="JSY703" s="4"/>
      <c r="JSZ703" s="4"/>
      <c r="JTA703" s="4"/>
      <c r="JTB703" s="4"/>
      <c r="JTC703" s="4"/>
      <c r="JTD703" s="4"/>
      <c r="JTE703" s="4"/>
      <c r="JTF703" s="4"/>
      <c r="JTG703" s="4"/>
      <c r="JTH703" s="4"/>
      <c r="JTI703" s="4"/>
      <c r="JTJ703" s="4"/>
      <c r="JTK703" s="4"/>
      <c r="JTL703" s="4"/>
      <c r="JTM703" s="4"/>
      <c r="JTN703" s="4"/>
      <c r="JTO703" s="4"/>
      <c r="JTP703" s="4"/>
      <c r="JTQ703" s="4"/>
      <c r="JTR703" s="4"/>
      <c r="JTS703" s="4"/>
      <c r="JTT703" s="4"/>
      <c r="JTU703" s="4"/>
      <c r="JTV703" s="4"/>
      <c r="JTW703" s="4"/>
      <c r="JTX703" s="4"/>
      <c r="JTY703" s="4"/>
      <c r="JTZ703" s="4"/>
      <c r="JUA703" s="4"/>
      <c r="JUB703" s="4"/>
      <c r="JUC703" s="4"/>
      <c r="JUD703" s="4"/>
      <c r="JUE703" s="4"/>
      <c r="JUF703" s="4"/>
      <c r="JUG703" s="4"/>
      <c r="JUH703" s="4"/>
      <c r="JUI703" s="4"/>
      <c r="JUJ703" s="4"/>
      <c r="JUK703" s="4"/>
      <c r="JUL703" s="4"/>
      <c r="JUM703" s="4"/>
      <c r="JUN703" s="4"/>
      <c r="JUO703" s="4"/>
      <c r="JUP703" s="4"/>
      <c r="JUQ703" s="4"/>
      <c r="JUR703" s="4"/>
      <c r="JUS703" s="4"/>
      <c r="JUT703" s="4"/>
      <c r="JUU703" s="4"/>
      <c r="JUV703" s="4"/>
      <c r="JUW703" s="4"/>
      <c r="JUX703" s="4"/>
      <c r="JUY703" s="4"/>
      <c r="JUZ703" s="4"/>
      <c r="JVA703" s="4"/>
      <c r="JVB703" s="4"/>
      <c r="JVC703" s="4"/>
      <c r="JVD703" s="4"/>
      <c r="JVE703" s="4"/>
      <c r="JVF703" s="4"/>
      <c r="JVG703" s="4"/>
      <c r="JVH703" s="4"/>
      <c r="JVI703" s="4"/>
      <c r="JVJ703" s="4"/>
      <c r="JVK703" s="4"/>
      <c r="JVL703" s="4"/>
      <c r="JVM703" s="4"/>
      <c r="JVN703" s="4"/>
      <c r="JVO703" s="4"/>
      <c r="JVP703" s="4"/>
      <c r="JVQ703" s="4"/>
      <c r="JVR703" s="4"/>
      <c r="JVS703" s="4"/>
      <c r="JVT703" s="4"/>
      <c r="JVU703" s="4"/>
      <c r="JVV703" s="4"/>
      <c r="JVW703" s="4"/>
      <c r="JVX703" s="4"/>
      <c r="JVY703" s="4"/>
      <c r="JVZ703" s="4"/>
      <c r="JWA703" s="4"/>
      <c r="JWB703" s="4"/>
      <c r="JWC703" s="4"/>
      <c r="JWD703" s="4"/>
      <c r="JWE703" s="4"/>
      <c r="JWF703" s="4"/>
      <c r="JWG703" s="4"/>
      <c r="JWH703" s="4"/>
      <c r="JWI703" s="4"/>
      <c r="JWJ703" s="4"/>
      <c r="JWK703" s="4"/>
      <c r="JWL703" s="4"/>
      <c r="JWM703" s="4"/>
      <c r="JWN703" s="4"/>
      <c r="JWO703" s="4"/>
      <c r="JWP703" s="4"/>
      <c r="JWQ703" s="4"/>
      <c r="JWR703" s="4"/>
      <c r="JWS703" s="4"/>
      <c r="JWT703" s="4"/>
      <c r="JWU703" s="4"/>
      <c r="JWV703" s="4"/>
      <c r="JWW703" s="4"/>
      <c r="JWX703" s="4"/>
      <c r="JWY703" s="4"/>
      <c r="JWZ703" s="4"/>
      <c r="JXA703" s="4"/>
      <c r="JXB703" s="4"/>
      <c r="JXC703" s="4"/>
      <c r="JXD703" s="4"/>
      <c r="JXE703" s="4"/>
      <c r="JXF703" s="4"/>
      <c r="JXG703" s="4"/>
      <c r="JXH703" s="4"/>
      <c r="JXI703" s="4"/>
      <c r="JXJ703" s="4"/>
      <c r="JXK703" s="4"/>
      <c r="JXL703" s="4"/>
      <c r="JXM703" s="4"/>
      <c r="JXN703" s="4"/>
      <c r="JXO703" s="4"/>
      <c r="JXP703" s="4"/>
      <c r="JXQ703" s="4"/>
      <c r="JXR703" s="4"/>
      <c r="JXS703" s="4"/>
      <c r="JXT703" s="4"/>
      <c r="JXU703" s="4"/>
      <c r="JXV703" s="4"/>
      <c r="JXW703" s="4"/>
      <c r="JXX703" s="4"/>
      <c r="JXY703" s="4"/>
      <c r="JXZ703" s="4"/>
      <c r="JYA703" s="4"/>
      <c r="JYB703" s="4"/>
      <c r="JYC703" s="4"/>
      <c r="JYD703" s="4"/>
      <c r="JYE703" s="4"/>
      <c r="JYF703" s="4"/>
      <c r="JYG703" s="4"/>
      <c r="JYH703" s="4"/>
      <c r="JYI703" s="4"/>
      <c r="JYJ703" s="4"/>
      <c r="JYK703" s="4"/>
      <c r="JYL703" s="4"/>
      <c r="JYM703" s="4"/>
      <c r="JYN703" s="4"/>
      <c r="JYO703" s="4"/>
      <c r="JYP703" s="4"/>
      <c r="JYQ703" s="4"/>
      <c r="JYR703" s="4"/>
      <c r="JYS703" s="4"/>
      <c r="JYT703" s="4"/>
      <c r="JYU703" s="4"/>
      <c r="JYV703" s="4"/>
      <c r="JYW703" s="4"/>
      <c r="JYX703" s="4"/>
      <c r="JYY703" s="4"/>
      <c r="JYZ703" s="4"/>
      <c r="JZA703" s="4"/>
      <c r="JZB703" s="4"/>
      <c r="JZC703" s="4"/>
      <c r="JZD703" s="4"/>
      <c r="JZE703" s="4"/>
      <c r="JZF703" s="4"/>
      <c r="JZG703" s="4"/>
      <c r="JZH703" s="4"/>
      <c r="JZI703" s="4"/>
      <c r="JZJ703" s="4"/>
      <c r="JZK703" s="4"/>
      <c r="JZL703" s="4"/>
      <c r="JZM703" s="4"/>
      <c r="JZN703" s="4"/>
      <c r="JZO703" s="4"/>
      <c r="JZP703" s="4"/>
      <c r="JZQ703" s="4"/>
      <c r="JZR703" s="4"/>
      <c r="JZS703" s="4"/>
      <c r="JZT703" s="4"/>
      <c r="JZU703" s="4"/>
      <c r="JZV703" s="4"/>
      <c r="JZW703" s="4"/>
      <c r="JZX703" s="4"/>
      <c r="JZY703" s="4"/>
      <c r="JZZ703" s="4"/>
      <c r="KAA703" s="4"/>
      <c r="KAB703" s="4"/>
      <c r="KAC703" s="4"/>
      <c r="KAD703" s="4"/>
      <c r="KAE703" s="4"/>
      <c r="KAF703" s="4"/>
      <c r="KAG703" s="4"/>
      <c r="KAH703" s="4"/>
      <c r="KAI703" s="4"/>
      <c r="KAJ703" s="4"/>
      <c r="KAK703" s="4"/>
      <c r="KAL703" s="4"/>
      <c r="KAM703" s="4"/>
      <c r="KAN703" s="4"/>
      <c r="KAO703" s="4"/>
      <c r="KAP703" s="4"/>
      <c r="KAQ703" s="4"/>
      <c r="KAR703" s="4"/>
      <c r="KAS703" s="4"/>
      <c r="KAT703" s="4"/>
      <c r="KAU703" s="4"/>
      <c r="KAV703" s="4"/>
      <c r="KAW703" s="4"/>
      <c r="KAX703" s="4"/>
      <c r="KAY703" s="4"/>
      <c r="KAZ703" s="4"/>
      <c r="KBA703" s="4"/>
      <c r="KBB703" s="4"/>
      <c r="KBC703" s="4"/>
      <c r="KBD703" s="4"/>
      <c r="KBE703" s="4"/>
      <c r="KBF703" s="4"/>
      <c r="KBG703" s="4"/>
      <c r="KBH703" s="4"/>
      <c r="KBI703" s="4"/>
      <c r="KBJ703" s="4"/>
      <c r="KBK703" s="4"/>
      <c r="KBL703" s="4"/>
      <c r="KBM703" s="4"/>
      <c r="KBN703" s="4"/>
      <c r="KBO703" s="4"/>
      <c r="KBP703" s="4"/>
      <c r="KBQ703" s="4"/>
      <c r="KBR703" s="4"/>
      <c r="KBS703" s="4"/>
      <c r="KBT703" s="4"/>
      <c r="KBU703" s="4"/>
      <c r="KBV703" s="4"/>
      <c r="KBW703" s="4"/>
      <c r="KBX703" s="4"/>
      <c r="KBY703" s="4"/>
      <c r="KBZ703" s="4"/>
      <c r="KCA703" s="4"/>
      <c r="KCB703" s="4"/>
      <c r="KCC703" s="4"/>
      <c r="KCD703" s="4"/>
      <c r="KCE703" s="4"/>
      <c r="KCF703" s="4"/>
      <c r="KCG703" s="4"/>
      <c r="KCH703" s="4"/>
      <c r="KCI703" s="4"/>
      <c r="KCJ703" s="4"/>
      <c r="KCK703" s="4"/>
      <c r="KCL703" s="4"/>
      <c r="KCM703" s="4"/>
      <c r="KCN703" s="4"/>
      <c r="KCO703" s="4"/>
      <c r="KCP703" s="4"/>
      <c r="KCQ703" s="4"/>
      <c r="KCR703" s="4"/>
      <c r="KCS703" s="4"/>
      <c r="KCT703" s="4"/>
      <c r="KCU703" s="4"/>
      <c r="KCV703" s="4"/>
      <c r="KCW703" s="4"/>
      <c r="KCX703" s="4"/>
      <c r="KCY703" s="4"/>
      <c r="KCZ703" s="4"/>
      <c r="KDA703" s="4"/>
      <c r="KDB703" s="4"/>
      <c r="KDC703" s="4"/>
      <c r="KDD703" s="4"/>
      <c r="KDE703" s="4"/>
      <c r="KDF703" s="4"/>
      <c r="KDG703" s="4"/>
      <c r="KDH703" s="4"/>
      <c r="KDI703" s="4"/>
      <c r="KDJ703" s="4"/>
      <c r="KDK703" s="4"/>
      <c r="KDL703" s="4"/>
      <c r="KDM703" s="4"/>
      <c r="KDN703" s="4"/>
      <c r="KDO703" s="4"/>
      <c r="KDP703" s="4"/>
      <c r="KDQ703" s="4"/>
      <c r="KDR703" s="4"/>
      <c r="KDS703" s="4"/>
      <c r="KDT703" s="4"/>
      <c r="KDU703" s="4"/>
      <c r="KDV703" s="4"/>
      <c r="KDW703" s="4"/>
      <c r="KDX703" s="4"/>
      <c r="KDY703" s="4"/>
      <c r="KDZ703" s="4"/>
      <c r="KEA703" s="4"/>
      <c r="KEB703" s="4"/>
      <c r="KEC703" s="4"/>
      <c r="KED703" s="4"/>
      <c r="KEE703" s="4"/>
      <c r="KEF703" s="4"/>
      <c r="KEG703" s="4"/>
      <c r="KEH703" s="4"/>
      <c r="KEI703" s="4"/>
      <c r="KEJ703" s="4"/>
      <c r="KEK703" s="4"/>
      <c r="KEL703" s="4"/>
      <c r="KEM703" s="4"/>
      <c r="KEN703" s="4"/>
      <c r="KEO703" s="4"/>
      <c r="KEP703" s="4"/>
      <c r="KEQ703" s="4"/>
      <c r="KER703" s="4"/>
      <c r="KES703" s="4"/>
      <c r="KET703" s="4"/>
      <c r="KEU703" s="4"/>
      <c r="KEV703" s="4"/>
      <c r="KEW703" s="4"/>
      <c r="KEX703" s="4"/>
      <c r="KEY703" s="4"/>
      <c r="KEZ703" s="4"/>
      <c r="KFA703" s="4"/>
      <c r="KFB703" s="4"/>
      <c r="KFC703" s="4"/>
      <c r="KFD703" s="4"/>
      <c r="KFE703" s="4"/>
      <c r="KFF703" s="4"/>
      <c r="KFG703" s="4"/>
      <c r="KFH703" s="4"/>
      <c r="KFI703" s="4"/>
      <c r="KFJ703" s="4"/>
      <c r="KFK703" s="4"/>
      <c r="KFL703" s="4"/>
      <c r="KFM703" s="4"/>
      <c r="KFN703" s="4"/>
      <c r="KFO703" s="4"/>
      <c r="KFP703" s="4"/>
      <c r="KFQ703" s="4"/>
      <c r="KFR703" s="4"/>
      <c r="KFS703" s="4"/>
      <c r="KFT703" s="4"/>
      <c r="KFU703" s="4"/>
      <c r="KFV703" s="4"/>
      <c r="KFW703" s="4"/>
      <c r="KFX703" s="4"/>
      <c r="KFY703" s="4"/>
      <c r="KFZ703" s="4"/>
      <c r="KGA703" s="4"/>
      <c r="KGB703" s="4"/>
      <c r="KGC703" s="4"/>
      <c r="KGD703" s="4"/>
      <c r="KGE703" s="4"/>
      <c r="KGF703" s="4"/>
      <c r="KGG703" s="4"/>
      <c r="KGH703" s="4"/>
      <c r="KGI703" s="4"/>
      <c r="KGJ703" s="4"/>
      <c r="KGK703" s="4"/>
      <c r="KGL703" s="4"/>
      <c r="KGM703" s="4"/>
      <c r="KGN703" s="4"/>
      <c r="KGO703" s="4"/>
      <c r="KGP703" s="4"/>
      <c r="KGQ703" s="4"/>
      <c r="KGR703" s="4"/>
      <c r="KGS703" s="4"/>
      <c r="KGT703" s="4"/>
      <c r="KGU703" s="4"/>
      <c r="KGV703" s="4"/>
      <c r="KGW703" s="4"/>
      <c r="KGX703" s="4"/>
      <c r="KGY703" s="4"/>
      <c r="KGZ703" s="4"/>
      <c r="KHA703" s="4"/>
      <c r="KHB703" s="4"/>
      <c r="KHC703" s="4"/>
      <c r="KHD703" s="4"/>
      <c r="KHE703" s="4"/>
      <c r="KHF703" s="4"/>
      <c r="KHG703" s="4"/>
      <c r="KHH703" s="4"/>
      <c r="KHI703" s="4"/>
      <c r="KHJ703" s="4"/>
      <c r="KHK703" s="4"/>
      <c r="KHL703" s="4"/>
      <c r="KHM703" s="4"/>
      <c r="KHN703" s="4"/>
      <c r="KHO703" s="4"/>
      <c r="KHP703" s="4"/>
      <c r="KHQ703" s="4"/>
      <c r="KHR703" s="4"/>
      <c r="KHS703" s="4"/>
      <c r="KHT703" s="4"/>
      <c r="KHU703" s="4"/>
      <c r="KHV703" s="4"/>
      <c r="KHW703" s="4"/>
      <c r="KHX703" s="4"/>
      <c r="KHY703" s="4"/>
      <c r="KHZ703" s="4"/>
      <c r="KIA703" s="4"/>
      <c r="KIB703" s="4"/>
      <c r="KIC703" s="4"/>
      <c r="KID703" s="4"/>
      <c r="KIE703" s="4"/>
      <c r="KIF703" s="4"/>
      <c r="KIG703" s="4"/>
      <c r="KIH703" s="4"/>
      <c r="KII703" s="4"/>
      <c r="KIJ703" s="4"/>
      <c r="KIK703" s="4"/>
      <c r="KIL703" s="4"/>
      <c r="KIM703" s="4"/>
      <c r="KIN703" s="4"/>
      <c r="KIO703" s="4"/>
      <c r="KIP703" s="4"/>
      <c r="KIQ703" s="4"/>
      <c r="KIR703" s="4"/>
      <c r="KIS703" s="4"/>
      <c r="KIT703" s="4"/>
      <c r="KIU703" s="4"/>
      <c r="KIV703" s="4"/>
      <c r="KIW703" s="4"/>
      <c r="KIX703" s="4"/>
      <c r="KIY703" s="4"/>
      <c r="KIZ703" s="4"/>
      <c r="KJA703" s="4"/>
      <c r="KJB703" s="4"/>
      <c r="KJC703" s="4"/>
      <c r="KJD703" s="4"/>
      <c r="KJE703" s="4"/>
      <c r="KJF703" s="4"/>
      <c r="KJG703" s="4"/>
      <c r="KJH703" s="4"/>
      <c r="KJI703" s="4"/>
      <c r="KJJ703" s="4"/>
      <c r="KJK703" s="4"/>
      <c r="KJL703" s="4"/>
      <c r="KJM703" s="4"/>
      <c r="KJN703" s="4"/>
      <c r="KJO703" s="4"/>
      <c r="KJP703" s="4"/>
      <c r="KJQ703" s="4"/>
      <c r="KJR703" s="4"/>
      <c r="KJS703" s="4"/>
      <c r="KJT703" s="4"/>
      <c r="KJU703" s="4"/>
      <c r="KJV703" s="4"/>
      <c r="KJW703" s="4"/>
      <c r="KJX703" s="4"/>
      <c r="KJY703" s="4"/>
      <c r="KJZ703" s="4"/>
      <c r="KKA703" s="4"/>
      <c r="KKB703" s="4"/>
      <c r="KKC703" s="4"/>
      <c r="KKD703" s="4"/>
      <c r="KKE703" s="4"/>
      <c r="KKF703" s="4"/>
      <c r="KKG703" s="4"/>
      <c r="KKH703" s="4"/>
      <c r="KKI703" s="4"/>
      <c r="KKJ703" s="4"/>
      <c r="KKK703" s="4"/>
      <c r="KKL703" s="4"/>
      <c r="KKM703" s="4"/>
      <c r="KKN703" s="4"/>
      <c r="KKO703" s="4"/>
      <c r="KKP703" s="4"/>
      <c r="KKQ703" s="4"/>
      <c r="KKR703" s="4"/>
      <c r="KKS703" s="4"/>
      <c r="KKT703" s="4"/>
      <c r="KKU703" s="4"/>
      <c r="KKV703" s="4"/>
      <c r="KKW703" s="4"/>
      <c r="KKX703" s="4"/>
      <c r="KKY703" s="4"/>
      <c r="KKZ703" s="4"/>
      <c r="KLA703" s="4"/>
      <c r="KLB703" s="4"/>
      <c r="KLC703" s="4"/>
      <c r="KLD703" s="4"/>
      <c r="KLE703" s="4"/>
      <c r="KLF703" s="4"/>
      <c r="KLG703" s="4"/>
      <c r="KLH703" s="4"/>
      <c r="KLI703" s="4"/>
      <c r="KLJ703" s="4"/>
      <c r="KLK703" s="4"/>
      <c r="KLL703" s="4"/>
      <c r="KLM703" s="4"/>
      <c r="KLN703" s="4"/>
      <c r="KLO703" s="4"/>
      <c r="KLP703" s="4"/>
      <c r="KLQ703" s="4"/>
      <c r="KLR703" s="4"/>
      <c r="KLS703" s="4"/>
      <c r="KLT703" s="4"/>
      <c r="KLU703" s="4"/>
      <c r="KLV703" s="4"/>
      <c r="KLW703" s="4"/>
      <c r="KLX703" s="4"/>
      <c r="KLY703" s="4"/>
      <c r="KLZ703" s="4"/>
      <c r="KMA703" s="4"/>
      <c r="KMB703" s="4"/>
      <c r="KMC703" s="4"/>
      <c r="KMD703" s="4"/>
      <c r="KME703" s="4"/>
      <c r="KMF703" s="4"/>
      <c r="KMG703" s="4"/>
      <c r="KMH703" s="4"/>
      <c r="KMI703" s="4"/>
      <c r="KMJ703" s="4"/>
      <c r="KMK703" s="4"/>
      <c r="KML703" s="4"/>
      <c r="KMM703" s="4"/>
      <c r="KMN703" s="4"/>
      <c r="KMO703" s="4"/>
      <c r="KMP703" s="4"/>
      <c r="KMQ703" s="4"/>
      <c r="KMR703" s="4"/>
      <c r="KMS703" s="4"/>
      <c r="KMT703" s="4"/>
      <c r="KMU703" s="4"/>
      <c r="KMV703" s="4"/>
      <c r="KMW703" s="4"/>
      <c r="KMX703" s="4"/>
      <c r="KMY703" s="4"/>
      <c r="KMZ703" s="4"/>
      <c r="KNA703" s="4"/>
      <c r="KNB703" s="4"/>
      <c r="KNC703" s="4"/>
      <c r="KND703" s="4"/>
      <c r="KNE703" s="4"/>
      <c r="KNF703" s="4"/>
      <c r="KNG703" s="4"/>
      <c r="KNH703" s="4"/>
      <c r="KNI703" s="4"/>
      <c r="KNJ703" s="4"/>
      <c r="KNK703" s="4"/>
      <c r="KNL703" s="4"/>
      <c r="KNM703" s="4"/>
      <c r="KNN703" s="4"/>
      <c r="KNO703" s="4"/>
      <c r="KNP703" s="4"/>
      <c r="KNQ703" s="4"/>
      <c r="KNR703" s="4"/>
      <c r="KNS703" s="4"/>
      <c r="KNT703" s="4"/>
      <c r="KNU703" s="4"/>
      <c r="KNV703" s="4"/>
      <c r="KNW703" s="4"/>
      <c r="KNX703" s="4"/>
      <c r="KNY703" s="4"/>
      <c r="KNZ703" s="4"/>
      <c r="KOA703" s="4"/>
      <c r="KOB703" s="4"/>
      <c r="KOC703" s="4"/>
      <c r="KOD703" s="4"/>
      <c r="KOE703" s="4"/>
      <c r="KOF703" s="4"/>
      <c r="KOG703" s="4"/>
      <c r="KOH703" s="4"/>
      <c r="KOI703" s="4"/>
      <c r="KOJ703" s="4"/>
      <c r="KOK703" s="4"/>
      <c r="KOL703" s="4"/>
      <c r="KOM703" s="4"/>
      <c r="KON703" s="4"/>
      <c r="KOO703" s="4"/>
      <c r="KOP703" s="4"/>
      <c r="KOQ703" s="4"/>
      <c r="KOR703" s="4"/>
      <c r="KOS703" s="4"/>
      <c r="KOT703" s="4"/>
      <c r="KOU703" s="4"/>
      <c r="KOV703" s="4"/>
      <c r="KOW703" s="4"/>
      <c r="KOX703" s="4"/>
      <c r="KOY703" s="4"/>
      <c r="KOZ703" s="4"/>
      <c r="KPA703" s="4"/>
      <c r="KPB703" s="4"/>
      <c r="KPC703" s="4"/>
      <c r="KPD703" s="4"/>
      <c r="KPE703" s="4"/>
      <c r="KPF703" s="4"/>
      <c r="KPG703" s="4"/>
      <c r="KPH703" s="4"/>
      <c r="KPI703" s="4"/>
      <c r="KPJ703" s="4"/>
      <c r="KPK703" s="4"/>
      <c r="KPL703" s="4"/>
      <c r="KPM703" s="4"/>
      <c r="KPN703" s="4"/>
      <c r="KPO703" s="4"/>
      <c r="KPP703" s="4"/>
      <c r="KPQ703" s="4"/>
      <c r="KPR703" s="4"/>
      <c r="KPS703" s="4"/>
      <c r="KPT703" s="4"/>
      <c r="KPU703" s="4"/>
      <c r="KPV703" s="4"/>
      <c r="KPW703" s="4"/>
      <c r="KPX703" s="4"/>
      <c r="KPY703" s="4"/>
      <c r="KPZ703" s="4"/>
      <c r="KQA703" s="4"/>
      <c r="KQB703" s="4"/>
      <c r="KQC703" s="4"/>
      <c r="KQD703" s="4"/>
      <c r="KQE703" s="4"/>
      <c r="KQF703" s="4"/>
      <c r="KQG703" s="4"/>
      <c r="KQH703" s="4"/>
      <c r="KQI703" s="4"/>
      <c r="KQJ703" s="4"/>
      <c r="KQK703" s="4"/>
      <c r="KQL703" s="4"/>
      <c r="KQM703" s="4"/>
      <c r="KQN703" s="4"/>
      <c r="KQO703" s="4"/>
      <c r="KQP703" s="4"/>
      <c r="KQQ703" s="4"/>
      <c r="KQR703" s="4"/>
      <c r="KQS703" s="4"/>
      <c r="KQT703" s="4"/>
      <c r="KQU703" s="4"/>
      <c r="KQV703" s="4"/>
      <c r="KQW703" s="4"/>
      <c r="KQX703" s="4"/>
      <c r="KQY703" s="4"/>
      <c r="KQZ703" s="4"/>
      <c r="KRA703" s="4"/>
      <c r="KRB703" s="4"/>
      <c r="KRC703" s="4"/>
      <c r="KRD703" s="4"/>
      <c r="KRE703" s="4"/>
      <c r="KRF703" s="4"/>
      <c r="KRG703" s="4"/>
      <c r="KRH703" s="4"/>
      <c r="KRI703" s="4"/>
      <c r="KRJ703" s="4"/>
      <c r="KRK703" s="4"/>
      <c r="KRL703" s="4"/>
      <c r="KRM703" s="4"/>
      <c r="KRN703" s="4"/>
      <c r="KRO703" s="4"/>
      <c r="KRP703" s="4"/>
      <c r="KRQ703" s="4"/>
      <c r="KRR703" s="4"/>
      <c r="KRS703" s="4"/>
      <c r="KRT703" s="4"/>
      <c r="KRU703" s="4"/>
      <c r="KRV703" s="4"/>
      <c r="KRW703" s="4"/>
      <c r="KRX703" s="4"/>
      <c r="KRY703" s="4"/>
      <c r="KRZ703" s="4"/>
      <c r="KSA703" s="4"/>
      <c r="KSB703" s="4"/>
      <c r="KSC703" s="4"/>
      <c r="KSD703" s="4"/>
      <c r="KSE703" s="4"/>
      <c r="KSF703" s="4"/>
      <c r="KSG703" s="4"/>
      <c r="KSH703" s="4"/>
      <c r="KSI703" s="4"/>
      <c r="KSJ703" s="4"/>
      <c r="KSK703" s="4"/>
      <c r="KSL703" s="4"/>
      <c r="KSM703" s="4"/>
      <c r="KSN703" s="4"/>
      <c r="KSO703" s="4"/>
      <c r="KSP703" s="4"/>
      <c r="KSQ703" s="4"/>
      <c r="KSR703" s="4"/>
      <c r="KSS703" s="4"/>
      <c r="KST703" s="4"/>
      <c r="KSU703" s="4"/>
      <c r="KSV703" s="4"/>
      <c r="KSW703" s="4"/>
      <c r="KSX703" s="4"/>
      <c r="KSY703" s="4"/>
      <c r="KSZ703" s="4"/>
      <c r="KTA703" s="4"/>
      <c r="KTB703" s="4"/>
      <c r="KTC703" s="4"/>
      <c r="KTD703" s="4"/>
      <c r="KTE703" s="4"/>
      <c r="KTF703" s="4"/>
      <c r="KTG703" s="4"/>
      <c r="KTH703" s="4"/>
      <c r="KTI703" s="4"/>
      <c r="KTJ703" s="4"/>
      <c r="KTK703" s="4"/>
      <c r="KTL703" s="4"/>
      <c r="KTM703" s="4"/>
      <c r="KTN703" s="4"/>
      <c r="KTO703" s="4"/>
      <c r="KTP703" s="4"/>
      <c r="KTQ703" s="4"/>
      <c r="KTR703" s="4"/>
      <c r="KTS703" s="4"/>
      <c r="KTT703" s="4"/>
      <c r="KTU703" s="4"/>
      <c r="KTV703" s="4"/>
      <c r="KTW703" s="4"/>
      <c r="KTX703" s="4"/>
      <c r="KTY703" s="4"/>
      <c r="KTZ703" s="4"/>
      <c r="KUA703" s="4"/>
      <c r="KUB703" s="4"/>
      <c r="KUC703" s="4"/>
      <c r="KUD703" s="4"/>
      <c r="KUE703" s="4"/>
      <c r="KUF703" s="4"/>
      <c r="KUG703" s="4"/>
      <c r="KUH703" s="4"/>
      <c r="KUI703" s="4"/>
      <c r="KUJ703" s="4"/>
      <c r="KUK703" s="4"/>
      <c r="KUL703" s="4"/>
      <c r="KUM703" s="4"/>
      <c r="KUN703" s="4"/>
      <c r="KUO703" s="4"/>
      <c r="KUP703" s="4"/>
      <c r="KUQ703" s="4"/>
      <c r="KUR703" s="4"/>
      <c r="KUS703" s="4"/>
      <c r="KUT703" s="4"/>
      <c r="KUU703" s="4"/>
      <c r="KUV703" s="4"/>
      <c r="KUW703" s="4"/>
      <c r="KUX703" s="4"/>
      <c r="KUY703" s="4"/>
      <c r="KUZ703" s="4"/>
      <c r="KVA703" s="4"/>
      <c r="KVB703" s="4"/>
      <c r="KVC703" s="4"/>
      <c r="KVD703" s="4"/>
      <c r="KVE703" s="4"/>
      <c r="KVF703" s="4"/>
      <c r="KVG703" s="4"/>
      <c r="KVH703" s="4"/>
      <c r="KVI703" s="4"/>
      <c r="KVJ703" s="4"/>
      <c r="KVK703" s="4"/>
      <c r="KVL703" s="4"/>
      <c r="KVM703" s="4"/>
      <c r="KVN703" s="4"/>
      <c r="KVO703" s="4"/>
      <c r="KVP703" s="4"/>
      <c r="KVQ703" s="4"/>
      <c r="KVR703" s="4"/>
      <c r="KVS703" s="4"/>
      <c r="KVT703" s="4"/>
      <c r="KVU703" s="4"/>
      <c r="KVV703" s="4"/>
      <c r="KVW703" s="4"/>
      <c r="KVX703" s="4"/>
      <c r="KVY703" s="4"/>
      <c r="KVZ703" s="4"/>
      <c r="KWA703" s="4"/>
      <c r="KWB703" s="4"/>
      <c r="KWC703" s="4"/>
      <c r="KWD703" s="4"/>
      <c r="KWE703" s="4"/>
      <c r="KWF703" s="4"/>
      <c r="KWG703" s="4"/>
      <c r="KWH703" s="4"/>
      <c r="KWI703" s="4"/>
      <c r="KWJ703" s="4"/>
      <c r="KWK703" s="4"/>
      <c r="KWL703" s="4"/>
      <c r="KWM703" s="4"/>
      <c r="KWN703" s="4"/>
      <c r="KWO703" s="4"/>
      <c r="KWP703" s="4"/>
      <c r="KWQ703" s="4"/>
      <c r="KWR703" s="4"/>
      <c r="KWS703" s="4"/>
      <c r="KWT703" s="4"/>
      <c r="KWU703" s="4"/>
      <c r="KWV703" s="4"/>
      <c r="KWW703" s="4"/>
      <c r="KWX703" s="4"/>
      <c r="KWY703" s="4"/>
      <c r="KWZ703" s="4"/>
      <c r="KXA703" s="4"/>
      <c r="KXB703" s="4"/>
      <c r="KXC703" s="4"/>
      <c r="KXD703" s="4"/>
      <c r="KXE703" s="4"/>
      <c r="KXF703" s="4"/>
      <c r="KXG703" s="4"/>
      <c r="KXH703" s="4"/>
      <c r="KXI703" s="4"/>
      <c r="KXJ703" s="4"/>
      <c r="KXK703" s="4"/>
      <c r="KXL703" s="4"/>
      <c r="KXM703" s="4"/>
      <c r="KXN703" s="4"/>
      <c r="KXO703" s="4"/>
      <c r="KXP703" s="4"/>
      <c r="KXQ703" s="4"/>
      <c r="KXR703" s="4"/>
      <c r="KXS703" s="4"/>
      <c r="KXT703" s="4"/>
      <c r="KXU703" s="4"/>
      <c r="KXV703" s="4"/>
      <c r="KXW703" s="4"/>
      <c r="KXX703" s="4"/>
      <c r="KXY703" s="4"/>
      <c r="KXZ703" s="4"/>
      <c r="KYA703" s="4"/>
      <c r="KYB703" s="4"/>
      <c r="KYC703" s="4"/>
      <c r="KYD703" s="4"/>
      <c r="KYE703" s="4"/>
      <c r="KYF703" s="4"/>
      <c r="KYG703" s="4"/>
      <c r="KYH703" s="4"/>
      <c r="KYI703" s="4"/>
      <c r="KYJ703" s="4"/>
      <c r="KYK703" s="4"/>
      <c r="KYL703" s="4"/>
      <c r="KYM703" s="4"/>
      <c r="KYN703" s="4"/>
      <c r="KYO703" s="4"/>
      <c r="KYP703" s="4"/>
      <c r="KYQ703" s="4"/>
      <c r="KYR703" s="4"/>
      <c r="KYS703" s="4"/>
      <c r="KYT703" s="4"/>
      <c r="KYU703" s="4"/>
      <c r="KYV703" s="4"/>
      <c r="KYW703" s="4"/>
      <c r="KYX703" s="4"/>
      <c r="KYY703" s="4"/>
      <c r="KYZ703" s="4"/>
      <c r="KZA703" s="4"/>
      <c r="KZB703" s="4"/>
      <c r="KZC703" s="4"/>
      <c r="KZD703" s="4"/>
      <c r="KZE703" s="4"/>
      <c r="KZF703" s="4"/>
      <c r="KZG703" s="4"/>
      <c r="KZH703" s="4"/>
      <c r="KZI703" s="4"/>
      <c r="KZJ703" s="4"/>
      <c r="KZK703" s="4"/>
      <c r="KZL703" s="4"/>
      <c r="KZM703" s="4"/>
      <c r="KZN703" s="4"/>
      <c r="KZO703" s="4"/>
      <c r="KZP703" s="4"/>
      <c r="KZQ703" s="4"/>
      <c r="KZR703" s="4"/>
      <c r="KZS703" s="4"/>
      <c r="KZT703" s="4"/>
      <c r="KZU703" s="4"/>
      <c r="KZV703" s="4"/>
      <c r="KZW703" s="4"/>
      <c r="KZX703" s="4"/>
      <c r="KZY703" s="4"/>
      <c r="KZZ703" s="4"/>
      <c r="LAA703" s="4"/>
      <c r="LAB703" s="4"/>
      <c r="LAC703" s="4"/>
      <c r="LAD703" s="4"/>
      <c r="LAE703" s="4"/>
      <c r="LAF703" s="4"/>
      <c r="LAG703" s="4"/>
      <c r="LAH703" s="4"/>
      <c r="LAI703" s="4"/>
      <c r="LAJ703" s="4"/>
      <c r="LAK703" s="4"/>
      <c r="LAL703" s="4"/>
      <c r="LAM703" s="4"/>
      <c r="LAN703" s="4"/>
      <c r="LAO703" s="4"/>
      <c r="LAP703" s="4"/>
      <c r="LAQ703" s="4"/>
      <c r="LAR703" s="4"/>
      <c r="LAS703" s="4"/>
      <c r="LAT703" s="4"/>
      <c r="LAU703" s="4"/>
      <c r="LAV703" s="4"/>
      <c r="LAW703" s="4"/>
      <c r="LAX703" s="4"/>
      <c r="LAY703" s="4"/>
      <c r="LAZ703" s="4"/>
      <c r="LBA703" s="4"/>
      <c r="LBB703" s="4"/>
      <c r="LBC703" s="4"/>
      <c r="LBD703" s="4"/>
      <c r="LBE703" s="4"/>
      <c r="LBF703" s="4"/>
      <c r="LBG703" s="4"/>
      <c r="LBH703" s="4"/>
      <c r="LBI703" s="4"/>
      <c r="LBJ703" s="4"/>
      <c r="LBK703" s="4"/>
      <c r="LBL703" s="4"/>
      <c r="LBM703" s="4"/>
      <c r="LBN703" s="4"/>
      <c r="LBO703" s="4"/>
      <c r="LBP703" s="4"/>
      <c r="LBQ703" s="4"/>
      <c r="LBR703" s="4"/>
      <c r="LBS703" s="4"/>
      <c r="LBT703" s="4"/>
      <c r="LBU703" s="4"/>
      <c r="LBV703" s="4"/>
      <c r="LBW703" s="4"/>
      <c r="LBX703" s="4"/>
      <c r="LBY703" s="4"/>
      <c r="LBZ703" s="4"/>
      <c r="LCA703" s="4"/>
      <c r="LCB703" s="4"/>
      <c r="LCC703" s="4"/>
      <c r="LCD703" s="4"/>
      <c r="LCE703" s="4"/>
      <c r="LCF703" s="4"/>
      <c r="LCG703" s="4"/>
      <c r="LCH703" s="4"/>
      <c r="LCI703" s="4"/>
      <c r="LCJ703" s="4"/>
      <c r="LCK703" s="4"/>
      <c r="LCL703" s="4"/>
      <c r="LCM703" s="4"/>
      <c r="LCN703" s="4"/>
      <c r="LCO703" s="4"/>
      <c r="LCP703" s="4"/>
      <c r="LCQ703" s="4"/>
      <c r="LCR703" s="4"/>
      <c r="LCS703" s="4"/>
      <c r="LCT703" s="4"/>
      <c r="LCU703" s="4"/>
      <c r="LCV703" s="4"/>
      <c r="LCW703" s="4"/>
      <c r="LCX703" s="4"/>
      <c r="LCY703" s="4"/>
      <c r="LCZ703" s="4"/>
      <c r="LDA703" s="4"/>
      <c r="LDB703" s="4"/>
      <c r="LDC703" s="4"/>
      <c r="LDD703" s="4"/>
      <c r="LDE703" s="4"/>
      <c r="LDF703" s="4"/>
      <c r="LDG703" s="4"/>
      <c r="LDH703" s="4"/>
      <c r="LDI703" s="4"/>
      <c r="LDJ703" s="4"/>
      <c r="LDK703" s="4"/>
      <c r="LDL703" s="4"/>
      <c r="LDM703" s="4"/>
      <c r="LDN703" s="4"/>
      <c r="LDO703" s="4"/>
      <c r="LDP703" s="4"/>
      <c r="LDQ703" s="4"/>
      <c r="LDR703" s="4"/>
      <c r="LDS703" s="4"/>
      <c r="LDT703" s="4"/>
      <c r="LDU703" s="4"/>
      <c r="LDV703" s="4"/>
      <c r="LDW703" s="4"/>
      <c r="LDX703" s="4"/>
      <c r="LDY703" s="4"/>
      <c r="LDZ703" s="4"/>
      <c r="LEA703" s="4"/>
      <c r="LEB703" s="4"/>
      <c r="LEC703" s="4"/>
      <c r="LED703" s="4"/>
      <c r="LEE703" s="4"/>
      <c r="LEF703" s="4"/>
      <c r="LEG703" s="4"/>
      <c r="LEH703" s="4"/>
      <c r="LEI703" s="4"/>
      <c r="LEJ703" s="4"/>
      <c r="LEK703" s="4"/>
      <c r="LEL703" s="4"/>
      <c r="LEM703" s="4"/>
      <c r="LEN703" s="4"/>
      <c r="LEO703" s="4"/>
      <c r="LEP703" s="4"/>
      <c r="LEQ703" s="4"/>
      <c r="LER703" s="4"/>
      <c r="LES703" s="4"/>
      <c r="LET703" s="4"/>
      <c r="LEU703" s="4"/>
      <c r="LEV703" s="4"/>
      <c r="LEW703" s="4"/>
      <c r="LEX703" s="4"/>
      <c r="LEY703" s="4"/>
      <c r="LEZ703" s="4"/>
      <c r="LFA703" s="4"/>
      <c r="LFB703" s="4"/>
      <c r="LFC703" s="4"/>
      <c r="LFD703" s="4"/>
      <c r="LFE703" s="4"/>
      <c r="LFF703" s="4"/>
      <c r="LFG703" s="4"/>
      <c r="LFH703" s="4"/>
      <c r="LFI703" s="4"/>
      <c r="LFJ703" s="4"/>
      <c r="LFK703" s="4"/>
      <c r="LFL703" s="4"/>
      <c r="LFM703" s="4"/>
      <c r="LFN703" s="4"/>
      <c r="LFO703" s="4"/>
      <c r="LFP703" s="4"/>
      <c r="LFQ703" s="4"/>
      <c r="LFR703" s="4"/>
      <c r="LFS703" s="4"/>
      <c r="LFT703" s="4"/>
      <c r="LFU703" s="4"/>
      <c r="LFV703" s="4"/>
      <c r="LFW703" s="4"/>
      <c r="LFX703" s="4"/>
      <c r="LFY703" s="4"/>
      <c r="LFZ703" s="4"/>
      <c r="LGA703" s="4"/>
      <c r="LGB703" s="4"/>
      <c r="LGC703" s="4"/>
      <c r="LGD703" s="4"/>
      <c r="LGE703" s="4"/>
      <c r="LGF703" s="4"/>
      <c r="LGG703" s="4"/>
      <c r="LGH703" s="4"/>
      <c r="LGI703" s="4"/>
      <c r="LGJ703" s="4"/>
      <c r="LGK703" s="4"/>
      <c r="LGL703" s="4"/>
      <c r="LGM703" s="4"/>
      <c r="LGN703" s="4"/>
      <c r="LGO703" s="4"/>
      <c r="LGP703" s="4"/>
      <c r="LGQ703" s="4"/>
      <c r="LGR703" s="4"/>
      <c r="LGS703" s="4"/>
      <c r="LGT703" s="4"/>
      <c r="LGU703" s="4"/>
      <c r="LGV703" s="4"/>
      <c r="LGW703" s="4"/>
      <c r="LGX703" s="4"/>
      <c r="LGY703" s="4"/>
      <c r="LGZ703" s="4"/>
      <c r="LHA703" s="4"/>
      <c r="LHB703" s="4"/>
      <c r="LHC703" s="4"/>
      <c r="LHD703" s="4"/>
      <c r="LHE703" s="4"/>
      <c r="LHF703" s="4"/>
      <c r="LHG703" s="4"/>
      <c r="LHH703" s="4"/>
      <c r="LHI703" s="4"/>
      <c r="LHJ703" s="4"/>
      <c r="LHK703" s="4"/>
      <c r="LHL703" s="4"/>
      <c r="LHM703" s="4"/>
      <c r="LHN703" s="4"/>
      <c r="LHO703" s="4"/>
      <c r="LHP703" s="4"/>
      <c r="LHQ703" s="4"/>
      <c r="LHR703" s="4"/>
      <c r="LHS703" s="4"/>
      <c r="LHT703" s="4"/>
      <c r="LHU703" s="4"/>
      <c r="LHV703" s="4"/>
      <c r="LHW703" s="4"/>
      <c r="LHX703" s="4"/>
      <c r="LHY703" s="4"/>
      <c r="LHZ703" s="4"/>
      <c r="LIA703" s="4"/>
      <c r="LIB703" s="4"/>
      <c r="LIC703" s="4"/>
      <c r="LID703" s="4"/>
      <c r="LIE703" s="4"/>
      <c r="LIF703" s="4"/>
      <c r="LIG703" s="4"/>
      <c r="LIH703" s="4"/>
      <c r="LII703" s="4"/>
      <c r="LIJ703" s="4"/>
      <c r="LIK703" s="4"/>
      <c r="LIL703" s="4"/>
      <c r="LIM703" s="4"/>
      <c r="LIN703" s="4"/>
      <c r="LIO703" s="4"/>
      <c r="LIP703" s="4"/>
      <c r="LIQ703" s="4"/>
      <c r="LIR703" s="4"/>
      <c r="LIS703" s="4"/>
      <c r="LIT703" s="4"/>
      <c r="LIU703" s="4"/>
      <c r="LIV703" s="4"/>
      <c r="LIW703" s="4"/>
      <c r="LIX703" s="4"/>
      <c r="LIY703" s="4"/>
      <c r="LIZ703" s="4"/>
      <c r="LJA703" s="4"/>
      <c r="LJB703" s="4"/>
      <c r="LJC703" s="4"/>
      <c r="LJD703" s="4"/>
      <c r="LJE703" s="4"/>
      <c r="LJF703" s="4"/>
      <c r="LJG703" s="4"/>
      <c r="LJH703" s="4"/>
      <c r="LJI703" s="4"/>
      <c r="LJJ703" s="4"/>
      <c r="LJK703" s="4"/>
      <c r="LJL703" s="4"/>
      <c r="LJM703" s="4"/>
      <c r="LJN703" s="4"/>
      <c r="LJO703" s="4"/>
      <c r="LJP703" s="4"/>
      <c r="LJQ703" s="4"/>
      <c r="LJR703" s="4"/>
      <c r="LJS703" s="4"/>
      <c r="LJT703" s="4"/>
      <c r="LJU703" s="4"/>
      <c r="LJV703" s="4"/>
      <c r="LJW703" s="4"/>
      <c r="LJX703" s="4"/>
      <c r="LJY703" s="4"/>
      <c r="LJZ703" s="4"/>
      <c r="LKA703" s="4"/>
      <c r="LKB703" s="4"/>
      <c r="LKC703" s="4"/>
      <c r="LKD703" s="4"/>
      <c r="LKE703" s="4"/>
      <c r="LKF703" s="4"/>
      <c r="LKG703" s="4"/>
      <c r="LKH703" s="4"/>
      <c r="LKI703" s="4"/>
      <c r="LKJ703" s="4"/>
      <c r="LKK703" s="4"/>
      <c r="LKL703" s="4"/>
      <c r="LKM703" s="4"/>
      <c r="LKN703" s="4"/>
      <c r="LKO703" s="4"/>
      <c r="LKP703" s="4"/>
      <c r="LKQ703" s="4"/>
      <c r="LKR703" s="4"/>
      <c r="LKS703" s="4"/>
      <c r="LKT703" s="4"/>
      <c r="LKU703" s="4"/>
      <c r="LKV703" s="4"/>
      <c r="LKW703" s="4"/>
      <c r="LKX703" s="4"/>
      <c r="LKY703" s="4"/>
      <c r="LKZ703" s="4"/>
      <c r="LLA703" s="4"/>
      <c r="LLB703" s="4"/>
      <c r="LLC703" s="4"/>
      <c r="LLD703" s="4"/>
      <c r="LLE703" s="4"/>
      <c r="LLF703" s="4"/>
      <c r="LLG703" s="4"/>
      <c r="LLH703" s="4"/>
      <c r="LLI703" s="4"/>
      <c r="LLJ703" s="4"/>
      <c r="LLK703" s="4"/>
      <c r="LLL703" s="4"/>
      <c r="LLM703" s="4"/>
      <c r="LLN703" s="4"/>
      <c r="LLO703" s="4"/>
      <c r="LLP703" s="4"/>
      <c r="LLQ703" s="4"/>
      <c r="LLR703" s="4"/>
      <c r="LLS703" s="4"/>
      <c r="LLT703" s="4"/>
      <c r="LLU703" s="4"/>
      <c r="LLV703" s="4"/>
      <c r="LLW703" s="4"/>
      <c r="LLX703" s="4"/>
      <c r="LLY703" s="4"/>
      <c r="LLZ703" s="4"/>
      <c r="LMA703" s="4"/>
      <c r="LMB703" s="4"/>
      <c r="LMC703" s="4"/>
      <c r="LMD703" s="4"/>
      <c r="LME703" s="4"/>
      <c r="LMF703" s="4"/>
      <c r="LMG703" s="4"/>
      <c r="LMH703" s="4"/>
      <c r="LMI703" s="4"/>
      <c r="LMJ703" s="4"/>
      <c r="LMK703" s="4"/>
      <c r="LML703" s="4"/>
      <c r="LMM703" s="4"/>
      <c r="LMN703" s="4"/>
      <c r="LMO703" s="4"/>
      <c r="LMP703" s="4"/>
      <c r="LMQ703" s="4"/>
      <c r="LMR703" s="4"/>
      <c r="LMS703" s="4"/>
      <c r="LMT703" s="4"/>
      <c r="LMU703" s="4"/>
      <c r="LMV703" s="4"/>
      <c r="LMW703" s="4"/>
      <c r="LMX703" s="4"/>
      <c r="LMY703" s="4"/>
      <c r="LMZ703" s="4"/>
      <c r="LNA703" s="4"/>
      <c r="LNB703" s="4"/>
      <c r="LNC703" s="4"/>
      <c r="LND703" s="4"/>
      <c r="LNE703" s="4"/>
      <c r="LNF703" s="4"/>
      <c r="LNG703" s="4"/>
      <c r="LNH703" s="4"/>
      <c r="LNI703" s="4"/>
      <c r="LNJ703" s="4"/>
      <c r="LNK703" s="4"/>
      <c r="LNL703" s="4"/>
      <c r="LNM703" s="4"/>
      <c r="LNN703" s="4"/>
      <c r="LNO703" s="4"/>
      <c r="LNP703" s="4"/>
      <c r="LNQ703" s="4"/>
      <c r="LNR703" s="4"/>
      <c r="LNS703" s="4"/>
      <c r="LNT703" s="4"/>
      <c r="LNU703" s="4"/>
      <c r="LNV703" s="4"/>
      <c r="LNW703" s="4"/>
      <c r="LNX703" s="4"/>
      <c r="LNY703" s="4"/>
      <c r="LNZ703" s="4"/>
      <c r="LOA703" s="4"/>
      <c r="LOB703" s="4"/>
      <c r="LOC703" s="4"/>
      <c r="LOD703" s="4"/>
      <c r="LOE703" s="4"/>
      <c r="LOF703" s="4"/>
      <c r="LOG703" s="4"/>
      <c r="LOH703" s="4"/>
      <c r="LOI703" s="4"/>
      <c r="LOJ703" s="4"/>
      <c r="LOK703" s="4"/>
      <c r="LOL703" s="4"/>
      <c r="LOM703" s="4"/>
      <c r="LON703" s="4"/>
      <c r="LOO703" s="4"/>
      <c r="LOP703" s="4"/>
      <c r="LOQ703" s="4"/>
      <c r="LOR703" s="4"/>
      <c r="LOS703" s="4"/>
      <c r="LOT703" s="4"/>
      <c r="LOU703" s="4"/>
      <c r="LOV703" s="4"/>
      <c r="LOW703" s="4"/>
      <c r="LOX703" s="4"/>
      <c r="LOY703" s="4"/>
      <c r="LOZ703" s="4"/>
      <c r="LPA703" s="4"/>
      <c r="LPB703" s="4"/>
      <c r="LPC703" s="4"/>
      <c r="LPD703" s="4"/>
      <c r="LPE703" s="4"/>
      <c r="LPF703" s="4"/>
      <c r="LPG703" s="4"/>
      <c r="LPH703" s="4"/>
      <c r="LPI703" s="4"/>
      <c r="LPJ703" s="4"/>
      <c r="LPK703" s="4"/>
      <c r="LPL703" s="4"/>
      <c r="LPM703" s="4"/>
      <c r="LPN703" s="4"/>
      <c r="LPO703" s="4"/>
      <c r="LPP703" s="4"/>
      <c r="LPQ703" s="4"/>
      <c r="LPR703" s="4"/>
      <c r="LPS703" s="4"/>
      <c r="LPT703" s="4"/>
      <c r="LPU703" s="4"/>
      <c r="LPV703" s="4"/>
      <c r="LPW703" s="4"/>
      <c r="LPX703" s="4"/>
      <c r="LPY703" s="4"/>
      <c r="LPZ703" s="4"/>
      <c r="LQA703" s="4"/>
      <c r="LQB703" s="4"/>
      <c r="LQC703" s="4"/>
      <c r="LQD703" s="4"/>
      <c r="LQE703" s="4"/>
      <c r="LQF703" s="4"/>
      <c r="LQG703" s="4"/>
      <c r="LQH703" s="4"/>
      <c r="LQI703" s="4"/>
      <c r="LQJ703" s="4"/>
      <c r="LQK703" s="4"/>
      <c r="LQL703" s="4"/>
      <c r="LQM703" s="4"/>
      <c r="LQN703" s="4"/>
      <c r="LQO703" s="4"/>
      <c r="LQP703" s="4"/>
      <c r="LQQ703" s="4"/>
      <c r="LQR703" s="4"/>
      <c r="LQS703" s="4"/>
      <c r="LQT703" s="4"/>
      <c r="LQU703" s="4"/>
      <c r="LQV703" s="4"/>
      <c r="LQW703" s="4"/>
      <c r="LQX703" s="4"/>
      <c r="LQY703" s="4"/>
      <c r="LQZ703" s="4"/>
      <c r="LRA703" s="4"/>
      <c r="LRB703" s="4"/>
      <c r="LRC703" s="4"/>
      <c r="LRD703" s="4"/>
      <c r="LRE703" s="4"/>
      <c r="LRF703" s="4"/>
      <c r="LRG703" s="4"/>
      <c r="LRH703" s="4"/>
      <c r="LRI703" s="4"/>
      <c r="LRJ703" s="4"/>
      <c r="LRK703" s="4"/>
      <c r="LRL703" s="4"/>
      <c r="LRM703" s="4"/>
      <c r="LRN703" s="4"/>
      <c r="LRO703" s="4"/>
      <c r="LRP703" s="4"/>
      <c r="LRQ703" s="4"/>
      <c r="LRR703" s="4"/>
      <c r="LRS703" s="4"/>
      <c r="LRT703" s="4"/>
      <c r="LRU703" s="4"/>
      <c r="LRV703" s="4"/>
      <c r="LRW703" s="4"/>
      <c r="LRX703" s="4"/>
      <c r="LRY703" s="4"/>
      <c r="LRZ703" s="4"/>
      <c r="LSA703" s="4"/>
      <c r="LSB703" s="4"/>
      <c r="LSC703" s="4"/>
      <c r="LSD703" s="4"/>
      <c r="LSE703" s="4"/>
      <c r="LSF703" s="4"/>
      <c r="LSG703" s="4"/>
      <c r="LSH703" s="4"/>
      <c r="LSI703" s="4"/>
      <c r="LSJ703" s="4"/>
      <c r="LSK703" s="4"/>
      <c r="LSL703" s="4"/>
      <c r="LSM703" s="4"/>
      <c r="LSN703" s="4"/>
      <c r="LSO703" s="4"/>
      <c r="LSP703" s="4"/>
      <c r="LSQ703" s="4"/>
      <c r="LSR703" s="4"/>
      <c r="LSS703" s="4"/>
      <c r="LST703" s="4"/>
      <c r="LSU703" s="4"/>
      <c r="LSV703" s="4"/>
      <c r="LSW703" s="4"/>
      <c r="LSX703" s="4"/>
      <c r="LSY703" s="4"/>
      <c r="LSZ703" s="4"/>
      <c r="LTA703" s="4"/>
      <c r="LTB703" s="4"/>
      <c r="LTC703" s="4"/>
      <c r="LTD703" s="4"/>
      <c r="LTE703" s="4"/>
      <c r="LTF703" s="4"/>
      <c r="LTG703" s="4"/>
      <c r="LTH703" s="4"/>
      <c r="LTI703" s="4"/>
      <c r="LTJ703" s="4"/>
      <c r="LTK703" s="4"/>
      <c r="LTL703" s="4"/>
      <c r="LTM703" s="4"/>
      <c r="LTN703" s="4"/>
      <c r="LTO703" s="4"/>
      <c r="LTP703" s="4"/>
      <c r="LTQ703" s="4"/>
      <c r="LTR703" s="4"/>
      <c r="LTS703" s="4"/>
      <c r="LTT703" s="4"/>
      <c r="LTU703" s="4"/>
      <c r="LTV703" s="4"/>
      <c r="LTW703" s="4"/>
      <c r="LTX703" s="4"/>
      <c r="LTY703" s="4"/>
      <c r="LTZ703" s="4"/>
      <c r="LUA703" s="4"/>
      <c r="LUB703" s="4"/>
      <c r="LUC703" s="4"/>
      <c r="LUD703" s="4"/>
      <c r="LUE703" s="4"/>
      <c r="LUF703" s="4"/>
      <c r="LUG703" s="4"/>
      <c r="LUH703" s="4"/>
      <c r="LUI703" s="4"/>
      <c r="LUJ703" s="4"/>
      <c r="LUK703" s="4"/>
      <c r="LUL703" s="4"/>
      <c r="LUM703" s="4"/>
      <c r="LUN703" s="4"/>
      <c r="LUO703" s="4"/>
      <c r="LUP703" s="4"/>
      <c r="LUQ703" s="4"/>
      <c r="LUR703" s="4"/>
      <c r="LUS703" s="4"/>
      <c r="LUT703" s="4"/>
      <c r="LUU703" s="4"/>
      <c r="LUV703" s="4"/>
      <c r="LUW703" s="4"/>
      <c r="LUX703" s="4"/>
      <c r="LUY703" s="4"/>
      <c r="LUZ703" s="4"/>
      <c r="LVA703" s="4"/>
      <c r="LVB703" s="4"/>
      <c r="LVC703" s="4"/>
      <c r="LVD703" s="4"/>
      <c r="LVE703" s="4"/>
      <c r="LVF703" s="4"/>
      <c r="LVG703" s="4"/>
      <c r="LVH703" s="4"/>
      <c r="LVI703" s="4"/>
      <c r="LVJ703" s="4"/>
      <c r="LVK703" s="4"/>
      <c r="LVL703" s="4"/>
      <c r="LVM703" s="4"/>
      <c r="LVN703" s="4"/>
      <c r="LVO703" s="4"/>
      <c r="LVP703" s="4"/>
      <c r="LVQ703" s="4"/>
      <c r="LVR703" s="4"/>
      <c r="LVS703" s="4"/>
      <c r="LVT703" s="4"/>
      <c r="LVU703" s="4"/>
      <c r="LVV703" s="4"/>
      <c r="LVW703" s="4"/>
      <c r="LVX703" s="4"/>
      <c r="LVY703" s="4"/>
      <c r="LVZ703" s="4"/>
      <c r="LWA703" s="4"/>
      <c r="LWB703" s="4"/>
      <c r="LWC703" s="4"/>
      <c r="LWD703" s="4"/>
      <c r="LWE703" s="4"/>
      <c r="LWF703" s="4"/>
      <c r="LWG703" s="4"/>
      <c r="LWH703" s="4"/>
      <c r="LWI703" s="4"/>
      <c r="LWJ703" s="4"/>
      <c r="LWK703" s="4"/>
      <c r="LWL703" s="4"/>
      <c r="LWM703" s="4"/>
      <c r="LWN703" s="4"/>
      <c r="LWO703" s="4"/>
      <c r="LWP703" s="4"/>
      <c r="LWQ703" s="4"/>
      <c r="LWR703" s="4"/>
      <c r="LWS703" s="4"/>
      <c r="LWT703" s="4"/>
      <c r="LWU703" s="4"/>
      <c r="LWV703" s="4"/>
      <c r="LWW703" s="4"/>
      <c r="LWX703" s="4"/>
      <c r="LWY703" s="4"/>
      <c r="LWZ703" s="4"/>
      <c r="LXA703" s="4"/>
      <c r="LXB703" s="4"/>
      <c r="LXC703" s="4"/>
      <c r="LXD703" s="4"/>
      <c r="LXE703" s="4"/>
      <c r="LXF703" s="4"/>
      <c r="LXG703" s="4"/>
      <c r="LXH703" s="4"/>
      <c r="LXI703" s="4"/>
      <c r="LXJ703" s="4"/>
      <c r="LXK703" s="4"/>
      <c r="LXL703" s="4"/>
      <c r="LXM703" s="4"/>
      <c r="LXN703" s="4"/>
      <c r="LXO703" s="4"/>
      <c r="LXP703" s="4"/>
      <c r="LXQ703" s="4"/>
      <c r="LXR703" s="4"/>
      <c r="LXS703" s="4"/>
      <c r="LXT703" s="4"/>
      <c r="LXU703" s="4"/>
      <c r="LXV703" s="4"/>
      <c r="LXW703" s="4"/>
      <c r="LXX703" s="4"/>
      <c r="LXY703" s="4"/>
      <c r="LXZ703" s="4"/>
      <c r="LYA703" s="4"/>
      <c r="LYB703" s="4"/>
      <c r="LYC703" s="4"/>
      <c r="LYD703" s="4"/>
      <c r="LYE703" s="4"/>
      <c r="LYF703" s="4"/>
      <c r="LYG703" s="4"/>
      <c r="LYH703" s="4"/>
      <c r="LYI703" s="4"/>
      <c r="LYJ703" s="4"/>
      <c r="LYK703" s="4"/>
      <c r="LYL703" s="4"/>
      <c r="LYM703" s="4"/>
      <c r="LYN703" s="4"/>
      <c r="LYO703" s="4"/>
      <c r="LYP703" s="4"/>
      <c r="LYQ703" s="4"/>
      <c r="LYR703" s="4"/>
      <c r="LYS703" s="4"/>
      <c r="LYT703" s="4"/>
      <c r="LYU703" s="4"/>
      <c r="LYV703" s="4"/>
      <c r="LYW703" s="4"/>
      <c r="LYX703" s="4"/>
      <c r="LYY703" s="4"/>
      <c r="LYZ703" s="4"/>
      <c r="LZA703" s="4"/>
      <c r="LZB703" s="4"/>
      <c r="LZC703" s="4"/>
      <c r="LZD703" s="4"/>
      <c r="LZE703" s="4"/>
      <c r="LZF703" s="4"/>
      <c r="LZG703" s="4"/>
      <c r="LZH703" s="4"/>
      <c r="LZI703" s="4"/>
      <c r="LZJ703" s="4"/>
      <c r="LZK703" s="4"/>
      <c r="LZL703" s="4"/>
      <c r="LZM703" s="4"/>
      <c r="LZN703" s="4"/>
      <c r="LZO703" s="4"/>
      <c r="LZP703" s="4"/>
      <c r="LZQ703" s="4"/>
      <c r="LZR703" s="4"/>
      <c r="LZS703" s="4"/>
      <c r="LZT703" s="4"/>
      <c r="LZU703" s="4"/>
      <c r="LZV703" s="4"/>
      <c r="LZW703" s="4"/>
      <c r="LZX703" s="4"/>
      <c r="LZY703" s="4"/>
      <c r="LZZ703" s="4"/>
      <c r="MAA703" s="4"/>
      <c r="MAB703" s="4"/>
      <c r="MAC703" s="4"/>
      <c r="MAD703" s="4"/>
      <c r="MAE703" s="4"/>
      <c r="MAF703" s="4"/>
      <c r="MAG703" s="4"/>
      <c r="MAH703" s="4"/>
      <c r="MAI703" s="4"/>
      <c r="MAJ703" s="4"/>
      <c r="MAK703" s="4"/>
      <c r="MAL703" s="4"/>
      <c r="MAM703" s="4"/>
      <c r="MAN703" s="4"/>
      <c r="MAO703" s="4"/>
      <c r="MAP703" s="4"/>
      <c r="MAQ703" s="4"/>
      <c r="MAR703" s="4"/>
      <c r="MAS703" s="4"/>
      <c r="MAT703" s="4"/>
      <c r="MAU703" s="4"/>
      <c r="MAV703" s="4"/>
      <c r="MAW703" s="4"/>
      <c r="MAX703" s="4"/>
      <c r="MAY703" s="4"/>
      <c r="MAZ703" s="4"/>
      <c r="MBA703" s="4"/>
      <c r="MBB703" s="4"/>
      <c r="MBC703" s="4"/>
      <c r="MBD703" s="4"/>
      <c r="MBE703" s="4"/>
      <c r="MBF703" s="4"/>
      <c r="MBG703" s="4"/>
      <c r="MBH703" s="4"/>
      <c r="MBI703" s="4"/>
      <c r="MBJ703" s="4"/>
      <c r="MBK703" s="4"/>
      <c r="MBL703" s="4"/>
      <c r="MBM703" s="4"/>
      <c r="MBN703" s="4"/>
      <c r="MBO703" s="4"/>
      <c r="MBP703" s="4"/>
      <c r="MBQ703" s="4"/>
      <c r="MBR703" s="4"/>
      <c r="MBS703" s="4"/>
      <c r="MBT703" s="4"/>
      <c r="MBU703" s="4"/>
      <c r="MBV703" s="4"/>
      <c r="MBW703" s="4"/>
      <c r="MBX703" s="4"/>
      <c r="MBY703" s="4"/>
      <c r="MBZ703" s="4"/>
      <c r="MCA703" s="4"/>
      <c r="MCB703" s="4"/>
      <c r="MCC703" s="4"/>
      <c r="MCD703" s="4"/>
      <c r="MCE703" s="4"/>
      <c r="MCF703" s="4"/>
      <c r="MCG703" s="4"/>
      <c r="MCH703" s="4"/>
      <c r="MCI703" s="4"/>
      <c r="MCJ703" s="4"/>
      <c r="MCK703" s="4"/>
      <c r="MCL703" s="4"/>
      <c r="MCM703" s="4"/>
      <c r="MCN703" s="4"/>
      <c r="MCO703" s="4"/>
      <c r="MCP703" s="4"/>
      <c r="MCQ703" s="4"/>
      <c r="MCR703" s="4"/>
      <c r="MCS703" s="4"/>
      <c r="MCT703" s="4"/>
      <c r="MCU703" s="4"/>
      <c r="MCV703" s="4"/>
      <c r="MCW703" s="4"/>
      <c r="MCX703" s="4"/>
      <c r="MCY703" s="4"/>
      <c r="MCZ703" s="4"/>
      <c r="MDA703" s="4"/>
      <c r="MDB703" s="4"/>
      <c r="MDC703" s="4"/>
      <c r="MDD703" s="4"/>
      <c r="MDE703" s="4"/>
      <c r="MDF703" s="4"/>
      <c r="MDG703" s="4"/>
      <c r="MDH703" s="4"/>
      <c r="MDI703" s="4"/>
      <c r="MDJ703" s="4"/>
      <c r="MDK703" s="4"/>
      <c r="MDL703" s="4"/>
      <c r="MDM703" s="4"/>
      <c r="MDN703" s="4"/>
      <c r="MDO703" s="4"/>
      <c r="MDP703" s="4"/>
      <c r="MDQ703" s="4"/>
      <c r="MDR703" s="4"/>
      <c r="MDS703" s="4"/>
      <c r="MDT703" s="4"/>
      <c r="MDU703" s="4"/>
      <c r="MDV703" s="4"/>
      <c r="MDW703" s="4"/>
      <c r="MDX703" s="4"/>
      <c r="MDY703" s="4"/>
      <c r="MDZ703" s="4"/>
      <c r="MEA703" s="4"/>
      <c r="MEB703" s="4"/>
      <c r="MEC703" s="4"/>
      <c r="MED703" s="4"/>
      <c r="MEE703" s="4"/>
      <c r="MEF703" s="4"/>
      <c r="MEG703" s="4"/>
      <c r="MEH703" s="4"/>
      <c r="MEI703" s="4"/>
      <c r="MEJ703" s="4"/>
      <c r="MEK703" s="4"/>
      <c r="MEL703" s="4"/>
      <c r="MEM703" s="4"/>
      <c r="MEN703" s="4"/>
      <c r="MEO703" s="4"/>
      <c r="MEP703" s="4"/>
      <c r="MEQ703" s="4"/>
      <c r="MER703" s="4"/>
      <c r="MES703" s="4"/>
      <c r="MET703" s="4"/>
      <c r="MEU703" s="4"/>
      <c r="MEV703" s="4"/>
      <c r="MEW703" s="4"/>
      <c r="MEX703" s="4"/>
      <c r="MEY703" s="4"/>
      <c r="MEZ703" s="4"/>
      <c r="MFA703" s="4"/>
      <c r="MFB703" s="4"/>
      <c r="MFC703" s="4"/>
      <c r="MFD703" s="4"/>
      <c r="MFE703" s="4"/>
      <c r="MFF703" s="4"/>
      <c r="MFG703" s="4"/>
      <c r="MFH703" s="4"/>
      <c r="MFI703" s="4"/>
      <c r="MFJ703" s="4"/>
      <c r="MFK703" s="4"/>
      <c r="MFL703" s="4"/>
      <c r="MFM703" s="4"/>
      <c r="MFN703" s="4"/>
      <c r="MFO703" s="4"/>
      <c r="MFP703" s="4"/>
      <c r="MFQ703" s="4"/>
      <c r="MFR703" s="4"/>
      <c r="MFS703" s="4"/>
      <c r="MFT703" s="4"/>
      <c r="MFU703" s="4"/>
      <c r="MFV703" s="4"/>
      <c r="MFW703" s="4"/>
      <c r="MFX703" s="4"/>
      <c r="MFY703" s="4"/>
      <c r="MFZ703" s="4"/>
      <c r="MGA703" s="4"/>
      <c r="MGB703" s="4"/>
      <c r="MGC703" s="4"/>
      <c r="MGD703" s="4"/>
      <c r="MGE703" s="4"/>
      <c r="MGF703" s="4"/>
      <c r="MGG703" s="4"/>
      <c r="MGH703" s="4"/>
      <c r="MGI703" s="4"/>
      <c r="MGJ703" s="4"/>
      <c r="MGK703" s="4"/>
      <c r="MGL703" s="4"/>
      <c r="MGM703" s="4"/>
      <c r="MGN703" s="4"/>
      <c r="MGO703" s="4"/>
      <c r="MGP703" s="4"/>
      <c r="MGQ703" s="4"/>
      <c r="MGR703" s="4"/>
      <c r="MGS703" s="4"/>
      <c r="MGT703" s="4"/>
      <c r="MGU703" s="4"/>
      <c r="MGV703" s="4"/>
      <c r="MGW703" s="4"/>
      <c r="MGX703" s="4"/>
      <c r="MGY703" s="4"/>
      <c r="MGZ703" s="4"/>
      <c r="MHA703" s="4"/>
      <c r="MHB703" s="4"/>
      <c r="MHC703" s="4"/>
      <c r="MHD703" s="4"/>
      <c r="MHE703" s="4"/>
      <c r="MHF703" s="4"/>
      <c r="MHG703" s="4"/>
      <c r="MHH703" s="4"/>
      <c r="MHI703" s="4"/>
      <c r="MHJ703" s="4"/>
      <c r="MHK703" s="4"/>
      <c r="MHL703" s="4"/>
      <c r="MHM703" s="4"/>
      <c r="MHN703" s="4"/>
      <c r="MHO703" s="4"/>
      <c r="MHP703" s="4"/>
      <c r="MHQ703" s="4"/>
      <c r="MHR703" s="4"/>
      <c r="MHS703" s="4"/>
      <c r="MHT703" s="4"/>
      <c r="MHU703" s="4"/>
      <c r="MHV703" s="4"/>
      <c r="MHW703" s="4"/>
      <c r="MHX703" s="4"/>
      <c r="MHY703" s="4"/>
      <c r="MHZ703" s="4"/>
      <c r="MIA703" s="4"/>
      <c r="MIB703" s="4"/>
      <c r="MIC703" s="4"/>
      <c r="MID703" s="4"/>
      <c r="MIE703" s="4"/>
      <c r="MIF703" s="4"/>
      <c r="MIG703" s="4"/>
      <c r="MIH703" s="4"/>
      <c r="MII703" s="4"/>
      <c r="MIJ703" s="4"/>
      <c r="MIK703" s="4"/>
      <c r="MIL703" s="4"/>
      <c r="MIM703" s="4"/>
      <c r="MIN703" s="4"/>
      <c r="MIO703" s="4"/>
      <c r="MIP703" s="4"/>
      <c r="MIQ703" s="4"/>
      <c r="MIR703" s="4"/>
      <c r="MIS703" s="4"/>
      <c r="MIT703" s="4"/>
      <c r="MIU703" s="4"/>
      <c r="MIV703" s="4"/>
      <c r="MIW703" s="4"/>
      <c r="MIX703" s="4"/>
      <c r="MIY703" s="4"/>
      <c r="MIZ703" s="4"/>
      <c r="MJA703" s="4"/>
      <c r="MJB703" s="4"/>
      <c r="MJC703" s="4"/>
      <c r="MJD703" s="4"/>
      <c r="MJE703" s="4"/>
      <c r="MJF703" s="4"/>
      <c r="MJG703" s="4"/>
      <c r="MJH703" s="4"/>
      <c r="MJI703" s="4"/>
      <c r="MJJ703" s="4"/>
      <c r="MJK703" s="4"/>
      <c r="MJL703" s="4"/>
      <c r="MJM703" s="4"/>
      <c r="MJN703" s="4"/>
      <c r="MJO703" s="4"/>
      <c r="MJP703" s="4"/>
      <c r="MJQ703" s="4"/>
      <c r="MJR703" s="4"/>
      <c r="MJS703" s="4"/>
      <c r="MJT703" s="4"/>
      <c r="MJU703" s="4"/>
      <c r="MJV703" s="4"/>
      <c r="MJW703" s="4"/>
      <c r="MJX703" s="4"/>
      <c r="MJY703" s="4"/>
      <c r="MJZ703" s="4"/>
      <c r="MKA703" s="4"/>
      <c r="MKB703" s="4"/>
      <c r="MKC703" s="4"/>
      <c r="MKD703" s="4"/>
      <c r="MKE703" s="4"/>
      <c r="MKF703" s="4"/>
      <c r="MKG703" s="4"/>
      <c r="MKH703" s="4"/>
      <c r="MKI703" s="4"/>
      <c r="MKJ703" s="4"/>
      <c r="MKK703" s="4"/>
      <c r="MKL703" s="4"/>
      <c r="MKM703" s="4"/>
      <c r="MKN703" s="4"/>
      <c r="MKO703" s="4"/>
      <c r="MKP703" s="4"/>
      <c r="MKQ703" s="4"/>
      <c r="MKR703" s="4"/>
      <c r="MKS703" s="4"/>
      <c r="MKT703" s="4"/>
      <c r="MKU703" s="4"/>
      <c r="MKV703" s="4"/>
      <c r="MKW703" s="4"/>
      <c r="MKX703" s="4"/>
      <c r="MKY703" s="4"/>
      <c r="MKZ703" s="4"/>
      <c r="MLA703" s="4"/>
      <c r="MLB703" s="4"/>
      <c r="MLC703" s="4"/>
      <c r="MLD703" s="4"/>
      <c r="MLE703" s="4"/>
      <c r="MLF703" s="4"/>
      <c r="MLG703" s="4"/>
      <c r="MLH703" s="4"/>
      <c r="MLI703" s="4"/>
      <c r="MLJ703" s="4"/>
      <c r="MLK703" s="4"/>
      <c r="MLL703" s="4"/>
      <c r="MLM703" s="4"/>
      <c r="MLN703" s="4"/>
      <c r="MLO703" s="4"/>
      <c r="MLP703" s="4"/>
      <c r="MLQ703" s="4"/>
      <c r="MLR703" s="4"/>
      <c r="MLS703" s="4"/>
      <c r="MLT703" s="4"/>
      <c r="MLU703" s="4"/>
      <c r="MLV703" s="4"/>
      <c r="MLW703" s="4"/>
      <c r="MLX703" s="4"/>
      <c r="MLY703" s="4"/>
      <c r="MLZ703" s="4"/>
      <c r="MMA703" s="4"/>
      <c r="MMB703" s="4"/>
      <c r="MMC703" s="4"/>
      <c r="MMD703" s="4"/>
      <c r="MME703" s="4"/>
      <c r="MMF703" s="4"/>
      <c r="MMG703" s="4"/>
      <c r="MMH703" s="4"/>
      <c r="MMI703" s="4"/>
      <c r="MMJ703" s="4"/>
      <c r="MMK703" s="4"/>
      <c r="MML703" s="4"/>
      <c r="MMM703" s="4"/>
      <c r="MMN703" s="4"/>
      <c r="MMO703" s="4"/>
      <c r="MMP703" s="4"/>
      <c r="MMQ703" s="4"/>
      <c r="MMR703" s="4"/>
      <c r="MMS703" s="4"/>
      <c r="MMT703" s="4"/>
      <c r="MMU703" s="4"/>
      <c r="MMV703" s="4"/>
      <c r="MMW703" s="4"/>
      <c r="MMX703" s="4"/>
      <c r="MMY703" s="4"/>
      <c r="MMZ703" s="4"/>
      <c r="MNA703" s="4"/>
      <c r="MNB703" s="4"/>
      <c r="MNC703" s="4"/>
      <c r="MND703" s="4"/>
      <c r="MNE703" s="4"/>
      <c r="MNF703" s="4"/>
      <c r="MNG703" s="4"/>
      <c r="MNH703" s="4"/>
      <c r="MNI703" s="4"/>
      <c r="MNJ703" s="4"/>
      <c r="MNK703" s="4"/>
      <c r="MNL703" s="4"/>
      <c r="MNM703" s="4"/>
      <c r="MNN703" s="4"/>
      <c r="MNO703" s="4"/>
      <c r="MNP703" s="4"/>
      <c r="MNQ703" s="4"/>
      <c r="MNR703" s="4"/>
      <c r="MNS703" s="4"/>
      <c r="MNT703" s="4"/>
      <c r="MNU703" s="4"/>
      <c r="MNV703" s="4"/>
      <c r="MNW703" s="4"/>
      <c r="MNX703" s="4"/>
      <c r="MNY703" s="4"/>
      <c r="MNZ703" s="4"/>
      <c r="MOA703" s="4"/>
      <c r="MOB703" s="4"/>
      <c r="MOC703" s="4"/>
      <c r="MOD703" s="4"/>
      <c r="MOE703" s="4"/>
      <c r="MOF703" s="4"/>
      <c r="MOG703" s="4"/>
      <c r="MOH703" s="4"/>
      <c r="MOI703" s="4"/>
      <c r="MOJ703" s="4"/>
      <c r="MOK703" s="4"/>
      <c r="MOL703" s="4"/>
      <c r="MOM703" s="4"/>
      <c r="MON703" s="4"/>
      <c r="MOO703" s="4"/>
      <c r="MOP703" s="4"/>
      <c r="MOQ703" s="4"/>
      <c r="MOR703" s="4"/>
      <c r="MOS703" s="4"/>
      <c r="MOT703" s="4"/>
      <c r="MOU703" s="4"/>
      <c r="MOV703" s="4"/>
      <c r="MOW703" s="4"/>
      <c r="MOX703" s="4"/>
      <c r="MOY703" s="4"/>
      <c r="MOZ703" s="4"/>
      <c r="MPA703" s="4"/>
      <c r="MPB703" s="4"/>
      <c r="MPC703" s="4"/>
      <c r="MPD703" s="4"/>
      <c r="MPE703" s="4"/>
      <c r="MPF703" s="4"/>
      <c r="MPG703" s="4"/>
      <c r="MPH703" s="4"/>
      <c r="MPI703" s="4"/>
      <c r="MPJ703" s="4"/>
      <c r="MPK703" s="4"/>
      <c r="MPL703" s="4"/>
      <c r="MPM703" s="4"/>
      <c r="MPN703" s="4"/>
      <c r="MPO703" s="4"/>
      <c r="MPP703" s="4"/>
      <c r="MPQ703" s="4"/>
      <c r="MPR703" s="4"/>
      <c r="MPS703" s="4"/>
      <c r="MPT703" s="4"/>
      <c r="MPU703" s="4"/>
      <c r="MPV703" s="4"/>
      <c r="MPW703" s="4"/>
      <c r="MPX703" s="4"/>
      <c r="MPY703" s="4"/>
      <c r="MPZ703" s="4"/>
      <c r="MQA703" s="4"/>
      <c r="MQB703" s="4"/>
      <c r="MQC703" s="4"/>
      <c r="MQD703" s="4"/>
      <c r="MQE703" s="4"/>
      <c r="MQF703" s="4"/>
      <c r="MQG703" s="4"/>
      <c r="MQH703" s="4"/>
      <c r="MQI703" s="4"/>
      <c r="MQJ703" s="4"/>
      <c r="MQK703" s="4"/>
      <c r="MQL703" s="4"/>
      <c r="MQM703" s="4"/>
      <c r="MQN703" s="4"/>
      <c r="MQO703" s="4"/>
      <c r="MQP703" s="4"/>
      <c r="MQQ703" s="4"/>
      <c r="MQR703" s="4"/>
      <c r="MQS703" s="4"/>
      <c r="MQT703" s="4"/>
      <c r="MQU703" s="4"/>
      <c r="MQV703" s="4"/>
      <c r="MQW703" s="4"/>
      <c r="MQX703" s="4"/>
      <c r="MQY703" s="4"/>
      <c r="MQZ703" s="4"/>
      <c r="MRA703" s="4"/>
      <c r="MRB703" s="4"/>
      <c r="MRC703" s="4"/>
      <c r="MRD703" s="4"/>
      <c r="MRE703" s="4"/>
      <c r="MRF703" s="4"/>
      <c r="MRG703" s="4"/>
      <c r="MRH703" s="4"/>
      <c r="MRI703" s="4"/>
      <c r="MRJ703" s="4"/>
      <c r="MRK703" s="4"/>
      <c r="MRL703" s="4"/>
      <c r="MRM703" s="4"/>
      <c r="MRN703" s="4"/>
      <c r="MRO703" s="4"/>
      <c r="MRP703" s="4"/>
      <c r="MRQ703" s="4"/>
      <c r="MRR703" s="4"/>
      <c r="MRS703" s="4"/>
      <c r="MRT703" s="4"/>
      <c r="MRU703" s="4"/>
      <c r="MRV703" s="4"/>
      <c r="MRW703" s="4"/>
      <c r="MRX703" s="4"/>
      <c r="MRY703" s="4"/>
      <c r="MRZ703" s="4"/>
      <c r="MSA703" s="4"/>
      <c r="MSB703" s="4"/>
      <c r="MSC703" s="4"/>
      <c r="MSD703" s="4"/>
      <c r="MSE703" s="4"/>
      <c r="MSF703" s="4"/>
      <c r="MSG703" s="4"/>
      <c r="MSH703" s="4"/>
      <c r="MSI703" s="4"/>
      <c r="MSJ703" s="4"/>
      <c r="MSK703" s="4"/>
      <c r="MSL703" s="4"/>
      <c r="MSM703" s="4"/>
      <c r="MSN703" s="4"/>
      <c r="MSO703" s="4"/>
      <c r="MSP703" s="4"/>
      <c r="MSQ703" s="4"/>
      <c r="MSR703" s="4"/>
      <c r="MSS703" s="4"/>
      <c r="MST703" s="4"/>
      <c r="MSU703" s="4"/>
      <c r="MSV703" s="4"/>
      <c r="MSW703" s="4"/>
      <c r="MSX703" s="4"/>
      <c r="MSY703" s="4"/>
      <c r="MSZ703" s="4"/>
      <c r="MTA703" s="4"/>
      <c r="MTB703" s="4"/>
      <c r="MTC703" s="4"/>
      <c r="MTD703" s="4"/>
      <c r="MTE703" s="4"/>
      <c r="MTF703" s="4"/>
      <c r="MTG703" s="4"/>
      <c r="MTH703" s="4"/>
      <c r="MTI703" s="4"/>
      <c r="MTJ703" s="4"/>
      <c r="MTK703" s="4"/>
      <c r="MTL703" s="4"/>
      <c r="MTM703" s="4"/>
      <c r="MTN703" s="4"/>
      <c r="MTO703" s="4"/>
      <c r="MTP703" s="4"/>
      <c r="MTQ703" s="4"/>
      <c r="MTR703" s="4"/>
      <c r="MTS703" s="4"/>
      <c r="MTT703" s="4"/>
      <c r="MTU703" s="4"/>
      <c r="MTV703" s="4"/>
      <c r="MTW703" s="4"/>
      <c r="MTX703" s="4"/>
      <c r="MTY703" s="4"/>
      <c r="MTZ703" s="4"/>
      <c r="MUA703" s="4"/>
      <c r="MUB703" s="4"/>
      <c r="MUC703" s="4"/>
      <c r="MUD703" s="4"/>
      <c r="MUE703" s="4"/>
      <c r="MUF703" s="4"/>
      <c r="MUG703" s="4"/>
      <c r="MUH703" s="4"/>
      <c r="MUI703" s="4"/>
      <c r="MUJ703" s="4"/>
      <c r="MUK703" s="4"/>
      <c r="MUL703" s="4"/>
      <c r="MUM703" s="4"/>
      <c r="MUN703" s="4"/>
      <c r="MUO703" s="4"/>
      <c r="MUP703" s="4"/>
      <c r="MUQ703" s="4"/>
      <c r="MUR703" s="4"/>
      <c r="MUS703" s="4"/>
      <c r="MUT703" s="4"/>
      <c r="MUU703" s="4"/>
      <c r="MUV703" s="4"/>
      <c r="MUW703" s="4"/>
      <c r="MUX703" s="4"/>
      <c r="MUY703" s="4"/>
      <c r="MUZ703" s="4"/>
      <c r="MVA703" s="4"/>
      <c r="MVB703" s="4"/>
      <c r="MVC703" s="4"/>
      <c r="MVD703" s="4"/>
      <c r="MVE703" s="4"/>
      <c r="MVF703" s="4"/>
      <c r="MVG703" s="4"/>
      <c r="MVH703" s="4"/>
      <c r="MVI703" s="4"/>
      <c r="MVJ703" s="4"/>
      <c r="MVK703" s="4"/>
      <c r="MVL703" s="4"/>
      <c r="MVM703" s="4"/>
      <c r="MVN703" s="4"/>
      <c r="MVO703" s="4"/>
      <c r="MVP703" s="4"/>
      <c r="MVQ703" s="4"/>
      <c r="MVR703" s="4"/>
      <c r="MVS703" s="4"/>
      <c r="MVT703" s="4"/>
      <c r="MVU703" s="4"/>
      <c r="MVV703" s="4"/>
      <c r="MVW703" s="4"/>
      <c r="MVX703" s="4"/>
      <c r="MVY703" s="4"/>
      <c r="MVZ703" s="4"/>
      <c r="MWA703" s="4"/>
      <c r="MWB703" s="4"/>
      <c r="MWC703" s="4"/>
      <c r="MWD703" s="4"/>
      <c r="MWE703" s="4"/>
      <c r="MWF703" s="4"/>
      <c r="MWG703" s="4"/>
      <c r="MWH703" s="4"/>
      <c r="MWI703" s="4"/>
      <c r="MWJ703" s="4"/>
      <c r="MWK703" s="4"/>
      <c r="MWL703" s="4"/>
      <c r="MWM703" s="4"/>
      <c r="MWN703" s="4"/>
      <c r="MWO703" s="4"/>
      <c r="MWP703" s="4"/>
      <c r="MWQ703" s="4"/>
      <c r="MWR703" s="4"/>
      <c r="MWS703" s="4"/>
      <c r="MWT703" s="4"/>
      <c r="MWU703" s="4"/>
      <c r="MWV703" s="4"/>
      <c r="MWW703" s="4"/>
      <c r="MWX703" s="4"/>
      <c r="MWY703" s="4"/>
      <c r="MWZ703" s="4"/>
      <c r="MXA703" s="4"/>
      <c r="MXB703" s="4"/>
      <c r="MXC703" s="4"/>
      <c r="MXD703" s="4"/>
      <c r="MXE703" s="4"/>
      <c r="MXF703" s="4"/>
      <c r="MXG703" s="4"/>
      <c r="MXH703" s="4"/>
      <c r="MXI703" s="4"/>
      <c r="MXJ703" s="4"/>
      <c r="MXK703" s="4"/>
      <c r="MXL703" s="4"/>
      <c r="MXM703" s="4"/>
      <c r="MXN703" s="4"/>
      <c r="MXO703" s="4"/>
      <c r="MXP703" s="4"/>
      <c r="MXQ703" s="4"/>
      <c r="MXR703" s="4"/>
      <c r="MXS703" s="4"/>
      <c r="MXT703" s="4"/>
      <c r="MXU703" s="4"/>
      <c r="MXV703" s="4"/>
      <c r="MXW703" s="4"/>
      <c r="MXX703" s="4"/>
      <c r="MXY703" s="4"/>
      <c r="MXZ703" s="4"/>
      <c r="MYA703" s="4"/>
      <c r="MYB703" s="4"/>
      <c r="MYC703" s="4"/>
      <c r="MYD703" s="4"/>
      <c r="MYE703" s="4"/>
      <c r="MYF703" s="4"/>
      <c r="MYG703" s="4"/>
      <c r="MYH703" s="4"/>
      <c r="MYI703" s="4"/>
      <c r="MYJ703" s="4"/>
      <c r="MYK703" s="4"/>
      <c r="MYL703" s="4"/>
      <c r="MYM703" s="4"/>
      <c r="MYN703" s="4"/>
      <c r="MYO703" s="4"/>
      <c r="MYP703" s="4"/>
      <c r="MYQ703" s="4"/>
      <c r="MYR703" s="4"/>
      <c r="MYS703" s="4"/>
      <c r="MYT703" s="4"/>
      <c r="MYU703" s="4"/>
      <c r="MYV703" s="4"/>
      <c r="MYW703" s="4"/>
      <c r="MYX703" s="4"/>
      <c r="MYY703" s="4"/>
      <c r="MYZ703" s="4"/>
      <c r="MZA703" s="4"/>
      <c r="MZB703" s="4"/>
      <c r="MZC703" s="4"/>
      <c r="MZD703" s="4"/>
      <c r="MZE703" s="4"/>
      <c r="MZF703" s="4"/>
      <c r="MZG703" s="4"/>
      <c r="MZH703" s="4"/>
      <c r="MZI703" s="4"/>
      <c r="MZJ703" s="4"/>
      <c r="MZK703" s="4"/>
      <c r="MZL703" s="4"/>
      <c r="MZM703" s="4"/>
      <c r="MZN703" s="4"/>
      <c r="MZO703" s="4"/>
      <c r="MZP703" s="4"/>
      <c r="MZQ703" s="4"/>
      <c r="MZR703" s="4"/>
      <c r="MZS703" s="4"/>
      <c r="MZT703" s="4"/>
      <c r="MZU703" s="4"/>
      <c r="MZV703" s="4"/>
      <c r="MZW703" s="4"/>
      <c r="MZX703" s="4"/>
      <c r="MZY703" s="4"/>
      <c r="MZZ703" s="4"/>
      <c r="NAA703" s="4"/>
      <c r="NAB703" s="4"/>
      <c r="NAC703" s="4"/>
      <c r="NAD703" s="4"/>
      <c r="NAE703" s="4"/>
      <c r="NAF703" s="4"/>
      <c r="NAG703" s="4"/>
      <c r="NAH703" s="4"/>
      <c r="NAI703" s="4"/>
      <c r="NAJ703" s="4"/>
      <c r="NAK703" s="4"/>
      <c r="NAL703" s="4"/>
      <c r="NAM703" s="4"/>
      <c r="NAN703" s="4"/>
      <c r="NAO703" s="4"/>
      <c r="NAP703" s="4"/>
      <c r="NAQ703" s="4"/>
      <c r="NAR703" s="4"/>
      <c r="NAS703" s="4"/>
      <c r="NAT703" s="4"/>
      <c r="NAU703" s="4"/>
      <c r="NAV703" s="4"/>
      <c r="NAW703" s="4"/>
      <c r="NAX703" s="4"/>
      <c r="NAY703" s="4"/>
      <c r="NAZ703" s="4"/>
      <c r="NBA703" s="4"/>
      <c r="NBB703" s="4"/>
      <c r="NBC703" s="4"/>
      <c r="NBD703" s="4"/>
      <c r="NBE703" s="4"/>
      <c r="NBF703" s="4"/>
      <c r="NBG703" s="4"/>
      <c r="NBH703" s="4"/>
      <c r="NBI703" s="4"/>
      <c r="NBJ703" s="4"/>
      <c r="NBK703" s="4"/>
      <c r="NBL703" s="4"/>
      <c r="NBM703" s="4"/>
      <c r="NBN703" s="4"/>
      <c r="NBO703" s="4"/>
      <c r="NBP703" s="4"/>
      <c r="NBQ703" s="4"/>
      <c r="NBR703" s="4"/>
      <c r="NBS703" s="4"/>
      <c r="NBT703" s="4"/>
      <c r="NBU703" s="4"/>
      <c r="NBV703" s="4"/>
      <c r="NBW703" s="4"/>
      <c r="NBX703" s="4"/>
      <c r="NBY703" s="4"/>
      <c r="NBZ703" s="4"/>
      <c r="NCA703" s="4"/>
      <c r="NCB703" s="4"/>
      <c r="NCC703" s="4"/>
      <c r="NCD703" s="4"/>
      <c r="NCE703" s="4"/>
      <c r="NCF703" s="4"/>
      <c r="NCG703" s="4"/>
      <c r="NCH703" s="4"/>
      <c r="NCI703" s="4"/>
      <c r="NCJ703" s="4"/>
      <c r="NCK703" s="4"/>
      <c r="NCL703" s="4"/>
      <c r="NCM703" s="4"/>
      <c r="NCN703" s="4"/>
      <c r="NCO703" s="4"/>
      <c r="NCP703" s="4"/>
      <c r="NCQ703" s="4"/>
      <c r="NCR703" s="4"/>
      <c r="NCS703" s="4"/>
      <c r="NCT703" s="4"/>
      <c r="NCU703" s="4"/>
      <c r="NCV703" s="4"/>
      <c r="NCW703" s="4"/>
      <c r="NCX703" s="4"/>
      <c r="NCY703" s="4"/>
      <c r="NCZ703" s="4"/>
      <c r="NDA703" s="4"/>
      <c r="NDB703" s="4"/>
      <c r="NDC703" s="4"/>
      <c r="NDD703" s="4"/>
      <c r="NDE703" s="4"/>
      <c r="NDF703" s="4"/>
      <c r="NDG703" s="4"/>
      <c r="NDH703" s="4"/>
      <c r="NDI703" s="4"/>
      <c r="NDJ703" s="4"/>
      <c r="NDK703" s="4"/>
      <c r="NDL703" s="4"/>
      <c r="NDM703" s="4"/>
      <c r="NDN703" s="4"/>
      <c r="NDO703" s="4"/>
      <c r="NDP703" s="4"/>
      <c r="NDQ703" s="4"/>
      <c r="NDR703" s="4"/>
      <c r="NDS703" s="4"/>
      <c r="NDT703" s="4"/>
      <c r="NDU703" s="4"/>
      <c r="NDV703" s="4"/>
      <c r="NDW703" s="4"/>
      <c r="NDX703" s="4"/>
      <c r="NDY703" s="4"/>
      <c r="NDZ703" s="4"/>
      <c r="NEA703" s="4"/>
      <c r="NEB703" s="4"/>
      <c r="NEC703" s="4"/>
      <c r="NED703" s="4"/>
      <c r="NEE703" s="4"/>
      <c r="NEF703" s="4"/>
      <c r="NEG703" s="4"/>
      <c r="NEH703" s="4"/>
      <c r="NEI703" s="4"/>
      <c r="NEJ703" s="4"/>
      <c r="NEK703" s="4"/>
      <c r="NEL703" s="4"/>
      <c r="NEM703" s="4"/>
      <c r="NEN703" s="4"/>
      <c r="NEO703" s="4"/>
      <c r="NEP703" s="4"/>
      <c r="NEQ703" s="4"/>
      <c r="NER703" s="4"/>
      <c r="NES703" s="4"/>
      <c r="NET703" s="4"/>
      <c r="NEU703" s="4"/>
      <c r="NEV703" s="4"/>
      <c r="NEW703" s="4"/>
      <c r="NEX703" s="4"/>
      <c r="NEY703" s="4"/>
      <c r="NEZ703" s="4"/>
      <c r="NFA703" s="4"/>
      <c r="NFB703" s="4"/>
      <c r="NFC703" s="4"/>
      <c r="NFD703" s="4"/>
      <c r="NFE703" s="4"/>
      <c r="NFF703" s="4"/>
      <c r="NFG703" s="4"/>
      <c r="NFH703" s="4"/>
      <c r="NFI703" s="4"/>
      <c r="NFJ703" s="4"/>
      <c r="NFK703" s="4"/>
      <c r="NFL703" s="4"/>
      <c r="NFM703" s="4"/>
      <c r="NFN703" s="4"/>
      <c r="NFO703" s="4"/>
      <c r="NFP703" s="4"/>
      <c r="NFQ703" s="4"/>
      <c r="NFR703" s="4"/>
      <c r="NFS703" s="4"/>
      <c r="NFT703" s="4"/>
      <c r="NFU703" s="4"/>
      <c r="NFV703" s="4"/>
      <c r="NFW703" s="4"/>
      <c r="NFX703" s="4"/>
      <c r="NFY703" s="4"/>
      <c r="NFZ703" s="4"/>
      <c r="NGA703" s="4"/>
      <c r="NGB703" s="4"/>
      <c r="NGC703" s="4"/>
      <c r="NGD703" s="4"/>
      <c r="NGE703" s="4"/>
      <c r="NGF703" s="4"/>
      <c r="NGG703" s="4"/>
      <c r="NGH703" s="4"/>
      <c r="NGI703" s="4"/>
      <c r="NGJ703" s="4"/>
      <c r="NGK703" s="4"/>
      <c r="NGL703" s="4"/>
      <c r="NGM703" s="4"/>
      <c r="NGN703" s="4"/>
      <c r="NGO703" s="4"/>
      <c r="NGP703" s="4"/>
      <c r="NGQ703" s="4"/>
      <c r="NGR703" s="4"/>
      <c r="NGS703" s="4"/>
      <c r="NGT703" s="4"/>
      <c r="NGU703" s="4"/>
      <c r="NGV703" s="4"/>
      <c r="NGW703" s="4"/>
      <c r="NGX703" s="4"/>
      <c r="NGY703" s="4"/>
      <c r="NGZ703" s="4"/>
      <c r="NHA703" s="4"/>
      <c r="NHB703" s="4"/>
      <c r="NHC703" s="4"/>
      <c r="NHD703" s="4"/>
      <c r="NHE703" s="4"/>
      <c r="NHF703" s="4"/>
      <c r="NHG703" s="4"/>
      <c r="NHH703" s="4"/>
      <c r="NHI703" s="4"/>
      <c r="NHJ703" s="4"/>
      <c r="NHK703" s="4"/>
      <c r="NHL703" s="4"/>
      <c r="NHM703" s="4"/>
      <c r="NHN703" s="4"/>
      <c r="NHO703" s="4"/>
      <c r="NHP703" s="4"/>
      <c r="NHQ703" s="4"/>
      <c r="NHR703" s="4"/>
      <c r="NHS703" s="4"/>
      <c r="NHT703" s="4"/>
      <c r="NHU703" s="4"/>
      <c r="NHV703" s="4"/>
      <c r="NHW703" s="4"/>
      <c r="NHX703" s="4"/>
      <c r="NHY703" s="4"/>
      <c r="NHZ703" s="4"/>
      <c r="NIA703" s="4"/>
      <c r="NIB703" s="4"/>
      <c r="NIC703" s="4"/>
      <c r="NID703" s="4"/>
      <c r="NIE703" s="4"/>
      <c r="NIF703" s="4"/>
      <c r="NIG703" s="4"/>
      <c r="NIH703" s="4"/>
      <c r="NII703" s="4"/>
      <c r="NIJ703" s="4"/>
      <c r="NIK703" s="4"/>
      <c r="NIL703" s="4"/>
      <c r="NIM703" s="4"/>
      <c r="NIN703" s="4"/>
      <c r="NIO703" s="4"/>
      <c r="NIP703" s="4"/>
      <c r="NIQ703" s="4"/>
      <c r="NIR703" s="4"/>
      <c r="NIS703" s="4"/>
      <c r="NIT703" s="4"/>
      <c r="NIU703" s="4"/>
      <c r="NIV703" s="4"/>
      <c r="NIW703" s="4"/>
      <c r="NIX703" s="4"/>
      <c r="NIY703" s="4"/>
      <c r="NIZ703" s="4"/>
      <c r="NJA703" s="4"/>
      <c r="NJB703" s="4"/>
      <c r="NJC703" s="4"/>
      <c r="NJD703" s="4"/>
      <c r="NJE703" s="4"/>
      <c r="NJF703" s="4"/>
      <c r="NJG703" s="4"/>
      <c r="NJH703" s="4"/>
      <c r="NJI703" s="4"/>
      <c r="NJJ703" s="4"/>
      <c r="NJK703" s="4"/>
      <c r="NJL703" s="4"/>
      <c r="NJM703" s="4"/>
      <c r="NJN703" s="4"/>
      <c r="NJO703" s="4"/>
      <c r="NJP703" s="4"/>
      <c r="NJQ703" s="4"/>
      <c r="NJR703" s="4"/>
      <c r="NJS703" s="4"/>
      <c r="NJT703" s="4"/>
      <c r="NJU703" s="4"/>
      <c r="NJV703" s="4"/>
      <c r="NJW703" s="4"/>
      <c r="NJX703" s="4"/>
      <c r="NJY703" s="4"/>
      <c r="NJZ703" s="4"/>
      <c r="NKA703" s="4"/>
      <c r="NKB703" s="4"/>
      <c r="NKC703" s="4"/>
      <c r="NKD703" s="4"/>
      <c r="NKE703" s="4"/>
      <c r="NKF703" s="4"/>
      <c r="NKG703" s="4"/>
      <c r="NKH703" s="4"/>
      <c r="NKI703" s="4"/>
      <c r="NKJ703" s="4"/>
      <c r="NKK703" s="4"/>
      <c r="NKL703" s="4"/>
      <c r="NKM703" s="4"/>
      <c r="NKN703" s="4"/>
      <c r="NKO703" s="4"/>
      <c r="NKP703" s="4"/>
      <c r="NKQ703" s="4"/>
      <c r="NKR703" s="4"/>
      <c r="NKS703" s="4"/>
      <c r="NKT703" s="4"/>
      <c r="NKU703" s="4"/>
      <c r="NKV703" s="4"/>
      <c r="NKW703" s="4"/>
      <c r="NKX703" s="4"/>
      <c r="NKY703" s="4"/>
      <c r="NKZ703" s="4"/>
      <c r="NLA703" s="4"/>
      <c r="NLB703" s="4"/>
      <c r="NLC703" s="4"/>
      <c r="NLD703" s="4"/>
      <c r="NLE703" s="4"/>
      <c r="NLF703" s="4"/>
      <c r="NLG703" s="4"/>
      <c r="NLH703" s="4"/>
      <c r="NLI703" s="4"/>
      <c r="NLJ703" s="4"/>
      <c r="NLK703" s="4"/>
      <c r="NLL703" s="4"/>
      <c r="NLM703" s="4"/>
      <c r="NLN703" s="4"/>
      <c r="NLO703" s="4"/>
      <c r="NLP703" s="4"/>
      <c r="NLQ703" s="4"/>
      <c r="NLR703" s="4"/>
      <c r="NLS703" s="4"/>
      <c r="NLT703" s="4"/>
      <c r="NLU703" s="4"/>
      <c r="NLV703" s="4"/>
      <c r="NLW703" s="4"/>
      <c r="NLX703" s="4"/>
      <c r="NLY703" s="4"/>
      <c r="NLZ703" s="4"/>
      <c r="NMA703" s="4"/>
      <c r="NMB703" s="4"/>
      <c r="NMC703" s="4"/>
      <c r="NMD703" s="4"/>
      <c r="NME703" s="4"/>
      <c r="NMF703" s="4"/>
      <c r="NMG703" s="4"/>
      <c r="NMH703" s="4"/>
      <c r="NMI703" s="4"/>
      <c r="NMJ703" s="4"/>
      <c r="NMK703" s="4"/>
      <c r="NML703" s="4"/>
      <c r="NMM703" s="4"/>
      <c r="NMN703" s="4"/>
      <c r="NMO703" s="4"/>
      <c r="NMP703" s="4"/>
      <c r="NMQ703" s="4"/>
      <c r="NMR703" s="4"/>
      <c r="NMS703" s="4"/>
      <c r="NMT703" s="4"/>
      <c r="NMU703" s="4"/>
      <c r="NMV703" s="4"/>
      <c r="NMW703" s="4"/>
      <c r="NMX703" s="4"/>
      <c r="NMY703" s="4"/>
      <c r="NMZ703" s="4"/>
      <c r="NNA703" s="4"/>
      <c r="NNB703" s="4"/>
      <c r="NNC703" s="4"/>
      <c r="NND703" s="4"/>
      <c r="NNE703" s="4"/>
      <c r="NNF703" s="4"/>
      <c r="NNG703" s="4"/>
      <c r="NNH703" s="4"/>
      <c r="NNI703" s="4"/>
      <c r="NNJ703" s="4"/>
      <c r="NNK703" s="4"/>
      <c r="NNL703" s="4"/>
      <c r="NNM703" s="4"/>
      <c r="NNN703" s="4"/>
      <c r="NNO703" s="4"/>
      <c r="NNP703" s="4"/>
      <c r="NNQ703" s="4"/>
      <c r="NNR703" s="4"/>
      <c r="NNS703" s="4"/>
      <c r="NNT703" s="4"/>
      <c r="NNU703" s="4"/>
      <c r="NNV703" s="4"/>
      <c r="NNW703" s="4"/>
      <c r="NNX703" s="4"/>
      <c r="NNY703" s="4"/>
      <c r="NNZ703" s="4"/>
      <c r="NOA703" s="4"/>
      <c r="NOB703" s="4"/>
      <c r="NOC703" s="4"/>
      <c r="NOD703" s="4"/>
      <c r="NOE703" s="4"/>
      <c r="NOF703" s="4"/>
      <c r="NOG703" s="4"/>
      <c r="NOH703" s="4"/>
      <c r="NOI703" s="4"/>
      <c r="NOJ703" s="4"/>
      <c r="NOK703" s="4"/>
      <c r="NOL703" s="4"/>
      <c r="NOM703" s="4"/>
      <c r="NON703" s="4"/>
      <c r="NOO703" s="4"/>
      <c r="NOP703" s="4"/>
      <c r="NOQ703" s="4"/>
      <c r="NOR703" s="4"/>
      <c r="NOS703" s="4"/>
      <c r="NOT703" s="4"/>
      <c r="NOU703" s="4"/>
      <c r="NOV703" s="4"/>
      <c r="NOW703" s="4"/>
      <c r="NOX703" s="4"/>
      <c r="NOY703" s="4"/>
      <c r="NOZ703" s="4"/>
      <c r="NPA703" s="4"/>
      <c r="NPB703" s="4"/>
      <c r="NPC703" s="4"/>
      <c r="NPD703" s="4"/>
      <c r="NPE703" s="4"/>
      <c r="NPF703" s="4"/>
      <c r="NPG703" s="4"/>
      <c r="NPH703" s="4"/>
      <c r="NPI703" s="4"/>
      <c r="NPJ703" s="4"/>
      <c r="NPK703" s="4"/>
      <c r="NPL703" s="4"/>
      <c r="NPM703" s="4"/>
      <c r="NPN703" s="4"/>
      <c r="NPO703" s="4"/>
      <c r="NPP703" s="4"/>
      <c r="NPQ703" s="4"/>
      <c r="NPR703" s="4"/>
      <c r="NPS703" s="4"/>
      <c r="NPT703" s="4"/>
      <c r="NPU703" s="4"/>
      <c r="NPV703" s="4"/>
      <c r="NPW703" s="4"/>
      <c r="NPX703" s="4"/>
      <c r="NPY703" s="4"/>
      <c r="NPZ703" s="4"/>
      <c r="NQA703" s="4"/>
      <c r="NQB703" s="4"/>
      <c r="NQC703" s="4"/>
      <c r="NQD703" s="4"/>
      <c r="NQE703" s="4"/>
      <c r="NQF703" s="4"/>
      <c r="NQG703" s="4"/>
      <c r="NQH703" s="4"/>
      <c r="NQI703" s="4"/>
      <c r="NQJ703" s="4"/>
      <c r="NQK703" s="4"/>
      <c r="NQL703" s="4"/>
      <c r="NQM703" s="4"/>
      <c r="NQN703" s="4"/>
      <c r="NQO703" s="4"/>
      <c r="NQP703" s="4"/>
      <c r="NQQ703" s="4"/>
      <c r="NQR703" s="4"/>
      <c r="NQS703" s="4"/>
      <c r="NQT703" s="4"/>
      <c r="NQU703" s="4"/>
      <c r="NQV703" s="4"/>
      <c r="NQW703" s="4"/>
      <c r="NQX703" s="4"/>
      <c r="NQY703" s="4"/>
      <c r="NQZ703" s="4"/>
      <c r="NRA703" s="4"/>
      <c r="NRB703" s="4"/>
      <c r="NRC703" s="4"/>
      <c r="NRD703" s="4"/>
      <c r="NRE703" s="4"/>
      <c r="NRF703" s="4"/>
      <c r="NRG703" s="4"/>
      <c r="NRH703" s="4"/>
      <c r="NRI703" s="4"/>
      <c r="NRJ703" s="4"/>
      <c r="NRK703" s="4"/>
      <c r="NRL703" s="4"/>
      <c r="NRM703" s="4"/>
      <c r="NRN703" s="4"/>
      <c r="NRO703" s="4"/>
      <c r="NRP703" s="4"/>
      <c r="NRQ703" s="4"/>
      <c r="NRR703" s="4"/>
      <c r="NRS703" s="4"/>
      <c r="NRT703" s="4"/>
      <c r="NRU703" s="4"/>
      <c r="NRV703" s="4"/>
      <c r="NRW703" s="4"/>
      <c r="NRX703" s="4"/>
      <c r="NRY703" s="4"/>
      <c r="NRZ703" s="4"/>
      <c r="NSA703" s="4"/>
      <c r="NSB703" s="4"/>
      <c r="NSC703" s="4"/>
      <c r="NSD703" s="4"/>
      <c r="NSE703" s="4"/>
      <c r="NSF703" s="4"/>
      <c r="NSG703" s="4"/>
      <c r="NSH703" s="4"/>
      <c r="NSI703" s="4"/>
      <c r="NSJ703" s="4"/>
      <c r="NSK703" s="4"/>
      <c r="NSL703" s="4"/>
      <c r="NSM703" s="4"/>
      <c r="NSN703" s="4"/>
      <c r="NSO703" s="4"/>
      <c r="NSP703" s="4"/>
      <c r="NSQ703" s="4"/>
      <c r="NSR703" s="4"/>
      <c r="NSS703" s="4"/>
      <c r="NST703" s="4"/>
      <c r="NSU703" s="4"/>
      <c r="NSV703" s="4"/>
      <c r="NSW703" s="4"/>
      <c r="NSX703" s="4"/>
      <c r="NSY703" s="4"/>
      <c r="NSZ703" s="4"/>
      <c r="NTA703" s="4"/>
      <c r="NTB703" s="4"/>
      <c r="NTC703" s="4"/>
      <c r="NTD703" s="4"/>
      <c r="NTE703" s="4"/>
      <c r="NTF703" s="4"/>
      <c r="NTG703" s="4"/>
      <c r="NTH703" s="4"/>
      <c r="NTI703" s="4"/>
      <c r="NTJ703" s="4"/>
      <c r="NTK703" s="4"/>
      <c r="NTL703" s="4"/>
      <c r="NTM703" s="4"/>
      <c r="NTN703" s="4"/>
      <c r="NTO703" s="4"/>
      <c r="NTP703" s="4"/>
      <c r="NTQ703" s="4"/>
      <c r="NTR703" s="4"/>
      <c r="NTS703" s="4"/>
      <c r="NTT703" s="4"/>
      <c r="NTU703" s="4"/>
      <c r="NTV703" s="4"/>
      <c r="NTW703" s="4"/>
      <c r="NTX703" s="4"/>
      <c r="NTY703" s="4"/>
      <c r="NTZ703" s="4"/>
      <c r="NUA703" s="4"/>
      <c r="NUB703" s="4"/>
      <c r="NUC703" s="4"/>
      <c r="NUD703" s="4"/>
      <c r="NUE703" s="4"/>
      <c r="NUF703" s="4"/>
      <c r="NUG703" s="4"/>
      <c r="NUH703" s="4"/>
      <c r="NUI703" s="4"/>
      <c r="NUJ703" s="4"/>
      <c r="NUK703" s="4"/>
      <c r="NUL703" s="4"/>
      <c r="NUM703" s="4"/>
      <c r="NUN703" s="4"/>
      <c r="NUO703" s="4"/>
      <c r="NUP703" s="4"/>
      <c r="NUQ703" s="4"/>
      <c r="NUR703" s="4"/>
      <c r="NUS703" s="4"/>
      <c r="NUT703" s="4"/>
      <c r="NUU703" s="4"/>
      <c r="NUV703" s="4"/>
      <c r="NUW703" s="4"/>
      <c r="NUX703" s="4"/>
      <c r="NUY703" s="4"/>
      <c r="NUZ703" s="4"/>
      <c r="NVA703" s="4"/>
      <c r="NVB703" s="4"/>
      <c r="NVC703" s="4"/>
      <c r="NVD703" s="4"/>
      <c r="NVE703" s="4"/>
      <c r="NVF703" s="4"/>
      <c r="NVG703" s="4"/>
      <c r="NVH703" s="4"/>
      <c r="NVI703" s="4"/>
      <c r="NVJ703" s="4"/>
      <c r="NVK703" s="4"/>
      <c r="NVL703" s="4"/>
      <c r="NVM703" s="4"/>
      <c r="NVN703" s="4"/>
      <c r="NVO703" s="4"/>
      <c r="NVP703" s="4"/>
      <c r="NVQ703" s="4"/>
      <c r="NVR703" s="4"/>
      <c r="NVS703" s="4"/>
      <c r="NVT703" s="4"/>
      <c r="NVU703" s="4"/>
      <c r="NVV703" s="4"/>
      <c r="NVW703" s="4"/>
      <c r="NVX703" s="4"/>
      <c r="NVY703" s="4"/>
      <c r="NVZ703" s="4"/>
      <c r="NWA703" s="4"/>
      <c r="NWB703" s="4"/>
      <c r="NWC703" s="4"/>
      <c r="NWD703" s="4"/>
      <c r="NWE703" s="4"/>
      <c r="NWF703" s="4"/>
      <c r="NWG703" s="4"/>
      <c r="NWH703" s="4"/>
      <c r="NWI703" s="4"/>
      <c r="NWJ703" s="4"/>
      <c r="NWK703" s="4"/>
      <c r="NWL703" s="4"/>
      <c r="NWM703" s="4"/>
      <c r="NWN703" s="4"/>
      <c r="NWO703" s="4"/>
      <c r="NWP703" s="4"/>
      <c r="NWQ703" s="4"/>
      <c r="NWR703" s="4"/>
      <c r="NWS703" s="4"/>
      <c r="NWT703" s="4"/>
      <c r="NWU703" s="4"/>
      <c r="NWV703" s="4"/>
      <c r="NWW703" s="4"/>
      <c r="NWX703" s="4"/>
      <c r="NWY703" s="4"/>
      <c r="NWZ703" s="4"/>
      <c r="NXA703" s="4"/>
      <c r="NXB703" s="4"/>
      <c r="NXC703" s="4"/>
      <c r="NXD703" s="4"/>
      <c r="NXE703" s="4"/>
      <c r="NXF703" s="4"/>
      <c r="NXG703" s="4"/>
      <c r="NXH703" s="4"/>
      <c r="NXI703" s="4"/>
      <c r="NXJ703" s="4"/>
      <c r="NXK703" s="4"/>
      <c r="NXL703" s="4"/>
      <c r="NXM703" s="4"/>
      <c r="NXN703" s="4"/>
      <c r="NXO703" s="4"/>
      <c r="NXP703" s="4"/>
      <c r="NXQ703" s="4"/>
      <c r="NXR703" s="4"/>
      <c r="NXS703" s="4"/>
      <c r="NXT703" s="4"/>
      <c r="NXU703" s="4"/>
      <c r="NXV703" s="4"/>
      <c r="NXW703" s="4"/>
      <c r="NXX703" s="4"/>
      <c r="NXY703" s="4"/>
      <c r="NXZ703" s="4"/>
      <c r="NYA703" s="4"/>
      <c r="NYB703" s="4"/>
      <c r="NYC703" s="4"/>
      <c r="NYD703" s="4"/>
      <c r="NYE703" s="4"/>
      <c r="NYF703" s="4"/>
      <c r="NYG703" s="4"/>
      <c r="NYH703" s="4"/>
      <c r="NYI703" s="4"/>
      <c r="NYJ703" s="4"/>
      <c r="NYK703" s="4"/>
      <c r="NYL703" s="4"/>
      <c r="NYM703" s="4"/>
      <c r="NYN703" s="4"/>
      <c r="NYO703" s="4"/>
      <c r="NYP703" s="4"/>
      <c r="NYQ703" s="4"/>
      <c r="NYR703" s="4"/>
      <c r="NYS703" s="4"/>
      <c r="NYT703" s="4"/>
      <c r="NYU703" s="4"/>
      <c r="NYV703" s="4"/>
      <c r="NYW703" s="4"/>
      <c r="NYX703" s="4"/>
      <c r="NYY703" s="4"/>
      <c r="NYZ703" s="4"/>
      <c r="NZA703" s="4"/>
      <c r="NZB703" s="4"/>
      <c r="NZC703" s="4"/>
      <c r="NZD703" s="4"/>
      <c r="NZE703" s="4"/>
      <c r="NZF703" s="4"/>
      <c r="NZG703" s="4"/>
      <c r="NZH703" s="4"/>
      <c r="NZI703" s="4"/>
      <c r="NZJ703" s="4"/>
      <c r="NZK703" s="4"/>
      <c r="NZL703" s="4"/>
      <c r="NZM703" s="4"/>
      <c r="NZN703" s="4"/>
      <c r="NZO703" s="4"/>
      <c r="NZP703" s="4"/>
      <c r="NZQ703" s="4"/>
      <c r="NZR703" s="4"/>
      <c r="NZS703" s="4"/>
      <c r="NZT703" s="4"/>
      <c r="NZU703" s="4"/>
      <c r="NZV703" s="4"/>
      <c r="NZW703" s="4"/>
      <c r="NZX703" s="4"/>
      <c r="NZY703" s="4"/>
      <c r="NZZ703" s="4"/>
      <c r="OAA703" s="4"/>
      <c r="OAB703" s="4"/>
      <c r="OAC703" s="4"/>
      <c r="OAD703" s="4"/>
      <c r="OAE703" s="4"/>
      <c r="OAF703" s="4"/>
      <c r="OAG703" s="4"/>
      <c r="OAH703" s="4"/>
      <c r="OAI703" s="4"/>
      <c r="OAJ703" s="4"/>
      <c r="OAK703" s="4"/>
      <c r="OAL703" s="4"/>
      <c r="OAM703" s="4"/>
      <c r="OAN703" s="4"/>
      <c r="OAO703" s="4"/>
      <c r="OAP703" s="4"/>
      <c r="OAQ703" s="4"/>
      <c r="OAR703" s="4"/>
      <c r="OAS703" s="4"/>
      <c r="OAT703" s="4"/>
      <c r="OAU703" s="4"/>
      <c r="OAV703" s="4"/>
      <c r="OAW703" s="4"/>
      <c r="OAX703" s="4"/>
      <c r="OAY703" s="4"/>
      <c r="OAZ703" s="4"/>
      <c r="OBA703" s="4"/>
      <c r="OBB703" s="4"/>
      <c r="OBC703" s="4"/>
      <c r="OBD703" s="4"/>
      <c r="OBE703" s="4"/>
      <c r="OBF703" s="4"/>
      <c r="OBG703" s="4"/>
      <c r="OBH703" s="4"/>
      <c r="OBI703" s="4"/>
      <c r="OBJ703" s="4"/>
      <c r="OBK703" s="4"/>
      <c r="OBL703" s="4"/>
      <c r="OBM703" s="4"/>
      <c r="OBN703" s="4"/>
      <c r="OBO703" s="4"/>
      <c r="OBP703" s="4"/>
      <c r="OBQ703" s="4"/>
      <c r="OBR703" s="4"/>
      <c r="OBS703" s="4"/>
      <c r="OBT703" s="4"/>
      <c r="OBU703" s="4"/>
      <c r="OBV703" s="4"/>
      <c r="OBW703" s="4"/>
      <c r="OBX703" s="4"/>
      <c r="OBY703" s="4"/>
      <c r="OBZ703" s="4"/>
      <c r="OCA703" s="4"/>
      <c r="OCB703" s="4"/>
      <c r="OCC703" s="4"/>
      <c r="OCD703" s="4"/>
      <c r="OCE703" s="4"/>
      <c r="OCF703" s="4"/>
      <c r="OCG703" s="4"/>
      <c r="OCH703" s="4"/>
      <c r="OCI703" s="4"/>
      <c r="OCJ703" s="4"/>
      <c r="OCK703" s="4"/>
      <c r="OCL703" s="4"/>
      <c r="OCM703" s="4"/>
      <c r="OCN703" s="4"/>
      <c r="OCO703" s="4"/>
      <c r="OCP703" s="4"/>
      <c r="OCQ703" s="4"/>
      <c r="OCR703" s="4"/>
      <c r="OCS703" s="4"/>
      <c r="OCT703" s="4"/>
      <c r="OCU703" s="4"/>
      <c r="OCV703" s="4"/>
      <c r="OCW703" s="4"/>
      <c r="OCX703" s="4"/>
      <c r="OCY703" s="4"/>
      <c r="OCZ703" s="4"/>
      <c r="ODA703" s="4"/>
      <c r="ODB703" s="4"/>
      <c r="ODC703" s="4"/>
      <c r="ODD703" s="4"/>
      <c r="ODE703" s="4"/>
      <c r="ODF703" s="4"/>
      <c r="ODG703" s="4"/>
      <c r="ODH703" s="4"/>
      <c r="ODI703" s="4"/>
      <c r="ODJ703" s="4"/>
      <c r="ODK703" s="4"/>
      <c r="ODL703" s="4"/>
      <c r="ODM703" s="4"/>
      <c r="ODN703" s="4"/>
      <c r="ODO703" s="4"/>
      <c r="ODP703" s="4"/>
      <c r="ODQ703" s="4"/>
      <c r="ODR703" s="4"/>
      <c r="ODS703" s="4"/>
      <c r="ODT703" s="4"/>
      <c r="ODU703" s="4"/>
      <c r="ODV703" s="4"/>
      <c r="ODW703" s="4"/>
      <c r="ODX703" s="4"/>
      <c r="ODY703" s="4"/>
      <c r="ODZ703" s="4"/>
      <c r="OEA703" s="4"/>
      <c r="OEB703" s="4"/>
      <c r="OEC703" s="4"/>
      <c r="OED703" s="4"/>
      <c r="OEE703" s="4"/>
      <c r="OEF703" s="4"/>
      <c r="OEG703" s="4"/>
      <c r="OEH703" s="4"/>
      <c r="OEI703" s="4"/>
      <c r="OEJ703" s="4"/>
      <c r="OEK703" s="4"/>
      <c r="OEL703" s="4"/>
      <c r="OEM703" s="4"/>
      <c r="OEN703" s="4"/>
      <c r="OEO703" s="4"/>
      <c r="OEP703" s="4"/>
      <c r="OEQ703" s="4"/>
      <c r="OER703" s="4"/>
      <c r="OES703" s="4"/>
      <c r="OET703" s="4"/>
      <c r="OEU703" s="4"/>
      <c r="OEV703" s="4"/>
      <c r="OEW703" s="4"/>
      <c r="OEX703" s="4"/>
      <c r="OEY703" s="4"/>
      <c r="OEZ703" s="4"/>
      <c r="OFA703" s="4"/>
      <c r="OFB703" s="4"/>
      <c r="OFC703" s="4"/>
      <c r="OFD703" s="4"/>
      <c r="OFE703" s="4"/>
      <c r="OFF703" s="4"/>
      <c r="OFG703" s="4"/>
      <c r="OFH703" s="4"/>
      <c r="OFI703" s="4"/>
      <c r="OFJ703" s="4"/>
      <c r="OFK703" s="4"/>
      <c r="OFL703" s="4"/>
      <c r="OFM703" s="4"/>
      <c r="OFN703" s="4"/>
      <c r="OFO703" s="4"/>
      <c r="OFP703" s="4"/>
      <c r="OFQ703" s="4"/>
      <c r="OFR703" s="4"/>
      <c r="OFS703" s="4"/>
      <c r="OFT703" s="4"/>
      <c r="OFU703" s="4"/>
      <c r="OFV703" s="4"/>
      <c r="OFW703" s="4"/>
      <c r="OFX703" s="4"/>
      <c r="OFY703" s="4"/>
      <c r="OFZ703" s="4"/>
      <c r="OGA703" s="4"/>
      <c r="OGB703" s="4"/>
      <c r="OGC703" s="4"/>
      <c r="OGD703" s="4"/>
      <c r="OGE703" s="4"/>
      <c r="OGF703" s="4"/>
      <c r="OGG703" s="4"/>
      <c r="OGH703" s="4"/>
      <c r="OGI703" s="4"/>
      <c r="OGJ703" s="4"/>
      <c r="OGK703" s="4"/>
      <c r="OGL703" s="4"/>
      <c r="OGM703" s="4"/>
      <c r="OGN703" s="4"/>
      <c r="OGO703" s="4"/>
      <c r="OGP703" s="4"/>
      <c r="OGQ703" s="4"/>
      <c r="OGR703" s="4"/>
      <c r="OGS703" s="4"/>
      <c r="OGT703" s="4"/>
      <c r="OGU703" s="4"/>
      <c r="OGV703" s="4"/>
      <c r="OGW703" s="4"/>
      <c r="OGX703" s="4"/>
      <c r="OGY703" s="4"/>
      <c r="OGZ703" s="4"/>
      <c r="OHA703" s="4"/>
      <c r="OHB703" s="4"/>
      <c r="OHC703" s="4"/>
      <c r="OHD703" s="4"/>
      <c r="OHE703" s="4"/>
      <c r="OHF703" s="4"/>
      <c r="OHG703" s="4"/>
      <c r="OHH703" s="4"/>
      <c r="OHI703" s="4"/>
      <c r="OHJ703" s="4"/>
      <c r="OHK703" s="4"/>
      <c r="OHL703" s="4"/>
      <c r="OHM703" s="4"/>
      <c r="OHN703" s="4"/>
      <c r="OHO703" s="4"/>
      <c r="OHP703" s="4"/>
      <c r="OHQ703" s="4"/>
      <c r="OHR703" s="4"/>
      <c r="OHS703" s="4"/>
      <c r="OHT703" s="4"/>
      <c r="OHU703" s="4"/>
      <c r="OHV703" s="4"/>
      <c r="OHW703" s="4"/>
      <c r="OHX703" s="4"/>
      <c r="OHY703" s="4"/>
      <c r="OHZ703" s="4"/>
      <c r="OIA703" s="4"/>
      <c r="OIB703" s="4"/>
      <c r="OIC703" s="4"/>
      <c r="OID703" s="4"/>
      <c r="OIE703" s="4"/>
      <c r="OIF703" s="4"/>
      <c r="OIG703" s="4"/>
      <c r="OIH703" s="4"/>
      <c r="OII703" s="4"/>
      <c r="OIJ703" s="4"/>
      <c r="OIK703" s="4"/>
      <c r="OIL703" s="4"/>
      <c r="OIM703" s="4"/>
      <c r="OIN703" s="4"/>
      <c r="OIO703" s="4"/>
      <c r="OIP703" s="4"/>
      <c r="OIQ703" s="4"/>
      <c r="OIR703" s="4"/>
      <c r="OIS703" s="4"/>
      <c r="OIT703" s="4"/>
      <c r="OIU703" s="4"/>
      <c r="OIV703" s="4"/>
      <c r="OIW703" s="4"/>
      <c r="OIX703" s="4"/>
      <c r="OIY703" s="4"/>
      <c r="OIZ703" s="4"/>
      <c r="OJA703" s="4"/>
      <c r="OJB703" s="4"/>
      <c r="OJC703" s="4"/>
      <c r="OJD703" s="4"/>
      <c r="OJE703" s="4"/>
      <c r="OJF703" s="4"/>
      <c r="OJG703" s="4"/>
      <c r="OJH703" s="4"/>
      <c r="OJI703" s="4"/>
      <c r="OJJ703" s="4"/>
      <c r="OJK703" s="4"/>
      <c r="OJL703" s="4"/>
      <c r="OJM703" s="4"/>
      <c r="OJN703" s="4"/>
      <c r="OJO703" s="4"/>
      <c r="OJP703" s="4"/>
      <c r="OJQ703" s="4"/>
      <c r="OJR703" s="4"/>
      <c r="OJS703" s="4"/>
      <c r="OJT703" s="4"/>
      <c r="OJU703" s="4"/>
      <c r="OJV703" s="4"/>
      <c r="OJW703" s="4"/>
      <c r="OJX703" s="4"/>
      <c r="OJY703" s="4"/>
      <c r="OJZ703" s="4"/>
      <c r="OKA703" s="4"/>
      <c r="OKB703" s="4"/>
      <c r="OKC703" s="4"/>
      <c r="OKD703" s="4"/>
      <c r="OKE703" s="4"/>
      <c r="OKF703" s="4"/>
      <c r="OKG703" s="4"/>
      <c r="OKH703" s="4"/>
      <c r="OKI703" s="4"/>
      <c r="OKJ703" s="4"/>
      <c r="OKK703" s="4"/>
      <c r="OKL703" s="4"/>
      <c r="OKM703" s="4"/>
      <c r="OKN703" s="4"/>
      <c r="OKO703" s="4"/>
      <c r="OKP703" s="4"/>
      <c r="OKQ703" s="4"/>
      <c r="OKR703" s="4"/>
      <c r="OKS703" s="4"/>
      <c r="OKT703" s="4"/>
      <c r="OKU703" s="4"/>
      <c r="OKV703" s="4"/>
      <c r="OKW703" s="4"/>
      <c r="OKX703" s="4"/>
      <c r="OKY703" s="4"/>
      <c r="OKZ703" s="4"/>
      <c r="OLA703" s="4"/>
      <c r="OLB703" s="4"/>
      <c r="OLC703" s="4"/>
      <c r="OLD703" s="4"/>
      <c r="OLE703" s="4"/>
      <c r="OLF703" s="4"/>
      <c r="OLG703" s="4"/>
      <c r="OLH703" s="4"/>
      <c r="OLI703" s="4"/>
      <c r="OLJ703" s="4"/>
      <c r="OLK703" s="4"/>
      <c r="OLL703" s="4"/>
      <c r="OLM703" s="4"/>
      <c r="OLN703" s="4"/>
      <c r="OLO703" s="4"/>
      <c r="OLP703" s="4"/>
      <c r="OLQ703" s="4"/>
      <c r="OLR703" s="4"/>
      <c r="OLS703" s="4"/>
      <c r="OLT703" s="4"/>
      <c r="OLU703" s="4"/>
      <c r="OLV703" s="4"/>
      <c r="OLW703" s="4"/>
      <c r="OLX703" s="4"/>
      <c r="OLY703" s="4"/>
      <c r="OLZ703" s="4"/>
      <c r="OMA703" s="4"/>
      <c r="OMB703" s="4"/>
      <c r="OMC703" s="4"/>
      <c r="OMD703" s="4"/>
      <c r="OME703" s="4"/>
      <c r="OMF703" s="4"/>
      <c r="OMG703" s="4"/>
      <c r="OMH703" s="4"/>
      <c r="OMI703" s="4"/>
      <c r="OMJ703" s="4"/>
      <c r="OMK703" s="4"/>
      <c r="OML703" s="4"/>
      <c r="OMM703" s="4"/>
      <c r="OMN703" s="4"/>
      <c r="OMO703" s="4"/>
      <c r="OMP703" s="4"/>
      <c r="OMQ703" s="4"/>
      <c r="OMR703" s="4"/>
      <c r="OMS703" s="4"/>
      <c r="OMT703" s="4"/>
      <c r="OMU703" s="4"/>
      <c r="OMV703" s="4"/>
      <c r="OMW703" s="4"/>
      <c r="OMX703" s="4"/>
      <c r="OMY703" s="4"/>
      <c r="OMZ703" s="4"/>
      <c r="ONA703" s="4"/>
      <c r="ONB703" s="4"/>
      <c r="ONC703" s="4"/>
      <c r="OND703" s="4"/>
      <c r="ONE703" s="4"/>
      <c r="ONF703" s="4"/>
      <c r="ONG703" s="4"/>
      <c r="ONH703" s="4"/>
      <c r="ONI703" s="4"/>
      <c r="ONJ703" s="4"/>
      <c r="ONK703" s="4"/>
      <c r="ONL703" s="4"/>
      <c r="ONM703" s="4"/>
      <c r="ONN703" s="4"/>
      <c r="ONO703" s="4"/>
      <c r="ONP703" s="4"/>
      <c r="ONQ703" s="4"/>
      <c r="ONR703" s="4"/>
      <c r="ONS703" s="4"/>
      <c r="ONT703" s="4"/>
      <c r="ONU703" s="4"/>
      <c r="ONV703" s="4"/>
      <c r="ONW703" s="4"/>
      <c r="ONX703" s="4"/>
      <c r="ONY703" s="4"/>
      <c r="ONZ703" s="4"/>
      <c r="OOA703" s="4"/>
      <c r="OOB703" s="4"/>
      <c r="OOC703" s="4"/>
      <c r="OOD703" s="4"/>
      <c r="OOE703" s="4"/>
      <c r="OOF703" s="4"/>
      <c r="OOG703" s="4"/>
      <c r="OOH703" s="4"/>
      <c r="OOI703" s="4"/>
      <c r="OOJ703" s="4"/>
      <c r="OOK703" s="4"/>
      <c r="OOL703" s="4"/>
      <c r="OOM703" s="4"/>
      <c r="OON703" s="4"/>
      <c r="OOO703" s="4"/>
      <c r="OOP703" s="4"/>
      <c r="OOQ703" s="4"/>
      <c r="OOR703" s="4"/>
      <c r="OOS703" s="4"/>
      <c r="OOT703" s="4"/>
      <c r="OOU703" s="4"/>
      <c r="OOV703" s="4"/>
      <c r="OOW703" s="4"/>
      <c r="OOX703" s="4"/>
      <c r="OOY703" s="4"/>
      <c r="OOZ703" s="4"/>
      <c r="OPA703" s="4"/>
      <c r="OPB703" s="4"/>
      <c r="OPC703" s="4"/>
      <c r="OPD703" s="4"/>
      <c r="OPE703" s="4"/>
      <c r="OPF703" s="4"/>
      <c r="OPG703" s="4"/>
      <c r="OPH703" s="4"/>
      <c r="OPI703" s="4"/>
      <c r="OPJ703" s="4"/>
      <c r="OPK703" s="4"/>
      <c r="OPL703" s="4"/>
      <c r="OPM703" s="4"/>
      <c r="OPN703" s="4"/>
      <c r="OPO703" s="4"/>
      <c r="OPP703" s="4"/>
      <c r="OPQ703" s="4"/>
      <c r="OPR703" s="4"/>
      <c r="OPS703" s="4"/>
      <c r="OPT703" s="4"/>
      <c r="OPU703" s="4"/>
      <c r="OPV703" s="4"/>
      <c r="OPW703" s="4"/>
      <c r="OPX703" s="4"/>
      <c r="OPY703" s="4"/>
      <c r="OPZ703" s="4"/>
      <c r="OQA703" s="4"/>
      <c r="OQB703" s="4"/>
      <c r="OQC703" s="4"/>
      <c r="OQD703" s="4"/>
      <c r="OQE703" s="4"/>
      <c r="OQF703" s="4"/>
      <c r="OQG703" s="4"/>
      <c r="OQH703" s="4"/>
      <c r="OQI703" s="4"/>
      <c r="OQJ703" s="4"/>
      <c r="OQK703" s="4"/>
      <c r="OQL703" s="4"/>
      <c r="OQM703" s="4"/>
      <c r="OQN703" s="4"/>
      <c r="OQO703" s="4"/>
      <c r="OQP703" s="4"/>
      <c r="OQQ703" s="4"/>
      <c r="OQR703" s="4"/>
      <c r="OQS703" s="4"/>
      <c r="OQT703" s="4"/>
      <c r="OQU703" s="4"/>
      <c r="OQV703" s="4"/>
      <c r="OQW703" s="4"/>
      <c r="OQX703" s="4"/>
      <c r="OQY703" s="4"/>
      <c r="OQZ703" s="4"/>
      <c r="ORA703" s="4"/>
      <c r="ORB703" s="4"/>
      <c r="ORC703" s="4"/>
      <c r="ORD703" s="4"/>
      <c r="ORE703" s="4"/>
      <c r="ORF703" s="4"/>
      <c r="ORG703" s="4"/>
      <c r="ORH703" s="4"/>
      <c r="ORI703" s="4"/>
      <c r="ORJ703" s="4"/>
      <c r="ORK703" s="4"/>
      <c r="ORL703" s="4"/>
      <c r="ORM703" s="4"/>
      <c r="ORN703" s="4"/>
      <c r="ORO703" s="4"/>
      <c r="ORP703" s="4"/>
      <c r="ORQ703" s="4"/>
      <c r="ORR703" s="4"/>
      <c r="ORS703" s="4"/>
      <c r="ORT703" s="4"/>
      <c r="ORU703" s="4"/>
      <c r="ORV703" s="4"/>
      <c r="ORW703" s="4"/>
      <c r="ORX703" s="4"/>
      <c r="ORY703" s="4"/>
      <c r="ORZ703" s="4"/>
      <c r="OSA703" s="4"/>
      <c r="OSB703" s="4"/>
      <c r="OSC703" s="4"/>
      <c r="OSD703" s="4"/>
      <c r="OSE703" s="4"/>
      <c r="OSF703" s="4"/>
      <c r="OSG703" s="4"/>
      <c r="OSH703" s="4"/>
      <c r="OSI703" s="4"/>
      <c r="OSJ703" s="4"/>
      <c r="OSK703" s="4"/>
      <c r="OSL703" s="4"/>
      <c r="OSM703" s="4"/>
      <c r="OSN703" s="4"/>
      <c r="OSO703" s="4"/>
      <c r="OSP703" s="4"/>
      <c r="OSQ703" s="4"/>
      <c r="OSR703" s="4"/>
      <c r="OSS703" s="4"/>
      <c r="OST703" s="4"/>
      <c r="OSU703" s="4"/>
      <c r="OSV703" s="4"/>
      <c r="OSW703" s="4"/>
      <c r="OSX703" s="4"/>
      <c r="OSY703" s="4"/>
      <c r="OSZ703" s="4"/>
      <c r="OTA703" s="4"/>
      <c r="OTB703" s="4"/>
      <c r="OTC703" s="4"/>
      <c r="OTD703" s="4"/>
      <c r="OTE703" s="4"/>
      <c r="OTF703" s="4"/>
      <c r="OTG703" s="4"/>
      <c r="OTH703" s="4"/>
      <c r="OTI703" s="4"/>
      <c r="OTJ703" s="4"/>
      <c r="OTK703" s="4"/>
      <c r="OTL703" s="4"/>
      <c r="OTM703" s="4"/>
      <c r="OTN703" s="4"/>
      <c r="OTO703" s="4"/>
      <c r="OTP703" s="4"/>
      <c r="OTQ703" s="4"/>
      <c r="OTR703" s="4"/>
      <c r="OTS703" s="4"/>
      <c r="OTT703" s="4"/>
      <c r="OTU703" s="4"/>
      <c r="OTV703" s="4"/>
      <c r="OTW703" s="4"/>
      <c r="OTX703" s="4"/>
      <c r="OTY703" s="4"/>
      <c r="OTZ703" s="4"/>
      <c r="OUA703" s="4"/>
      <c r="OUB703" s="4"/>
      <c r="OUC703" s="4"/>
      <c r="OUD703" s="4"/>
      <c r="OUE703" s="4"/>
      <c r="OUF703" s="4"/>
      <c r="OUG703" s="4"/>
      <c r="OUH703" s="4"/>
      <c r="OUI703" s="4"/>
      <c r="OUJ703" s="4"/>
      <c r="OUK703" s="4"/>
      <c r="OUL703" s="4"/>
      <c r="OUM703" s="4"/>
      <c r="OUN703" s="4"/>
      <c r="OUO703" s="4"/>
      <c r="OUP703" s="4"/>
      <c r="OUQ703" s="4"/>
      <c r="OUR703" s="4"/>
      <c r="OUS703" s="4"/>
      <c r="OUT703" s="4"/>
      <c r="OUU703" s="4"/>
      <c r="OUV703" s="4"/>
      <c r="OUW703" s="4"/>
      <c r="OUX703" s="4"/>
      <c r="OUY703" s="4"/>
      <c r="OUZ703" s="4"/>
      <c r="OVA703" s="4"/>
      <c r="OVB703" s="4"/>
      <c r="OVC703" s="4"/>
      <c r="OVD703" s="4"/>
      <c r="OVE703" s="4"/>
      <c r="OVF703" s="4"/>
      <c r="OVG703" s="4"/>
      <c r="OVH703" s="4"/>
      <c r="OVI703" s="4"/>
      <c r="OVJ703" s="4"/>
      <c r="OVK703" s="4"/>
      <c r="OVL703" s="4"/>
      <c r="OVM703" s="4"/>
      <c r="OVN703" s="4"/>
      <c r="OVO703" s="4"/>
      <c r="OVP703" s="4"/>
      <c r="OVQ703" s="4"/>
      <c r="OVR703" s="4"/>
      <c r="OVS703" s="4"/>
      <c r="OVT703" s="4"/>
      <c r="OVU703" s="4"/>
      <c r="OVV703" s="4"/>
      <c r="OVW703" s="4"/>
      <c r="OVX703" s="4"/>
      <c r="OVY703" s="4"/>
      <c r="OVZ703" s="4"/>
      <c r="OWA703" s="4"/>
      <c r="OWB703" s="4"/>
      <c r="OWC703" s="4"/>
      <c r="OWD703" s="4"/>
      <c r="OWE703" s="4"/>
      <c r="OWF703" s="4"/>
      <c r="OWG703" s="4"/>
      <c r="OWH703" s="4"/>
      <c r="OWI703" s="4"/>
      <c r="OWJ703" s="4"/>
      <c r="OWK703" s="4"/>
      <c r="OWL703" s="4"/>
      <c r="OWM703" s="4"/>
      <c r="OWN703" s="4"/>
      <c r="OWO703" s="4"/>
      <c r="OWP703" s="4"/>
      <c r="OWQ703" s="4"/>
      <c r="OWR703" s="4"/>
      <c r="OWS703" s="4"/>
      <c r="OWT703" s="4"/>
      <c r="OWU703" s="4"/>
      <c r="OWV703" s="4"/>
      <c r="OWW703" s="4"/>
      <c r="OWX703" s="4"/>
      <c r="OWY703" s="4"/>
      <c r="OWZ703" s="4"/>
      <c r="OXA703" s="4"/>
      <c r="OXB703" s="4"/>
      <c r="OXC703" s="4"/>
      <c r="OXD703" s="4"/>
      <c r="OXE703" s="4"/>
      <c r="OXF703" s="4"/>
      <c r="OXG703" s="4"/>
      <c r="OXH703" s="4"/>
      <c r="OXI703" s="4"/>
      <c r="OXJ703" s="4"/>
      <c r="OXK703" s="4"/>
      <c r="OXL703" s="4"/>
      <c r="OXM703" s="4"/>
      <c r="OXN703" s="4"/>
      <c r="OXO703" s="4"/>
      <c r="OXP703" s="4"/>
      <c r="OXQ703" s="4"/>
      <c r="OXR703" s="4"/>
      <c r="OXS703" s="4"/>
      <c r="OXT703" s="4"/>
      <c r="OXU703" s="4"/>
      <c r="OXV703" s="4"/>
      <c r="OXW703" s="4"/>
      <c r="OXX703" s="4"/>
      <c r="OXY703" s="4"/>
      <c r="OXZ703" s="4"/>
      <c r="OYA703" s="4"/>
      <c r="OYB703" s="4"/>
      <c r="OYC703" s="4"/>
      <c r="OYD703" s="4"/>
      <c r="OYE703" s="4"/>
      <c r="OYF703" s="4"/>
      <c r="OYG703" s="4"/>
      <c r="OYH703" s="4"/>
      <c r="OYI703" s="4"/>
      <c r="OYJ703" s="4"/>
      <c r="OYK703" s="4"/>
      <c r="OYL703" s="4"/>
      <c r="OYM703" s="4"/>
      <c r="OYN703" s="4"/>
      <c r="OYO703" s="4"/>
      <c r="OYP703" s="4"/>
      <c r="OYQ703" s="4"/>
      <c r="OYR703" s="4"/>
      <c r="OYS703" s="4"/>
      <c r="OYT703" s="4"/>
      <c r="OYU703" s="4"/>
      <c r="OYV703" s="4"/>
      <c r="OYW703" s="4"/>
      <c r="OYX703" s="4"/>
      <c r="OYY703" s="4"/>
      <c r="OYZ703" s="4"/>
      <c r="OZA703" s="4"/>
      <c r="OZB703" s="4"/>
      <c r="OZC703" s="4"/>
      <c r="OZD703" s="4"/>
      <c r="OZE703" s="4"/>
      <c r="OZF703" s="4"/>
      <c r="OZG703" s="4"/>
      <c r="OZH703" s="4"/>
      <c r="OZI703" s="4"/>
      <c r="OZJ703" s="4"/>
      <c r="OZK703" s="4"/>
      <c r="OZL703" s="4"/>
      <c r="OZM703" s="4"/>
      <c r="OZN703" s="4"/>
      <c r="OZO703" s="4"/>
      <c r="OZP703" s="4"/>
      <c r="OZQ703" s="4"/>
      <c r="OZR703" s="4"/>
      <c r="OZS703" s="4"/>
      <c r="OZT703" s="4"/>
      <c r="OZU703" s="4"/>
      <c r="OZV703" s="4"/>
      <c r="OZW703" s="4"/>
      <c r="OZX703" s="4"/>
      <c r="OZY703" s="4"/>
      <c r="OZZ703" s="4"/>
      <c r="PAA703" s="4"/>
      <c r="PAB703" s="4"/>
      <c r="PAC703" s="4"/>
      <c r="PAD703" s="4"/>
      <c r="PAE703" s="4"/>
      <c r="PAF703" s="4"/>
      <c r="PAG703" s="4"/>
      <c r="PAH703" s="4"/>
      <c r="PAI703" s="4"/>
      <c r="PAJ703" s="4"/>
      <c r="PAK703" s="4"/>
      <c r="PAL703" s="4"/>
      <c r="PAM703" s="4"/>
      <c r="PAN703" s="4"/>
      <c r="PAO703" s="4"/>
      <c r="PAP703" s="4"/>
      <c r="PAQ703" s="4"/>
      <c r="PAR703" s="4"/>
      <c r="PAS703" s="4"/>
      <c r="PAT703" s="4"/>
      <c r="PAU703" s="4"/>
      <c r="PAV703" s="4"/>
      <c r="PAW703" s="4"/>
      <c r="PAX703" s="4"/>
      <c r="PAY703" s="4"/>
      <c r="PAZ703" s="4"/>
      <c r="PBA703" s="4"/>
      <c r="PBB703" s="4"/>
      <c r="PBC703" s="4"/>
      <c r="PBD703" s="4"/>
      <c r="PBE703" s="4"/>
      <c r="PBF703" s="4"/>
      <c r="PBG703" s="4"/>
      <c r="PBH703" s="4"/>
      <c r="PBI703" s="4"/>
      <c r="PBJ703" s="4"/>
      <c r="PBK703" s="4"/>
      <c r="PBL703" s="4"/>
      <c r="PBM703" s="4"/>
      <c r="PBN703" s="4"/>
      <c r="PBO703" s="4"/>
      <c r="PBP703" s="4"/>
      <c r="PBQ703" s="4"/>
      <c r="PBR703" s="4"/>
      <c r="PBS703" s="4"/>
      <c r="PBT703" s="4"/>
      <c r="PBU703" s="4"/>
      <c r="PBV703" s="4"/>
      <c r="PBW703" s="4"/>
      <c r="PBX703" s="4"/>
      <c r="PBY703" s="4"/>
      <c r="PBZ703" s="4"/>
      <c r="PCA703" s="4"/>
      <c r="PCB703" s="4"/>
      <c r="PCC703" s="4"/>
      <c r="PCD703" s="4"/>
      <c r="PCE703" s="4"/>
      <c r="PCF703" s="4"/>
      <c r="PCG703" s="4"/>
      <c r="PCH703" s="4"/>
      <c r="PCI703" s="4"/>
      <c r="PCJ703" s="4"/>
      <c r="PCK703" s="4"/>
      <c r="PCL703" s="4"/>
      <c r="PCM703" s="4"/>
      <c r="PCN703" s="4"/>
      <c r="PCO703" s="4"/>
      <c r="PCP703" s="4"/>
      <c r="PCQ703" s="4"/>
      <c r="PCR703" s="4"/>
      <c r="PCS703" s="4"/>
      <c r="PCT703" s="4"/>
      <c r="PCU703" s="4"/>
      <c r="PCV703" s="4"/>
      <c r="PCW703" s="4"/>
      <c r="PCX703" s="4"/>
      <c r="PCY703" s="4"/>
      <c r="PCZ703" s="4"/>
      <c r="PDA703" s="4"/>
      <c r="PDB703" s="4"/>
      <c r="PDC703" s="4"/>
      <c r="PDD703" s="4"/>
      <c r="PDE703" s="4"/>
      <c r="PDF703" s="4"/>
      <c r="PDG703" s="4"/>
      <c r="PDH703" s="4"/>
      <c r="PDI703" s="4"/>
      <c r="PDJ703" s="4"/>
      <c r="PDK703" s="4"/>
      <c r="PDL703" s="4"/>
      <c r="PDM703" s="4"/>
      <c r="PDN703" s="4"/>
      <c r="PDO703" s="4"/>
      <c r="PDP703" s="4"/>
      <c r="PDQ703" s="4"/>
      <c r="PDR703" s="4"/>
      <c r="PDS703" s="4"/>
      <c r="PDT703" s="4"/>
      <c r="PDU703" s="4"/>
      <c r="PDV703" s="4"/>
      <c r="PDW703" s="4"/>
      <c r="PDX703" s="4"/>
      <c r="PDY703" s="4"/>
      <c r="PDZ703" s="4"/>
      <c r="PEA703" s="4"/>
      <c r="PEB703" s="4"/>
      <c r="PEC703" s="4"/>
      <c r="PED703" s="4"/>
      <c r="PEE703" s="4"/>
      <c r="PEF703" s="4"/>
      <c r="PEG703" s="4"/>
      <c r="PEH703" s="4"/>
      <c r="PEI703" s="4"/>
      <c r="PEJ703" s="4"/>
      <c r="PEK703" s="4"/>
      <c r="PEL703" s="4"/>
      <c r="PEM703" s="4"/>
      <c r="PEN703" s="4"/>
      <c r="PEO703" s="4"/>
      <c r="PEP703" s="4"/>
      <c r="PEQ703" s="4"/>
      <c r="PER703" s="4"/>
      <c r="PES703" s="4"/>
      <c r="PET703" s="4"/>
      <c r="PEU703" s="4"/>
      <c r="PEV703" s="4"/>
      <c r="PEW703" s="4"/>
      <c r="PEX703" s="4"/>
      <c r="PEY703" s="4"/>
      <c r="PEZ703" s="4"/>
      <c r="PFA703" s="4"/>
      <c r="PFB703" s="4"/>
      <c r="PFC703" s="4"/>
      <c r="PFD703" s="4"/>
      <c r="PFE703" s="4"/>
      <c r="PFF703" s="4"/>
      <c r="PFG703" s="4"/>
      <c r="PFH703" s="4"/>
      <c r="PFI703" s="4"/>
      <c r="PFJ703" s="4"/>
      <c r="PFK703" s="4"/>
      <c r="PFL703" s="4"/>
      <c r="PFM703" s="4"/>
      <c r="PFN703" s="4"/>
      <c r="PFO703" s="4"/>
      <c r="PFP703" s="4"/>
      <c r="PFQ703" s="4"/>
      <c r="PFR703" s="4"/>
      <c r="PFS703" s="4"/>
      <c r="PFT703" s="4"/>
      <c r="PFU703" s="4"/>
      <c r="PFV703" s="4"/>
      <c r="PFW703" s="4"/>
      <c r="PFX703" s="4"/>
      <c r="PFY703" s="4"/>
      <c r="PFZ703" s="4"/>
      <c r="PGA703" s="4"/>
      <c r="PGB703" s="4"/>
      <c r="PGC703" s="4"/>
      <c r="PGD703" s="4"/>
      <c r="PGE703" s="4"/>
      <c r="PGF703" s="4"/>
      <c r="PGG703" s="4"/>
      <c r="PGH703" s="4"/>
      <c r="PGI703" s="4"/>
      <c r="PGJ703" s="4"/>
      <c r="PGK703" s="4"/>
      <c r="PGL703" s="4"/>
      <c r="PGM703" s="4"/>
      <c r="PGN703" s="4"/>
      <c r="PGO703" s="4"/>
      <c r="PGP703" s="4"/>
      <c r="PGQ703" s="4"/>
      <c r="PGR703" s="4"/>
      <c r="PGS703" s="4"/>
      <c r="PGT703" s="4"/>
      <c r="PGU703" s="4"/>
      <c r="PGV703" s="4"/>
      <c r="PGW703" s="4"/>
      <c r="PGX703" s="4"/>
      <c r="PGY703" s="4"/>
      <c r="PGZ703" s="4"/>
      <c r="PHA703" s="4"/>
      <c r="PHB703" s="4"/>
      <c r="PHC703" s="4"/>
      <c r="PHD703" s="4"/>
      <c r="PHE703" s="4"/>
      <c r="PHF703" s="4"/>
      <c r="PHG703" s="4"/>
      <c r="PHH703" s="4"/>
      <c r="PHI703" s="4"/>
      <c r="PHJ703" s="4"/>
      <c r="PHK703" s="4"/>
      <c r="PHL703" s="4"/>
      <c r="PHM703" s="4"/>
      <c r="PHN703" s="4"/>
      <c r="PHO703" s="4"/>
      <c r="PHP703" s="4"/>
      <c r="PHQ703" s="4"/>
      <c r="PHR703" s="4"/>
      <c r="PHS703" s="4"/>
      <c r="PHT703" s="4"/>
      <c r="PHU703" s="4"/>
      <c r="PHV703" s="4"/>
      <c r="PHW703" s="4"/>
      <c r="PHX703" s="4"/>
      <c r="PHY703" s="4"/>
      <c r="PHZ703" s="4"/>
      <c r="PIA703" s="4"/>
      <c r="PIB703" s="4"/>
      <c r="PIC703" s="4"/>
      <c r="PID703" s="4"/>
      <c r="PIE703" s="4"/>
      <c r="PIF703" s="4"/>
      <c r="PIG703" s="4"/>
      <c r="PIH703" s="4"/>
      <c r="PII703" s="4"/>
      <c r="PIJ703" s="4"/>
      <c r="PIK703" s="4"/>
      <c r="PIL703" s="4"/>
      <c r="PIM703" s="4"/>
      <c r="PIN703" s="4"/>
      <c r="PIO703" s="4"/>
      <c r="PIP703" s="4"/>
      <c r="PIQ703" s="4"/>
      <c r="PIR703" s="4"/>
      <c r="PIS703" s="4"/>
      <c r="PIT703" s="4"/>
      <c r="PIU703" s="4"/>
      <c r="PIV703" s="4"/>
      <c r="PIW703" s="4"/>
      <c r="PIX703" s="4"/>
      <c r="PIY703" s="4"/>
      <c r="PIZ703" s="4"/>
      <c r="PJA703" s="4"/>
      <c r="PJB703" s="4"/>
      <c r="PJC703" s="4"/>
      <c r="PJD703" s="4"/>
      <c r="PJE703" s="4"/>
      <c r="PJF703" s="4"/>
      <c r="PJG703" s="4"/>
      <c r="PJH703" s="4"/>
      <c r="PJI703" s="4"/>
      <c r="PJJ703" s="4"/>
      <c r="PJK703" s="4"/>
      <c r="PJL703" s="4"/>
      <c r="PJM703" s="4"/>
      <c r="PJN703" s="4"/>
      <c r="PJO703" s="4"/>
      <c r="PJP703" s="4"/>
      <c r="PJQ703" s="4"/>
      <c r="PJR703" s="4"/>
      <c r="PJS703" s="4"/>
      <c r="PJT703" s="4"/>
      <c r="PJU703" s="4"/>
      <c r="PJV703" s="4"/>
      <c r="PJW703" s="4"/>
      <c r="PJX703" s="4"/>
      <c r="PJY703" s="4"/>
      <c r="PJZ703" s="4"/>
      <c r="PKA703" s="4"/>
      <c r="PKB703" s="4"/>
      <c r="PKC703" s="4"/>
      <c r="PKD703" s="4"/>
      <c r="PKE703" s="4"/>
      <c r="PKF703" s="4"/>
      <c r="PKG703" s="4"/>
      <c r="PKH703" s="4"/>
      <c r="PKI703" s="4"/>
      <c r="PKJ703" s="4"/>
      <c r="PKK703" s="4"/>
      <c r="PKL703" s="4"/>
      <c r="PKM703" s="4"/>
      <c r="PKN703" s="4"/>
      <c r="PKO703" s="4"/>
      <c r="PKP703" s="4"/>
      <c r="PKQ703" s="4"/>
      <c r="PKR703" s="4"/>
      <c r="PKS703" s="4"/>
      <c r="PKT703" s="4"/>
      <c r="PKU703" s="4"/>
      <c r="PKV703" s="4"/>
      <c r="PKW703" s="4"/>
      <c r="PKX703" s="4"/>
      <c r="PKY703" s="4"/>
      <c r="PKZ703" s="4"/>
      <c r="PLA703" s="4"/>
      <c r="PLB703" s="4"/>
      <c r="PLC703" s="4"/>
      <c r="PLD703" s="4"/>
      <c r="PLE703" s="4"/>
      <c r="PLF703" s="4"/>
      <c r="PLG703" s="4"/>
      <c r="PLH703" s="4"/>
      <c r="PLI703" s="4"/>
      <c r="PLJ703" s="4"/>
      <c r="PLK703" s="4"/>
      <c r="PLL703" s="4"/>
      <c r="PLM703" s="4"/>
      <c r="PLN703" s="4"/>
      <c r="PLO703" s="4"/>
      <c r="PLP703" s="4"/>
      <c r="PLQ703" s="4"/>
      <c r="PLR703" s="4"/>
      <c r="PLS703" s="4"/>
      <c r="PLT703" s="4"/>
      <c r="PLU703" s="4"/>
      <c r="PLV703" s="4"/>
      <c r="PLW703" s="4"/>
      <c r="PLX703" s="4"/>
      <c r="PLY703" s="4"/>
      <c r="PLZ703" s="4"/>
      <c r="PMA703" s="4"/>
      <c r="PMB703" s="4"/>
      <c r="PMC703" s="4"/>
      <c r="PMD703" s="4"/>
      <c r="PME703" s="4"/>
      <c r="PMF703" s="4"/>
      <c r="PMG703" s="4"/>
      <c r="PMH703" s="4"/>
      <c r="PMI703" s="4"/>
      <c r="PMJ703" s="4"/>
      <c r="PMK703" s="4"/>
      <c r="PML703" s="4"/>
      <c r="PMM703" s="4"/>
      <c r="PMN703" s="4"/>
      <c r="PMO703" s="4"/>
      <c r="PMP703" s="4"/>
      <c r="PMQ703" s="4"/>
      <c r="PMR703" s="4"/>
      <c r="PMS703" s="4"/>
      <c r="PMT703" s="4"/>
      <c r="PMU703" s="4"/>
      <c r="PMV703" s="4"/>
      <c r="PMW703" s="4"/>
      <c r="PMX703" s="4"/>
      <c r="PMY703" s="4"/>
      <c r="PMZ703" s="4"/>
      <c r="PNA703" s="4"/>
      <c r="PNB703" s="4"/>
      <c r="PNC703" s="4"/>
      <c r="PND703" s="4"/>
      <c r="PNE703" s="4"/>
      <c r="PNF703" s="4"/>
      <c r="PNG703" s="4"/>
      <c r="PNH703" s="4"/>
      <c r="PNI703" s="4"/>
      <c r="PNJ703" s="4"/>
      <c r="PNK703" s="4"/>
      <c r="PNL703" s="4"/>
      <c r="PNM703" s="4"/>
      <c r="PNN703" s="4"/>
      <c r="PNO703" s="4"/>
      <c r="PNP703" s="4"/>
      <c r="PNQ703" s="4"/>
      <c r="PNR703" s="4"/>
      <c r="PNS703" s="4"/>
      <c r="PNT703" s="4"/>
      <c r="PNU703" s="4"/>
      <c r="PNV703" s="4"/>
      <c r="PNW703" s="4"/>
      <c r="PNX703" s="4"/>
      <c r="PNY703" s="4"/>
      <c r="PNZ703" s="4"/>
      <c r="POA703" s="4"/>
      <c r="POB703" s="4"/>
      <c r="POC703" s="4"/>
      <c r="POD703" s="4"/>
      <c r="POE703" s="4"/>
      <c r="POF703" s="4"/>
      <c r="POG703" s="4"/>
      <c r="POH703" s="4"/>
      <c r="POI703" s="4"/>
      <c r="POJ703" s="4"/>
      <c r="POK703" s="4"/>
      <c r="POL703" s="4"/>
      <c r="POM703" s="4"/>
      <c r="PON703" s="4"/>
      <c r="POO703" s="4"/>
      <c r="POP703" s="4"/>
      <c r="POQ703" s="4"/>
      <c r="POR703" s="4"/>
      <c r="POS703" s="4"/>
      <c r="POT703" s="4"/>
      <c r="POU703" s="4"/>
      <c r="POV703" s="4"/>
      <c r="POW703" s="4"/>
      <c r="POX703" s="4"/>
      <c r="POY703" s="4"/>
      <c r="POZ703" s="4"/>
      <c r="PPA703" s="4"/>
      <c r="PPB703" s="4"/>
      <c r="PPC703" s="4"/>
      <c r="PPD703" s="4"/>
      <c r="PPE703" s="4"/>
      <c r="PPF703" s="4"/>
      <c r="PPG703" s="4"/>
      <c r="PPH703" s="4"/>
      <c r="PPI703" s="4"/>
      <c r="PPJ703" s="4"/>
      <c r="PPK703" s="4"/>
      <c r="PPL703" s="4"/>
      <c r="PPM703" s="4"/>
      <c r="PPN703" s="4"/>
      <c r="PPO703" s="4"/>
      <c r="PPP703" s="4"/>
      <c r="PPQ703" s="4"/>
      <c r="PPR703" s="4"/>
      <c r="PPS703" s="4"/>
      <c r="PPT703" s="4"/>
      <c r="PPU703" s="4"/>
      <c r="PPV703" s="4"/>
      <c r="PPW703" s="4"/>
      <c r="PPX703" s="4"/>
      <c r="PPY703" s="4"/>
      <c r="PPZ703" s="4"/>
      <c r="PQA703" s="4"/>
      <c r="PQB703" s="4"/>
      <c r="PQC703" s="4"/>
      <c r="PQD703" s="4"/>
      <c r="PQE703" s="4"/>
      <c r="PQF703" s="4"/>
      <c r="PQG703" s="4"/>
      <c r="PQH703" s="4"/>
      <c r="PQI703" s="4"/>
      <c r="PQJ703" s="4"/>
      <c r="PQK703" s="4"/>
      <c r="PQL703" s="4"/>
      <c r="PQM703" s="4"/>
      <c r="PQN703" s="4"/>
      <c r="PQO703" s="4"/>
      <c r="PQP703" s="4"/>
      <c r="PQQ703" s="4"/>
      <c r="PQR703" s="4"/>
      <c r="PQS703" s="4"/>
      <c r="PQT703" s="4"/>
      <c r="PQU703" s="4"/>
      <c r="PQV703" s="4"/>
      <c r="PQW703" s="4"/>
      <c r="PQX703" s="4"/>
      <c r="PQY703" s="4"/>
      <c r="PQZ703" s="4"/>
      <c r="PRA703" s="4"/>
      <c r="PRB703" s="4"/>
      <c r="PRC703" s="4"/>
      <c r="PRD703" s="4"/>
      <c r="PRE703" s="4"/>
      <c r="PRF703" s="4"/>
      <c r="PRG703" s="4"/>
      <c r="PRH703" s="4"/>
      <c r="PRI703" s="4"/>
      <c r="PRJ703" s="4"/>
      <c r="PRK703" s="4"/>
      <c r="PRL703" s="4"/>
      <c r="PRM703" s="4"/>
      <c r="PRN703" s="4"/>
      <c r="PRO703" s="4"/>
      <c r="PRP703" s="4"/>
      <c r="PRQ703" s="4"/>
      <c r="PRR703" s="4"/>
      <c r="PRS703" s="4"/>
      <c r="PRT703" s="4"/>
      <c r="PRU703" s="4"/>
      <c r="PRV703" s="4"/>
      <c r="PRW703" s="4"/>
      <c r="PRX703" s="4"/>
      <c r="PRY703" s="4"/>
      <c r="PRZ703" s="4"/>
      <c r="PSA703" s="4"/>
      <c r="PSB703" s="4"/>
      <c r="PSC703" s="4"/>
      <c r="PSD703" s="4"/>
      <c r="PSE703" s="4"/>
      <c r="PSF703" s="4"/>
      <c r="PSG703" s="4"/>
      <c r="PSH703" s="4"/>
      <c r="PSI703" s="4"/>
      <c r="PSJ703" s="4"/>
      <c r="PSK703" s="4"/>
      <c r="PSL703" s="4"/>
      <c r="PSM703" s="4"/>
      <c r="PSN703" s="4"/>
      <c r="PSO703" s="4"/>
      <c r="PSP703" s="4"/>
      <c r="PSQ703" s="4"/>
      <c r="PSR703" s="4"/>
      <c r="PSS703" s="4"/>
      <c r="PST703" s="4"/>
      <c r="PSU703" s="4"/>
      <c r="PSV703" s="4"/>
      <c r="PSW703" s="4"/>
      <c r="PSX703" s="4"/>
      <c r="PSY703" s="4"/>
      <c r="PSZ703" s="4"/>
      <c r="PTA703" s="4"/>
      <c r="PTB703" s="4"/>
      <c r="PTC703" s="4"/>
      <c r="PTD703" s="4"/>
      <c r="PTE703" s="4"/>
      <c r="PTF703" s="4"/>
      <c r="PTG703" s="4"/>
      <c r="PTH703" s="4"/>
      <c r="PTI703" s="4"/>
      <c r="PTJ703" s="4"/>
      <c r="PTK703" s="4"/>
      <c r="PTL703" s="4"/>
      <c r="PTM703" s="4"/>
      <c r="PTN703" s="4"/>
      <c r="PTO703" s="4"/>
      <c r="PTP703" s="4"/>
      <c r="PTQ703" s="4"/>
      <c r="PTR703" s="4"/>
      <c r="PTS703" s="4"/>
      <c r="PTT703" s="4"/>
      <c r="PTU703" s="4"/>
      <c r="PTV703" s="4"/>
      <c r="PTW703" s="4"/>
      <c r="PTX703" s="4"/>
      <c r="PTY703" s="4"/>
      <c r="PTZ703" s="4"/>
      <c r="PUA703" s="4"/>
      <c r="PUB703" s="4"/>
      <c r="PUC703" s="4"/>
      <c r="PUD703" s="4"/>
      <c r="PUE703" s="4"/>
      <c r="PUF703" s="4"/>
      <c r="PUG703" s="4"/>
      <c r="PUH703" s="4"/>
      <c r="PUI703" s="4"/>
      <c r="PUJ703" s="4"/>
      <c r="PUK703" s="4"/>
      <c r="PUL703" s="4"/>
      <c r="PUM703" s="4"/>
      <c r="PUN703" s="4"/>
      <c r="PUO703" s="4"/>
      <c r="PUP703" s="4"/>
      <c r="PUQ703" s="4"/>
      <c r="PUR703" s="4"/>
      <c r="PUS703" s="4"/>
      <c r="PUT703" s="4"/>
      <c r="PUU703" s="4"/>
      <c r="PUV703" s="4"/>
      <c r="PUW703" s="4"/>
      <c r="PUX703" s="4"/>
      <c r="PUY703" s="4"/>
      <c r="PUZ703" s="4"/>
      <c r="PVA703" s="4"/>
      <c r="PVB703" s="4"/>
      <c r="PVC703" s="4"/>
      <c r="PVD703" s="4"/>
      <c r="PVE703" s="4"/>
      <c r="PVF703" s="4"/>
      <c r="PVG703" s="4"/>
      <c r="PVH703" s="4"/>
      <c r="PVI703" s="4"/>
      <c r="PVJ703" s="4"/>
      <c r="PVK703" s="4"/>
      <c r="PVL703" s="4"/>
      <c r="PVM703" s="4"/>
      <c r="PVN703" s="4"/>
      <c r="PVO703" s="4"/>
      <c r="PVP703" s="4"/>
      <c r="PVQ703" s="4"/>
      <c r="PVR703" s="4"/>
      <c r="PVS703" s="4"/>
      <c r="PVT703" s="4"/>
      <c r="PVU703" s="4"/>
      <c r="PVV703" s="4"/>
      <c r="PVW703" s="4"/>
      <c r="PVX703" s="4"/>
      <c r="PVY703" s="4"/>
      <c r="PVZ703" s="4"/>
      <c r="PWA703" s="4"/>
      <c r="PWB703" s="4"/>
      <c r="PWC703" s="4"/>
      <c r="PWD703" s="4"/>
      <c r="PWE703" s="4"/>
      <c r="PWF703" s="4"/>
      <c r="PWG703" s="4"/>
      <c r="PWH703" s="4"/>
      <c r="PWI703" s="4"/>
      <c r="PWJ703" s="4"/>
      <c r="PWK703" s="4"/>
      <c r="PWL703" s="4"/>
      <c r="PWM703" s="4"/>
      <c r="PWN703" s="4"/>
      <c r="PWO703" s="4"/>
      <c r="PWP703" s="4"/>
      <c r="PWQ703" s="4"/>
      <c r="PWR703" s="4"/>
      <c r="PWS703" s="4"/>
      <c r="PWT703" s="4"/>
      <c r="PWU703" s="4"/>
      <c r="PWV703" s="4"/>
      <c r="PWW703" s="4"/>
      <c r="PWX703" s="4"/>
      <c r="PWY703" s="4"/>
      <c r="PWZ703" s="4"/>
      <c r="PXA703" s="4"/>
      <c r="PXB703" s="4"/>
      <c r="PXC703" s="4"/>
      <c r="PXD703" s="4"/>
      <c r="PXE703" s="4"/>
      <c r="PXF703" s="4"/>
      <c r="PXG703" s="4"/>
      <c r="PXH703" s="4"/>
      <c r="PXI703" s="4"/>
      <c r="PXJ703" s="4"/>
      <c r="PXK703" s="4"/>
      <c r="PXL703" s="4"/>
      <c r="PXM703" s="4"/>
      <c r="PXN703" s="4"/>
      <c r="PXO703" s="4"/>
      <c r="PXP703" s="4"/>
      <c r="PXQ703" s="4"/>
      <c r="PXR703" s="4"/>
      <c r="PXS703" s="4"/>
      <c r="PXT703" s="4"/>
      <c r="PXU703" s="4"/>
      <c r="PXV703" s="4"/>
      <c r="PXW703" s="4"/>
      <c r="PXX703" s="4"/>
      <c r="PXY703" s="4"/>
      <c r="PXZ703" s="4"/>
      <c r="PYA703" s="4"/>
      <c r="PYB703" s="4"/>
      <c r="PYC703" s="4"/>
      <c r="PYD703" s="4"/>
      <c r="PYE703" s="4"/>
      <c r="PYF703" s="4"/>
      <c r="PYG703" s="4"/>
      <c r="PYH703" s="4"/>
      <c r="PYI703" s="4"/>
      <c r="PYJ703" s="4"/>
      <c r="PYK703" s="4"/>
      <c r="PYL703" s="4"/>
      <c r="PYM703" s="4"/>
      <c r="PYN703" s="4"/>
      <c r="PYO703" s="4"/>
      <c r="PYP703" s="4"/>
      <c r="PYQ703" s="4"/>
      <c r="PYR703" s="4"/>
      <c r="PYS703" s="4"/>
      <c r="PYT703" s="4"/>
      <c r="PYU703" s="4"/>
      <c r="PYV703" s="4"/>
      <c r="PYW703" s="4"/>
      <c r="PYX703" s="4"/>
      <c r="PYY703" s="4"/>
      <c r="PYZ703" s="4"/>
      <c r="PZA703" s="4"/>
      <c r="PZB703" s="4"/>
      <c r="PZC703" s="4"/>
      <c r="PZD703" s="4"/>
      <c r="PZE703" s="4"/>
      <c r="PZF703" s="4"/>
      <c r="PZG703" s="4"/>
      <c r="PZH703" s="4"/>
      <c r="PZI703" s="4"/>
      <c r="PZJ703" s="4"/>
      <c r="PZK703" s="4"/>
      <c r="PZL703" s="4"/>
      <c r="PZM703" s="4"/>
      <c r="PZN703" s="4"/>
      <c r="PZO703" s="4"/>
      <c r="PZP703" s="4"/>
      <c r="PZQ703" s="4"/>
      <c r="PZR703" s="4"/>
      <c r="PZS703" s="4"/>
      <c r="PZT703" s="4"/>
      <c r="PZU703" s="4"/>
      <c r="PZV703" s="4"/>
      <c r="PZW703" s="4"/>
      <c r="PZX703" s="4"/>
      <c r="PZY703" s="4"/>
      <c r="PZZ703" s="4"/>
      <c r="QAA703" s="4"/>
      <c r="QAB703" s="4"/>
      <c r="QAC703" s="4"/>
      <c r="QAD703" s="4"/>
      <c r="QAE703" s="4"/>
      <c r="QAF703" s="4"/>
      <c r="QAG703" s="4"/>
      <c r="QAH703" s="4"/>
      <c r="QAI703" s="4"/>
      <c r="QAJ703" s="4"/>
      <c r="QAK703" s="4"/>
      <c r="QAL703" s="4"/>
      <c r="QAM703" s="4"/>
      <c r="QAN703" s="4"/>
      <c r="QAO703" s="4"/>
      <c r="QAP703" s="4"/>
      <c r="QAQ703" s="4"/>
      <c r="QAR703" s="4"/>
      <c r="QAS703" s="4"/>
      <c r="QAT703" s="4"/>
      <c r="QAU703" s="4"/>
      <c r="QAV703" s="4"/>
      <c r="QAW703" s="4"/>
      <c r="QAX703" s="4"/>
      <c r="QAY703" s="4"/>
      <c r="QAZ703" s="4"/>
      <c r="QBA703" s="4"/>
      <c r="QBB703" s="4"/>
      <c r="QBC703" s="4"/>
      <c r="QBD703" s="4"/>
      <c r="QBE703" s="4"/>
      <c r="QBF703" s="4"/>
      <c r="QBG703" s="4"/>
      <c r="QBH703" s="4"/>
      <c r="QBI703" s="4"/>
      <c r="QBJ703" s="4"/>
      <c r="QBK703" s="4"/>
      <c r="QBL703" s="4"/>
      <c r="QBM703" s="4"/>
      <c r="QBN703" s="4"/>
      <c r="QBO703" s="4"/>
      <c r="QBP703" s="4"/>
      <c r="QBQ703" s="4"/>
      <c r="QBR703" s="4"/>
      <c r="QBS703" s="4"/>
      <c r="QBT703" s="4"/>
      <c r="QBU703" s="4"/>
      <c r="QBV703" s="4"/>
      <c r="QBW703" s="4"/>
      <c r="QBX703" s="4"/>
      <c r="QBY703" s="4"/>
      <c r="QBZ703" s="4"/>
      <c r="QCA703" s="4"/>
      <c r="QCB703" s="4"/>
      <c r="QCC703" s="4"/>
      <c r="QCD703" s="4"/>
      <c r="QCE703" s="4"/>
      <c r="QCF703" s="4"/>
      <c r="QCG703" s="4"/>
      <c r="QCH703" s="4"/>
      <c r="QCI703" s="4"/>
      <c r="QCJ703" s="4"/>
      <c r="QCK703" s="4"/>
      <c r="QCL703" s="4"/>
      <c r="QCM703" s="4"/>
      <c r="QCN703" s="4"/>
      <c r="QCO703" s="4"/>
      <c r="QCP703" s="4"/>
      <c r="QCQ703" s="4"/>
      <c r="QCR703" s="4"/>
      <c r="QCS703" s="4"/>
      <c r="QCT703" s="4"/>
      <c r="QCU703" s="4"/>
      <c r="QCV703" s="4"/>
      <c r="QCW703" s="4"/>
      <c r="QCX703" s="4"/>
      <c r="QCY703" s="4"/>
      <c r="QCZ703" s="4"/>
      <c r="QDA703" s="4"/>
      <c r="QDB703" s="4"/>
      <c r="QDC703" s="4"/>
      <c r="QDD703" s="4"/>
      <c r="QDE703" s="4"/>
      <c r="QDF703" s="4"/>
      <c r="QDG703" s="4"/>
      <c r="QDH703" s="4"/>
      <c r="QDI703" s="4"/>
      <c r="QDJ703" s="4"/>
      <c r="QDK703" s="4"/>
      <c r="QDL703" s="4"/>
      <c r="QDM703" s="4"/>
      <c r="QDN703" s="4"/>
      <c r="QDO703" s="4"/>
      <c r="QDP703" s="4"/>
      <c r="QDQ703" s="4"/>
      <c r="QDR703" s="4"/>
      <c r="QDS703" s="4"/>
      <c r="QDT703" s="4"/>
      <c r="QDU703" s="4"/>
      <c r="QDV703" s="4"/>
      <c r="QDW703" s="4"/>
      <c r="QDX703" s="4"/>
      <c r="QDY703" s="4"/>
      <c r="QDZ703" s="4"/>
      <c r="QEA703" s="4"/>
      <c r="QEB703" s="4"/>
      <c r="QEC703" s="4"/>
      <c r="QED703" s="4"/>
      <c r="QEE703" s="4"/>
      <c r="QEF703" s="4"/>
      <c r="QEG703" s="4"/>
      <c r="QEH703" s="4"/>
      <c r="QEI703" s="4"/>
      <c r="QEJ703" s="4"/>
      <c r="QEK703" s="4"/>
      <c r="QEL703" s="4"/>
      <c r="QEM703" s="4"/>
      <c r="QEN703" s="4"/>
      <c r="QEO703" s="4"/>
      <c r="QEP703" s="4"/>
      <c r="QEQ703" s="4"/>
      <c r="QER703" s="4"/>
      <c r="QES703" s="4"/>
      <c r="QET703" s="4"/>
      <c r="QEU703" s="4"/>
      <c r="QEV703" s="4"/>
      <c r="QEW703" s="4"/>
      <c r="QEX703" s="4"/>
      <c r="QEY703" s="4"/>
      <c r="QEZ703" s="4"/>
      <c r="QFA703" s="4"/>
      <c r="QFB703" s="4"/>
      <c r="QFC703" s="4"/>
      <c r="QFD703" s="4"/>
      <c r="QFE703" s="4"/>
      <c r="QFF703" s="4"/>
      <c r="QFG703" s="4"/>
      <c r="QFH703" s="4"/>
      <c r="QFI703" s="4"/>
      <c r="QFJ703" s="4"/>
      <c r="QFK703" s="4"/>
      <c r="QFL703" s="4"/>
      <c r="QFM703" s="4"/>
      <c r="QFN703" s="4"/>
      <c r="QFO703" s="4"/>
      <c r="QFP703" s="4"/>
      <c r="QFQ703" s="4"/>
      <c r="QFR703" s="4"/>
      <c r="QFS703" s="4"/>
      <c r="QFT703" s="4"/>
      <c r="QFU703" s="4"/>
      <c r="QFV703" s="4"/>
      <c r="QFW703" s="4"/>
      <c r="QFX703" s="4"/>
      <c r="QFY703" s="4"/>
      <c r="QFZ703" s="4"/>
      <c r="QGA703" s="4"/>
      <c r="QGB703" s="4"/>
      <c r="QGC703" s="4"/>
      <c r="QGD703" s="4"/>
      <c r="QGE703" s="4"/>
      <c r="QGF703" s="4"/>
      <c r="QGG703" s="4"/>
      <c r="QGH703" s="4"/>
      <c r="QGI703" s="4"/>
      <c r="QGJ703" s="4"/>
      <c r="QGK703" s="4"/>
      <c r="QGL703" s="4"/>
      <c r="QGM703" s="4"/>
      <c r="QGN703" s="4"/>
      <c r="QGO703" s="4"/>
      <c r="QGP703" s="4"/>
      <c r="QGQ703" s="4"/>
      <c r="QGR703" s="4"/>
      <c r="QGS703" s="4"/>
      <c r="QGT703" s="4"/>
      <c r="QGU703" s="4"/>
      <c r="QGV703" s="4"/>
      <c r="QGW703" s="4"/>
      <c r="QGX703" s="4"/>
      <c r="QGY703" s="4"/>
      <c r="QGZ703" s="4"/>
      <c r="QHA703" s="4"/>
      <c r="QHB703" s="4"/>
      <c r="QHC703" s="4"/>
      <c r="QHD703" s="4"/>
      <c r="QHE703" s="4"/>
      <c r="QHF703" s="4"/>
      <c r="QHG703" s="4"/>
      <c r="QHH703" s="4"/>
      <c r="QHI703" s="4"/>
      <c r="QHJ703" s="4"/>
      <c r="QHK703" s="4"/>
      <c r="QHL703" s="4"/>
      <c r="QHM703" s="4"/>
      <c r="QHN703" s="4"/>
      <c r="QHO703" s="4"/>
      <c r="QHP703" s="4"/>
      <c r="QHQ703" s="4"/>
      <c r="QHR703" s="4"/>
      <c r="QHS703" s="4"/>
      <c r="QHT703" s="4"/>
      <c r="QHU703" s="4"/>
      <c r="QHV703" s="4"/>
      <c r="QHW703" s="4"/>
      <c r="QHX703" s="4"/>
      <c r="QHY703" s="4"/>
      <c r="QHZ703" s="4"/>
      <c r="QIA703" s="4"/>
      <c r="QIB703" s="4"/>
      <c r="QIC703" s="4"/>
      <c r="QID703" s="4"/>
      <c r="QIE703" s="4"/>
      <c r="QIF703" s="4"/>
      <c r="QIG703" s="4"/>
      <c r="QIH703" s="4"/>
      <c r="QII703" s="4"/>
      <c r="QIJ703" s="4"/>
      <c r="QIK703" s="4"/>
      <c r="QIL703" s="4"/>
      <c r="QIM703" s="4"/>
      <c r="QIN703" s="4"/>
      <c r="QIO703" s="4"/>
      <c r="QIP703" s="4"/>
      <c r="QIQ703" s="4"/>
      <c r="QIR703" s="4"/>
      <c r="QIS703" s="4"/>
      <c r="QIT703" s="4"/>
      <c r="QIU703" s="4"/>
      <c r="QIV703" s="4"/>
      <c r="QIW703" s="4"/>
      <c r="QIX703" s="4"/>
      <c r="QIY703" s="4"/>
      <c r="QIZ703" s="4"/>
      <c r="QJA703" s="4"/>
      <c r="QJB703" s="4"/>
      <c r="QJC703" s="4"/>
      <c r="QJD703" s="4"/>
      <c r="QJE703" s="4"/>
      <c r="QJF703" s="4"/>
      <c r="QJG703" s="4"/>
      <c r="QJH703" s="4"/>
      <c r="QJI703" s="4"/>
      <c r="QJJ703" s="4"/>
      <c r="QJK703" s="4"/>
      <c r="QJL703" s="4"/>
      <c r="QJM703" s="4"/>
      <c r="QJN703" s="4"/>
      <c r="QJO703" s="4"/>
      <c r="QJP703" s="4"/>
      <c r="QJQ703" s="4"/>
      <c r="QJR703" s="4"/>
      <c r="QJS703" s="4"/>
      <c r="QJT703" s="4"/>
      <c r="QJU703" s="4"/>
      <c r="QJV703" s="4"/>
      <c r="QJW703" s="4"/>
      <c r="QJX703" s="4"/>
      <c r="QJY703" s="4"/>
      <c r="QJZ703" s="4"/>
      <c r="QKA703" s="4"/>
      <c r="QKB703" s="4"/>
      <c r="QKC703" s="4"/>
      <c r="QKD703" s="4"/>
      <c r="QKE703" s="4"/>
      <c r="QKF703" s="4"/>
      <c r="QKG703" s="4"/>
      <c r="QKH703" s="4"/>
      <c r="QKI703" s="4"/>
      <c r="QKJ703" s="4"/>
      <c r="QKK703" s="4"/>
      <c r="QKL703" s="4"/>
      <c r="QKM703" s="4"/>
      <c r="QKN703" s="4"/>
      <c r="QKO703" s="4"/>
      <c r="QKP703" s="4"/>
      <c r="QKQ703" s="4"/>
      <c r="QKR703" s="4"/>
      <c r="QKS703" s="4"/>
      <c r="QKT703" s="4"/>
      <c r="QKU703" s="4"/>
      <c r="QKV703" s="4"/>
      <c r="QKW703" s="4"/>
      <c r="QKX703" s="4"/>
      <c r="QKY703" s="4"/>
      <c r="QKZ703" s="4"/>
      <c r="QLA703" s="4"/>
      <c r="QLB703" s="4"/>
      <c r="QLC703" s="4"/>
      <c r="QLD703" s="4"/>
      <c r="QLE703" s="4"/>
      <c r="QLF703" s="4"/>
      <c r="QLG703" s="4"/>
      <c r="QLH703" s="4"/>
      <c r="QLI703" s="4"/>
      <c r="QLJ703" s="4"/>
      <c r="QLK703" s="4"/>
      <c r="QLL703" s="4"/>
      <c r="QLM703" s="4"/>
      <c r="QLN703" s="4"/>
      <c r="QLO703" s="4"/>
      <c r="QLP703" s="4"/>
      <c r="QLQ703" s="4"/>
      <c r="QLR703" s="4"/>
      <c r="QLS703" s="4"/>
      <c r="QLT703" s="4"/>
      <c r="QLU703" s="4"/>
      <c r="QLV703" s="4"/>
      <c r="QLW703" s="4"/>
      <c r="QLX703" s="4"/>
      <c r="QLY703" s="4"/>
      <c r="QLZ703" s="4"/>
      <c r="QMA703" s="4"/>
      <c r="QMB703" s="4"/>
      <c r="QMC703" s="4"/>
      <c r="QMD703" s="4"/>
      <c r="QME703" s="4"/>
      <c r="QMF703" s="4"/>
      <c r="QMG703" s="4"/>
      <c r="QMH703" s="4"/>
      <c r="QMI703" s="4"/>
      <c r="QMJ703" s="4"/>
      <c r="QMK703" s="4"/>
      <c r="QML703" s="4"/>
      <c r="QMM703" s="4"/>
      <c r="QMN703" s="4"/>
      <c r="QMO703" s="4"/>
      <c r="QMP703" s="4"/>
      <c r="QMQ703" s="4"/>
      <c r="QMR703" s="4"/>
      <c r="QMS703" s="4"/>
      <c r="QMT703" s="4"/>
      <c r="QMU703" s="4"/>
      <c r="QMV703" s="4"/>
      <c r="QMW703" s="4"/>
      <c r="QMX703" s="4"/>
      <c r="QMY703" s="4"/>
      <c r="QMZ703" s="4"/>
      <c r="QNA703" s="4"/>
      <c r="QNB703" s="4"/>
      <c r="QNC703" s="4"/>
      <c r="QND703" s="4"/>
      <c r="QNE703" s="4"/>
      <c r="QNF703" s="4"/>
      <c r="QNG703" s="4"/>
      <c r="QNH703" s="4"/>
      <c r="QNI703" s="4"/>
      <c r="QNJ703" s="4"/>
      <c r="QNK703" s="4"/>
      <c r="QNL703" s="4"/>
      <c r="QNM703" s="4"/>
      <c r="QNN703" s="4"/>
      <c r="QNO703" s="4"/>
      <c r="QNP703" s="4"/>
      <c r="QNQ703" s="4"/>
      <c r="QNR703" s="4"/>
      <c r="QNS703" s="4"/>
      <c r="QNT703" s="4"/>
      <c r="QNU703" s="4"/>
      <c r="QNV703" s="4"/>
      <c r="QNW703" s="4"/>
      <c r="QNX703" s="4"/>
      <c r="QNY703" s="4"/>
      <c r="QNZ703" s="4"/>
      <c r="QOA703" s="4"/>
      <c r="QOB703" s="4"/>
      <c r="QOC703" s="4"/>
      <c r="QOD703" s="4"/>
      <c r="QOE703" s="4"/>
      <c r="QOF703" s="4"/>
      <c r="QOG703" s="4"/>
      <c r="QOH703" s="4"/>
      <c r="QOI703" s="4"/>
      <c r="QOJ703" s="4"/>
      <c r="QOK703" s="4"/>
      <c r="QOL703" s="4"/>
      <c r="QOM703" s="4"/>
      <c r="QON703" s="4"/>
      <c r="QOO703" s="4"/>
      <c r="QOP703" s="4"/>
      <c r="QOQ703" s="4"/>
      <c r="QOR703" s="4"/>
      <c r="QOS703" s="4"/>
      <c r="QOT703" s="4"/>
      <c r="QOU703" s="4"/>
      <c r="QOV703" s="4"/>
      <c r="QOW703" s="4"/>
      <c r="QOX703" s="4"/>
      <c r="QOY703" s="4"/>
      <c r="QOZ703" s="4"/>
      <c r="QPA703" s="4"/>
      <c r="QPB703" s="4"/>
      <c r="QPC703" s="4"/>
      <c r="QPD703" s="4"/>
      <c r="QPE703" s="4"/>
      <c r="QPF703" s="4"/>
      <c r="QPG703" s="4"/>
      <c r="QPH703" s="4"/>
      <c r="QPI703" s="4"/>
      <c r="QPJ703" s="4"/>
      <c r="QPK703" s="4"/>
      <c r="QPL703" s="4"/>
      <c r="QPM703" s="4"/>
      <c r="QPN703" s="4"/>
      <c r="QPO703" s="4"/>
      <c r="QPP703" s="4"/>
      <c r="QPQ703" s="4"/>
      <c r="QPR703" s="4"/>
      <c r="QPS703" s="4"/>
      <c r="QPT703" s="4"/>
      <c r="QPU703" s="4"/>
      <c r="QPV703" s="4"/>
      <c r="QPW703" s="4"/>
      <c r="QPX703" s="4"/>
      <c r="QPY703" s="4"/>
      <c r="QPZ703" s="4"/>
      <c r="QQA703" s="4"/>
      <c r="QQB703" s="4"/>
      <c r="QQC703" s="4"/>
      <c r="QQD703" s="4"/>
      <c r="QQE703" s="4"/>
      <c r="QQF703" s="4"/>
      <c r="QQG703" s="4"/>
      <c r="QQH703" s="4"/>
      <c r="QQI703" s="4"/>
      <c r="QQJ703" s="4"/>
      <c r="QQK703" s="4"/>
      <c r="QQL703" s="4"/>
      <c r="QQM703" s="4"/>
      <c r="QQN703" s="4"/>
      <c r="QQO703" s="4"/>
      <c r="QQP703" s="4"/>
      <c r="QQQ703" s="4"/>
      <c r="QQR703" s="4"/>
      <c r="QQS703" s="4"/>
      <c r="QQT703" s="4"/>
      <c r="QQU703" s="4"/>
      <c r="QQV703" s="4"/>
      <c r="QQW703" s="4"/>
      <c r="QQX703" s="4"/>
      <c r="QQY703" s="4"/>
      <c r="QQZ703" s="4"/>
      <c r="QRA703" s="4"/>
      <c r="QRB703" s="4"/>
      <c r="QRC703" s="4"/>
      <c r="QRD703" s="4"/>
      <c r="QRE703" s="4"/>
      <c r="QRF703" s="4"/>
      <c r="QRG703" s="4"/>
      <c r="QRH703" s="4"/>
      <c r="QRI703" s="4"/>
      <c r="QRJ703" s="4"/>
      <c r="QRK703" s="4"/>
      <c r="QRL703" s="4"/>
      <c r="QRM703" s="4"/>
      <c r="QRN703" s="4"/>
      <c r="QRO703" s="4"/>
      <c r="QRP703" s="4"/>
      <c r="QRQ703" s="4"/>
      <c r="QRR703" s="4"/>
      <c r="QRS703" s="4"/>
      <c r="QRT703" s="4"/>
      <c r="QRU703" s="4"/>
      <c r="QRV703" s="4"/>
      <c r="QRW703" s="4"/>
      <c r="QRX703" s="4"/>
      <c r="QRY703" s="4"/>
      <c r="QRZ703" s="4"/>
      <c r="QSA703" s="4"/>
      <c r="QSB703" s="4"/>
      <c r="QSC703" s="4"/>
      <c r="QSD703" s="4"/>
      <c r="QSE703" s="4"/>
      <c r="QSF703" s="4"/>
      <c r="QSG703" s="4"/>
      <c r="QSH703" s="4"/>
      <c r="QSI703" s="4"/>
      <c r="QSJ703" s="4"/>
      <c r="QSK703" s="4"/>
      <c r="QSL703" s="4"/>
      <c r="QSM703" s="4"/>
      <c r="QSN703" s="4"/>
      <c r="QSO703" s="4"/>
      <c r="QSP703" s="4"/>
      <c r="QSQ703" s="4"/>
      <c r="QSR703" s="4"/>
      <c r="QSS703" s="4"/>
      <c r="QST703" s="4"/>
      <c r="QSU703" s="4"/>
      <c r="QSV703" s="4"/>
      <c r="QSW703" s="4"/>
      <c r="QSX703" s="4"/>
      <c r="QSY703" s="4"/>
      <c r="QSZ703" s="4"/>
      <c r="QTA703" s="4"/>
      <c r="QTB703" s="4"/>
      <c r="QTC703" s="4"/>
      <c r="QTD703" s="4"/>
      <c r="QTE703" s="4"/>
      <c r="QTF703" s="4"/>
      <c r="QTG703" s="4"/>
      <c r="QTH703" s="4"/>
      <c r="QTI703" s="4"/>
      <c r="QTJ703" s="4"/>
      <c r="QTK703" s="4"/>
      <c r="QTL703" s="4"/>
      <c r="QTM703" s="4"/>
      <c r="QTN703" s="4"/>
      <c r="QTO703" s="4"/>
      <c r="QTP703" s="4"/>
      <c r="QTQ703" s="4"/>
      <c r="QTR703" s="4"/>
      <c r="QTS703" s="4"/>
      <c r="QTT703" s="4"/>
      <c r="QTU703" s="4"/>
      <c r="QTV703" s="4"/>
      <c r="QTW703" s="4"/>
      <c r="QTX703" s="4"/>
      <c r="QTY703" s="4"/>
      <c r="QTZ703" s="4"/>
      <c r="QUA703" s="4"/>
      <c r="QUB703" s="4"/>
      <c r="QUC703" s="4"/>
      <c r="QUD703" s="4"/>
      <c r="QUE703" s="4"/>
      <c r="QUF703" s="4"/>
      <c r="QUG703" s="4"/>
      <c r="QUH703" s="4"/>
      <c r="QUI703" s="4"/>
      <c r="QUJ703" s="4"/>
      <c r="QUK703" s="4"/>
      <c r="QUL703" s="4"/>
      <c r="QUM703" s="4"/>
      <c r="QUN703" s="4"/>
      <c r="QUO703" s="4"/>
      <c r="QUP703" s="4"/>
      <c r="QUQ703" s="4"/>
      <c r="QUR703" s="4"/>
      <c r="QUS703" s="4"/>
      <c r="QUT703" s="4"/>
      <c r="QUU703" s="4"/>
      <c r="QUV703" s="4"/>
      <c r="QUW703" s="4"/>
      <c r="QUX703" s="4"/>
      <c r="QUY703" s="4"/>
      <c r="QUZ703" s="4"/>
      <c r="QVA703" s="4"/>
      <c r="QVB703" s="4"/>
      <c r="QVC703" s="4"/>
      <c r="QVD703" s="4"/>
      <c r="QVE703" s="4"/>
      <c r="QVF703" s="4"/>
      <c r="QVG703" s="4"/>
      <c r="QVH703" s="4"/>
      <c r="QVI703" s="4"/>
      <c r="QVJ703" s="4"/>
      <c r="QVK703" s="4"/>
      <c r="QVL703" s="4"/>
      <c r="QVM703" s="4"/>
      <c r="QVN703" s="4"/>
      <c r="QVO703" s="4"/>
      <c r="QVP703" s="4"/>
      <c r="QVQ703" s="4"/>
      <c r="QVR703" s="4"/>
      <c r="QVS703" s="4"/>
      <c r="QVT703" s="4"/>
      <c r="QVU703" s="4"/>
      <c r="QVV703" s="4"/>
      <c r="QVW703" s="4"/>
      <c r="QVX703" s="4"/>
      <c r="QVY703" s="4"/>
      <c r="QVZ703" s="4"/>
      <c r="QWA703" s="4"/>
      <c r="QWB703" s="4"/>
      <c r="QWC703" s="4"/>
      <c r="QWD703" s="4"/>
      <c r="QWE703" s="4"/>
      <c r="QWF703" s="4"/>
      <c r="QWG703" s="4"/>
      <c r="QWH703" s="4"/>
      <c r="QWI703" s="4"/>
      <c r="QWJ703" s="4"/>
      <c r="QWK703" s="4"/>
      <c r="QWL703" s="4"/>
      <c r="QWM703" s="4"/>
      <c r="QWN703" s="4"/>
      <c r="QWO703" s="4"/>
      <c r="QWP703" s="4"/>
      <c r="QWQ703" s="4"/>
      <c r="QWR703" s="4"/>
      <c r="QWS703" s="4"/>
      <c r="QWT703" s="4"/>
      <c r="QWU703" s="4"/>
      <c r="QWV703" s="4"/>
      <c r="QWW703" s="4"/>
      <c r="QWX703" s="4"/>
      <c r="QWY703" s="4"/>
      <c r="QWZ703" s="4"/>
      <c r="QXA703" s="4"/>
      <c r="QXB703" s="4"/>
      <c r="QXC703" s="4"/>
      <c r="QXD703" s="4"/>
      <c r="QXE703" s="4"/>
      <c r="QXF703" s="4"/>
      <c r="QXG703" s="4"/>
      <c r="QXH703" s="4"/>
      <c r="QXI703" s="4"/>
      <c r="QXJ703" s="4"/>
      <c r="QXK703" s="4"/>
      <c r="QXL703" s="4"/>
      <c r="QXM703" s="4"/>
      <c r="QXN703" s="4"/>
      <c r="QXO703" s="4"/>
      <c r="QXP703" s="4"/>
      <c r="QXQ703" s="4"/>
      <c r="QXR703" s="4"/>
      <c r="QXS703" s="4"/>
      <c r="QXT703" s="4"/>
      <c r="QXU703" s="4"/>
      <c r="QXV703" s="4"/>
      <c r="QXW703" s="4"/>
      <c r="QXX703" s="4"/>
      <c r="QXY703" s="4"/>
      <c r="QXZ703" s="4"/>
      <c r="QYA703" s="4"/>
      <c r="QYB703" s="4"/>
      <c r="QYC703" s="4"/>
      <c r="QYD703" s="4"/>
      <c r="QYE703" s="4"/>
      <c r="QYF703" s="4"/>
      <c r="QYG703" s="4"/>
      <c r="QYH703" s="4"/>
      <c r="QYI703" s="4"/>
      <c r="QYJ703" s="4"/>
      <c r="QYK703" s="4"/>
      <c r="QYL703" s="4"/>
      <c r="QYM703" s="4"/>
      <c r="QYN703" s="4"/>
      <c r="QYO703" s="4"/>
      <c r="QYP703" s="4"/>
      <c r="QYQ703" s="4"/>
      <c r="QYR703" s="4"/>
      <c r="QYS703" s="4"/>
      <c r="QYT703" s="4"/>
      <c r="QYU703" s="4"/>
      <c r="QYV703" s="4"/>
      <c r="QYW703" s="4"/>
      <c r="QYX703" s="4"/>
      <c r="QYY703" s="4"/>
      <c r="QYZ703" s="4"/>
      <c r="QZA703" s="4"/>
      <c r="QZB703" s="4"/>
      <c r="QZC703" s="4"/>
      <c r="QZD703" s="4"/>
      <c r="QZE703" s="4"/>
      <c r="QZF703" s="4"/>
      <c r="QZG703" s="4"/>
      <c r="QZH703" s="4"/>
      <c r="QZI703" s="4"/>
      <c r="QZJ703" s="4"/>
      <c r="QZK703" s="4"/>
      <c r="QZL703" s="4"/>
      <c r="QZM703" s="4"/>
      <c r="QZN703" s="4"/>
      <c r="QZO703" s="4"/>
      <c r="QZP703" s="4"/>
      <c r="QZQ703" s="4"/>
      <c r="QZR703" s="4"/>
      <c r="QZS703" s="4"/>
      <c r="QZT703" s="4"/>
      <c r="QZU703" s="4"/>
      <c r="QZV703" s="4"/>
      <c r="QZW703" s="4"/>
      <c r="QZX703" s="4"/>
      <c r="QZY703" s="4"/>
      <c r="QZZ703" s="4"/>
      <c r="RAA703" s="4"/>
      <c r="RAB703" s="4"/>
      <c r="RAC703" s="4"/>
      <c r="RAD703" s="4"/>
      <c r="RAE703" s="4"/>
      <c r="RAF703" s="4"/>
      <c r="RAG703" s="4"/>
      <c r="RAH703" s="4"/>
      <c r="RAI703" s="4"/>
      <c r="RAJ703" s="4"/>
      <c r="RAK703" s="4"/>
      <c r="RAL703" s="4"/>
      <c r="RAM703" s="4"/>
      <c r="RAN703" s="4"/>
      <c r="RAO703" s="4"/>
      <c r="RAP703" s="4"/>
      <c r="RAQ703" s="4"/>
      <c r="RAR703" s="4"/>
      <c r="RAS703" s="4"/>
      <c r="RAT703" s="4"/>
      <c r="RAU703" s="4"/>
      <c r="RAV703" s="4"/>
      <c r="RAW703" s="4"/>
      <c r="RAX703" s="4"/>
      <c r="RAY703" s="4"/>
      <c r="RAZ703" s="4"/>
      <c r="RBA703" s="4"/>
      <c r="RBB703" s="4"/>
      <c r="RBC703" s="4"/>
      <c r="RBD703" s="4"/>
      <c r="RBE703" s="4"/>
      <c r="RBF703" s="4"/>
      <c r="RBG703" s="4"/>
      <c r="RBH703" s="4"/>
      <c r="RBI703" s="4"/>
      <c r="RBJ703" s="4"/>
      <c r="RBK703" s="4"/>
      <c r="RBL703" s="4"/>
      <c r="RBM703" s="4"/>
      <c r="RBN703" s="4"/>
      <c r="RBO703" s="4"/>
      <c r="RBP703" s="4"/>
      <c r="RBQ703" s="4"/>
      <c r="RBR703" s="4"/>
      <c r="RBS703" s="4"/>
      <c r="RBT703" s="4"/>
      <c r="RBU703" s="4"/>
      <c r="RBV703" s="4"/>
      <c r="RBW703" s="4"/>
      <c r="RBX703" s="4"/>
      <c r="RBY703" s="4"/>
      <c r="RBZ703" s="4"/>
      <c r="RCA703" s="4"/>
      <c r="RCB703" s="4"/>
      <c r="RCC703" s="4"/>
      <c r="RCD703" s="4"/>
      <c r="RCE703" s="4"/>
      <c r="RCF703" s="4"/>
      <c r="RCG703" s="4"/>
      <c r="RCH703" s="4"/>
      <c r="RCI703" s="4"/>
      <c r="RCJ703" s="4"/>
      <c r="RCK703" s="4"/>
      <c r="RCL703" s="4"/>
      <c r="RCM703" s="4"/>
      <c r="RCN703" s="4"/>
      <c r="RCO703" s="4"/>
      <c r="RCP703" s="4"/>
      <c r="RCQ703" s="4"/>
      <c r="RCR703" s="4"/>
      <c r="RCS703" s="4"/>
      <c r="RCT703" s="4"/>
      <c r="RCU703" s="4"/>
      <c r="RCV703" s="4"/>
      <c r="RCW703" s="4"/>
      <c r="RCX703" s="4"/>
      <c r="RCY703" s="4"/>
      <c r="RCZ703" s="4"/>
      <c r="RDA703" s="4"/>
      <c r="RDB703" s="4"/>
      <c r="RDC703" s="4"/>
      <c r="RDD703" s="4"/>
      <c r="RDE703" s="4"/>
      <c r="RDF703" s="4"/>
      <c r="RDG703" s="4"/>
      <c r="RDH703" s="4"/>
      <c r="RDI703" s="4"/>
      <c r="RDJ703" s="4"/>
      <c r="RDK703" s="4"/>
      <c r="RDL703" s="4"/>
      <c r="RDM703" s="4"/>
      <c r="RDN703" s="4"/>
      <c r="RDO703" s="4"/>
      <c r="RDP703" s="4"/>
      <c r="RDQ703" s="4"/>
      <c r="RDR703" s="4"/>
      <c r="RDS703" s="4"/>
      <c r="RDT703" s="4"/>
      <c r="RDU703" s="4"/>
      <c r="RDV703" s="4"/>
      <c r="RDW703" s="4"/>
      <c r="RDX703" s="4"/>
      <c r="RDY703" s="4"/>
      <c r="RDZ703" s="4"/>
      <c r="REA703" s="4"/>
      <c r="REB703" s="4"/>
      <c r="REC703" s="4"/>
      <c r="RED703" s="4"/>
      <c r="REE703" s="4"/>
      <c r="REF703" s="4"/>
      <c r="REG703" s="4"/>
      <c r="REH703" s="4"/>
      <c r="REI703" s="4"/>
      <c r="REJ703" s="4"/>
      <c r="REK703" s="4"/>
      <c r="REL703" s="4"/>
      <c r="REM703" s="4"/>
      <c r="REN703" s="4"/>
      <c r="REO703" s="4"/>
      <c r="REP703" s="4"/>
      <c r="REQ703" s="4"/>
      <c r="RER703" s="4"/>
      <c r="RES703" s="4"/>
      <c r="RET703" s="4"/>
      <c r="REU703" s="4"/>
      <c r="REV703" s="4"/>
      <c r="REW703" s="4"/>
      <c r="REX703" s="4"/>
      <c r="REY703" s="4"/>
      <c r="REZ703" s="4"/>
      <c r="RFA703" s="4"/>
      <c r="RFB703" s="4"/>
      <c r="RFC703" s="4"/>
      <c r="RFD703" s="4"/>
      <c r="RFE703" s="4"/>
      <c r="RFF703" s="4"/>
      <c r="RFG703" s="4"/>
      <c r="RFH703" s="4"/>
      <c r="RFI703" s="4"/>
      <c r="RFJ703" s="4"/>
      <c r="RFK703" s="4"/>
      <c r="RFL703" s="4"/>
      <c r="RFM703" s="4"/>
      <c r="RFN703" s="4"/>
      <c r="RFO703" s="4"/>
      <c r="RFP703" s="4"/>
      <c r="RFQ703" s="4"/>
      <c r="RFR703" s="4"/>
      <c r="RFS703" s="4"/>
      <c r="RFT703" s="4"/>
      <c r="RFU703" s="4"/>
      <c r="RFV703" s="4"/>
      <c r="RFW703" s="4"/>
      <c r="RFX703" s="4"/>
      <c r="RFY703" s="4"/>
      <c r="RFZ703" s="4"/>
      <c r="RGA703" s="4"/>
      <c r="RGB703" s="4"/>
      <c r="RGC703" s="4"/>
      <c r="RGD703" s="4"/>
      <c r="RGE703" s="4"/>
      <c r="RGF703" s="4"/>
      <c r="RGG703" s="4"/>
      <c r="RGH703" s="4"/>
      <c r="RGI703" s="4"/>
      <c r="RGJ703" s="4"/>
      <c r="RGK703" s="4"/>
      <c r="RGL703" s="4"/>
      <c r="RGM703" s="4"/>
      <c r="RGN703" s="4"/>
      <c r="RGO703" s="4"/>
      <c r="RGP703" s="4"/>
      <c r="RGQ703" s="4"/>
      <c r="RGR703" s="4"/>
      <c r="RGS703" s="4"/>
      <c r="RGT703" s="4"/>
      <c r="RGU703" s="4"/>
      <c r="RGV703" s="4"/>
      <c r="RGW703" s="4"/>
      <c r="RGX703" s="4"/>
      <c r="RGY703" s="4"/>
      <c r="RGZ703" s="4"/>
      <c r="RHA703" s="4"/>
      <c r="RHB703" s="4"/>
      <c r="RHC703" s="4"/>
      <c r="RHD703" s="4"/>
      <c r="RHE703" s="4"/>
      <c r="RHF703" s="4"/>
      <c r="RHG703" s="4"/>
      <c r="RHH703" s="4"/>
      <c r="RHI703" s="4"/>
      <c r="RHJ703" s="4"/>
      <c r="RHK703" s="4"/>
      <c r="RHL703" s="4"/>
      <c r="RHM703" s="4"/>
      <c r="RHN703" s="4"/>
      <c r="RHO703" s="4"/>
      <c r="RHP703" s="4"/>
      <c r="RHQ703" s="4"/>
      <c r="RHR703" s="4"/>
      <c r="RHS703" s="4"/>
      <c r="RHT703" s="4"/>
      <c r="RHU703" s="4"/>
      <c r="RHV703" s="4"/>
      <c r="RHW703" s="4"/>
      <c r="RHX703" s="4"/>
      <c r="RHY703" s="4"/>
      <c r="RHZ703" s="4"/>
      <c r="RIA703" s="4"/>
      <c r="RIB703" s="4"/>
      <c r="RIC703" s="4"/>
      <c r="RID703" s="4"/>
      <c r="RIE703" s="4"/>
      <c r="RIF703" s="4"/>
      <c r="RIG703" s="4"/>
      <c r="RIH703" s="4"/>
      <c r="RII703" s="4"/>
      <c r="RIJ703" s="4"/>
      <c r="RIK703" s="4"/>
      <c r="RIL703" s="4"/>
      <c r="RIM703" s="4"/>
      <c r="RIN703" s="4"/>
      <c r="RIO703" s="4"/>
      <c r="RIP703" s="4"/>
      <c r="RIQ703" s="4"/>
      <c r="RIR703" s="4"/>
      <c r="RIS703" s="4"/>
      <c r="RIT703" s="4"/>
      <c r="RIU703" s="4"/>
      <c r="RIV703" s="4"/>
      <c r="RIW703" s="4"/>
      <c r="RIX703" s="4"/>
      <c r="RIY703" s="4"/>
      <c r="RIZ703" s="4"/>
      <c r="RJA703" s="4"/>
      <c r="RJB703" s="4"/>
      <c r="RJC703" s="4"/>
      <c r="RJD703" s="4"/>
      <c r="RJE703" s="4"/>
      <c r="RJF703" s="4"/>
      <c r="RJG703" s="4"/>
      <c r="RJH703" s="4"/>
      <c r="RJI703" s="4"/>
      <c r="RJJ703" s="4"/>
      <c r="RJK703" s="4"/>
      <c r="RJL703" s="4"/>
      <c r="RJM703" s="4"/>
      <c r="RJN703" s="4"/>
      <c r="RJO703" s="4"/>
      <c r="RJP703" s="4"/>
      <c r="RJQ703" s="4"/>
      <c r="RJR703" s="4"/>
      <c r="RJS703" s="4"/>
      <c r="RJT703" s="4"/>
      <c r="RJU703" s="4"/>
      <c r="RJV703" s="4"/>
      <c r="RJW703" s="4"/>
      <c r="RJX703" s="4"/>
      <c r="RJY703" s="4"/>
      <c r="RJZ703" s="4"/>
      <c r="RKA703" s="4"/>
      <c r="RKB703" s="4"/>
      <c r="RKC703" s="4"/>
      <c r="RKD703" s="4"/>
      <c r="RKE703" s="4"/>
      <c r="RKF703" s="4"/>
      <c r="RKG703" s="4"/>
      <c r="RKH703" s="4"/>
      <c r="RKI703" s="4"/>
      <c r="RKJ703" s="4"/>
      <c r="RKK703" s="4"/>
      <c r="RKL703" s="4"/>
      <c r="RKM703" s="4"/>
      <c r="RKN703" s="4"/>
      <c r="RKO703" s="4"/>
      <c r="RKP703" s="4"/>
      <c r="RKQ703" s="4"/>
      <c r="RKR703" s="4"/>
      <c r="RKS703" s="4"/>
      <c r="RKT703" s="4"/>
      <c r="RKU703" s="4"/>
      <c r="RKV703" s="4"/>
      <c r="RKW703" s="4"/>
      <c r="RKX703" s="4"/>
      <c r="RKY703" s="4"/>
      <c r="RKZ703" s="4"/>
      <c r="RLA703" s="4"/>
      <c r="RLB703" s="4"/>
      <c r="RLC703" s="4"/>
      <c r="RLD703" s="4"/>
      <c r="RLE703" s="4"/>
      <c r="RLF703" s="4"/>
      <c r="RLG703" s="4"/>
      <c r="RLH703" s="4"/>
      <c r="RLI703" s="4"/>
      <c r="RLJ703" s="4"/>
      <c r="RLK703" s="4"/>
      <c r="RLL703" s="4"/>
      <c r="RLM703" s="4"/>
      <c r="RLN703" s="4"/>
      <c r="RLO703" s="4"/>
      <c r="RLP703" s="4"/>
      <c r="RLQ703" s="4"/>
      <c r="RLR703" s="4"/>
      <c r="RLS703" s="4"/>
      <c r="RLT703" s="4"/>
      <c r="RLU703" s="4"/>
      <c r="RLV703" s="4"/>
      <c r="RLW703" s="4"/>
      <c r="RLX703" s="4"/>
      <c r="RLY703" s="4"/>
      <c r="RLZ703" s="4"/>
      <c r="RMA703" s="4"/>
      <c r="RMB703" s="4"/>
      <c r="RMC703" s="4"/>
      <c r="RMD703" s="4"/>
      <c r="RME703" s="4"/>
      <c r="RMF703" s="4"/>
      <c r="RMG703" s="4"/>
      <c r="RMH703" s="4"/>
      <c r="RMI703" s="4"/>
      <c r="RMJ703" s="4"/>
      <c r="RMK703" s="4"/>
      <c r="RML703" s="4"/>
      <c r="RMM703" s="4"/>
      <c r="RMN703" s="4"/>
      <c r="RMO703" s="4"/>
      <c r="RMP703" s="4"/>
      <c r="RMQ703" s="4"/>
      <c r="RMR703" s="4"/>
      <c r="RMS703" s="4"/>
      <c r="RMT703" s="4"/>
      <c r="RMU703" s="4"/>
      <c r="RMV703" s="4"/>
      <c r="RMW703" s="4"/>
      <c r="RMX703" s="4"/>
      <c r="RMY703" s="4"/>
      <c r="RMZ703" s="4"/>
      <c r="RNA703" s="4"/>
      <c r="RNB703" s="4"/>
      <c r="RNC703" s="4"/>
      <c r="RND703" s="4"/>
      <c r="RNE703" s="4"/>
      <c r="RNF703" s="4"/>
      <c r="RNG703" s="4"/>
      <c r="RNH703" s="4"/>
      <c r="RNI703" s="4"/>
      <c r="RNJ703" s="4"/>
      <c r="RNK703" s="4"/>
      <c r="RNL703" s="4"/>
      <c r="RNM703" s="4"/>
      <c r="RNN703" s="4"/>
      <c r="RNO703" s="4"/>
      <c r="RNP703" s="4"/>
      <c r="RNQ703" s="4"/>
      <c r="RNR703" s="4"/>
      <c r="RNS703" s="4"/>
      <c r="RNT703" s="4"/>
      <c r="RNU703" s="4"/>
      <c r="RNV703" s="4"/>
      <c r="RNW703" s="4"/>
      <c r="RNX703" s="4"/>
      <c r="RNY703" s="4"/>
      <c r="RNZ703" s="4"/>
      <c r="ROA703" s="4"/>
      <c r="ROB703" s="4"/>
      <c r="ROC703" s="4"/>
      <c r="ROD703" s="4"/>
      <c r="ROE703" s="4"/>
      <c r="ROF703" s="4"/>
      <c r="ROG703" s="4"/>
      <c r="ROH703" s="4"/>
      <c r="ROI703" s="4"/>
      <c r="ROJ703" s="4"/>
      <c r="ROK703" s="4"/>
      <c r="ROL703" s="4"/>
      <c r="ROM703" s="4"/>
      <c r="RON703" s="4"/>
      <c r="ROO703" s="4"/>
      <c r="ROP703" s="4"/>
      <c r="ROQ703" s="4"/>
      <c r="ROR703" s="4"/>
      <c r="ROS703" s="4"/>
      <c r="ROT703" s="4"/>
      <c r="ROU703" s="4"/>
      <c r="ROV703" s="4"/>
      <c r="ROW703" s="4"/>
      <c r="ROX703" s="4"/>
      <c r="ROY703" s="4"/>
      <c r="ROZ703" s="4"/>
      <c r="RPA703" s="4"/>
      <c r="RPB703" s="4"/>
      <c r="RPC703" s="4"/>
      <c r="RPD703" s="4"/>
      <c r="RPE703" s="4"/>
      <c r="RPF703" s="4"/>
      <c r="RPG703" s="4"/>
      <c r="RPH703" s="4"/>
      <c r="RPI703" s="4"/>
      <c r="RPJ703" s="4"/>
      <c r="RPK703" s="4"/>
      <c r="RPL703" s="4"/>
      <c r="RPM703" s="4"/>
      <c r="RPN703" s="4"/>
      <c r="RPO703" s="4"/>
      <c r="RPP703" s="4"/>
      <c r="RPQ703" s="4"/>
      <c r="RPR703" s="4"/>
      <c r="RPS703" s="4"/>
      <c r="RPT703" s="4"/>
      <c r="RPU703" s="4"/>
      <c r="RPV703" s="4"/>
      <c r="RPW703" s="4"/>
      <c r="RPX703" s="4"/>
      <c r="RPY703" s="4"/>
      <c r="RPZ703" s="4"/>
      <c r="RQA703" s="4"/>
      <c r="RQB703" s="4"/>
      <c r="RQC703" s="4"/>
      <c r="RQD703" s="4"/>
      <c r="RQE703" s="4"/>
      <c r="RQF703" s="4"/>
      <c r="RQG703" s="4"/>
      <c r="RQH703" s="4"/>
      <c r="RQI703" s="4"/>
      <c r="RQJ703" s="4"/>
      <c r="RQK703" s="4"/>
      <c r="RQL703" s="4"/>
      <c r="RQM703" s="4"/>
      <c r="RQN703" s="4"/>
      <c r="RQO703" s="4"/>
      <c r="RQP703" s="4"/>
      <c r="RQQ703" s="4"/>
      <c r="RQR703" s="4"/>
      <c r="RQS703" s="4"/>
      <c r="RQT703" s="4"/>
      <c r="RQU703" s="4"/>
      <c r="RQV703" s="4"/>
      <c r="RQW703" s="4"/>
      <c r="RQX703" s="4"/>
      <c r="RQY703" s="4"/>
      <c r="RQZ703" s="4"/>
      <c r="RRA703" s="4"/>
      <c r="RRB703" s="4"/>
      <c r="RRC703" s="4"/>
      <c r="RRD703" s="4"/>
      <c r="RRE703" s="4"/>
      <c r="RRF703" s="4"/>
      <c r="RRG703" s="4"/>
      <c r="RRH703" s="4"/>
      <c r="RRI703" s="4"/>
      <c r="RRJ703" s="4"/>
      <c r="RRK703" s="4"/>
      <c r="RRL703" s="4"/>
      <c r="RRM703" s="4"/>
      <c r="RRN703" s="4"/>
      <c r="RRO703" s="4"/>
      <c r="RRP703" s="4"/>
      <c r="RRQ703" s="4"/>
      <c r="RRR703" s="4"/>
      <c r="RRS703" s="4"/>
      <c r="RRT703" s="4"/>
      <c r="RRU703" s="4"/>
      <c r="RRV703" s="4"/>
      <c r="RRW703" s="4"/>
      <c r="RRX703" s="4"/>
      <c r="RRY703" s="4"/>
      <c r="RRZ703" s="4"/>
      <c r="RSA703" s="4"/>
      <c r="RSB703" s="4"/>
      <c r="RSC703" s="4"/>
      <c r="RSD703" s="4"/>
      <c r="RSE703" s="4"/>
      <c r="RSF703" s="4"/>
      <c r="RSG703" s="4"/>
      <c r="RSH703" s="4"/>
      <c r="RSI703" s="4"/>
      <c r="RSJ703" s="4"/>
      <c r="RSK703" s="4"/>
      <c r="RSL703" s="4"/>
      <c r="RSM703" s="4"/>
      <c r="RSN703" s="4"/>
      <c r="RSO703" s="4"/>
      <c r="RSP703" s="4"/>
      <c r="RSQ703" s="4"/>
      <c r="RSR703" s="4"/>
      <c r="RSS703" s="4"/>
      <c r="RST703" s="4"/>
      <c r="RSU703" s="4"/>
      <c r="RSV703" s="4"/>
      <c r="RSW703" s="4"/>
      <c r="RSX703" s="4"/>
      <c r="RSY703" s="4"/>
      <c r="RSZ703" s="4"/>
      <c r="RTA703" s="4"/>
      <c r="RTB703" s="4"/>
      <c r="RTC703" s="4"/>
      <c r="RTD703" s="4"/>
      <c r="RTE703" s="4"/>
      <c r="RTF703" s="4"/>
      <c r="RTG703" s="4"/>
      <c r="RTH703" s="4"/>
      <c r="RTI703" s="4"/>
      <c r="RTJ703" s="4"/>
      <c r="RTK703" s="4"/>
      <c r="RTL703" s="4"/>
      <c r="RTM703" s="4"/>
      <c r="RTN703" s="4"/>
      <c r="RTO703" s="4"/>
      <c r="RTP703" s="4"/>
      <c r="RTQ703" s="4"/>
      <c r="RTR703" s="4"/>
      <c r="RTS703" s="4"/>
      <c r="RTT703" s="4"/>
      <c r="RTU703" s="4"/>
      <c r="RTV703" s="4"/>
      <c r="RTW703" s="4"/>
      <c r="RTX703" s="4"/>
      <c r="RTY703" s="4"/>
      <c r="RTZ703" s="4"/>
      <c r="RUA703" s="4"/>
      <c r="RUB703" s="4"/>
      <c r="RUC703" s="4"/>
      <c r="RUD703" s="4"/>
      <c r="RUE703" s="4"/>
      <c r="RUF703" s="4"/>
      <c r="RUG703" s="4"/>
      <c r="RUH703" s="4"/>
      <c r="RUI703" s="4"/>
      <c r="RUJ703" s="4"/>
      <c r="RUK703" s="4"/>
      <c r="RUL703" s="4"/>
      <c r="RUM703" s="4"/>
      <c r="RUN703" s="4"/>
      <c r="RUO703" s="4"/>
      <c r="RUP703" s="4"/>
      <c r="RUQ703" s="4"/>
      <c r="RUR703" s="4"/>
      <c r="RUS703" s="4"/>
      <c r="RUT703" s="4"/>
      <c r="RUU703" s="4"/>
      <c r="RUV703" s="4"/>
      <c r="RUW703" s="4"/>
      <c r="RUX703" s="4"/>
      <c r="RUY703" s="4"/>
      <c r="RUZ703" s="4"/>
      <c r="RVA703" s="4"/>
      <c r="RVB703" s="4"/>
      <c r="RVC703" s="4"/>
      <c r="RVD703" s="4"/>
      <c r="RVE703" s="4"/>
      <c r="RVF703" s="4"/>
      <c r="RVG703" s="4"/>
      <c r="RVH703" s="4"/>
      <c r="RVI703" s="4"/>
      <c r="RVJ703" s="4"/>
      <c r="RVK703" s="4"/>
      <c r="RVL703" s="4"/>
      <c r="RVM703" s="4"/>
      <c r="RVN703" s="4"/>
      <c r="RVO703" s="4"/>
      <c r="RVP703" s="4"/>
      <c r="RVQ703" s="4"/>
      <c r="RVR703" s="4"/>
      <c r="RVS703" s="4"/>
      <c r="RVT703" s="4"/>
      <c r="RVU703" s="4"/>
      <c r="RVV703" s="4"/>
      <c r="RVW703" s="4"/>
      <c r="RVX703" s="4"/>
      <c r="RVY703" s="4"/>
      <c r="RVZ703" s="4"/>
      <c r="RWA703" s="4"/>
      <c r="RWB703" s="4"/>
      <c r="RWC703" s="4"/>
      <c r="RWD703" s="4"/>
      <c r="RWE703" s="4"/>
      <c r="RWF703" s="4"/>
      <c r="RWG703" s="4"/>
      <c r="RWH703" s="4"/>
      <c r="RWI703" s="4"/>
      <c r="RWJ703" s="4"/>
      <c r="RWK703" s="4"/>
      <c r="RWL703" s="4"/>
      <c r="RWM703" s="4"/>
      <c r="RWN703" s="4"/>
      <c r="RWO703" s="4"/>
      <c r="RWP703" s="4"/>
      <c r="RWQ703" s="4"/>
      <c r="RWR703" s="4"/>
      <c r="RWS703" s="4"/>
      <c r="RWT703" s="4"/>
      <c r="RWU703" s="4"/>
      <c r="RWV703" s="4"/>
      <c r="RWW703" s="4"/>
      <c r="RWX703" s="4"/>
      <c r="RWY703" s="4"/>
      <c r="RWZ703" s="4"/>
      <c r="RXA703" s="4"/>
      <c r="RXB703" s="4"/>
      <c r="RXC703" s="4"/>
      <c r="RXD703" s="4"/>
      <c r="RXE703" s="4"/>
      <c r="RXF703" s="4"/>
      <c r="RXG703" s="4"/>
      <c r="RXH703" s="4"/>
      <c r="RXI703" s="4"/>
      <c r="RXJ703" s="4"/>
      <c r="RXK703" s="4"/>
      <c r="RXL703" s="4"/>
      <c r="RXM703" s="4"/>
      <c r="RXN703" s="4"/>
      <c r="RXO703" s="4"/>
      <c r="RXP703" s="4"/>
      <c r="RXQ703" s="4"/>
      <c r="RXR703" s="4"/>
      <c r="RXS703" s="4"/>
      <c r="RXT703" s="4"/>
      <c r="RXU703" s="4"/>
      <c r="RXV703" s="4"/>
      <c r="RXW703" s="4"/>
      <c r="RXX703" s="4"/>
      <c r="RXY703" s="4"/>
      <c r="RXZ703" s="4"/>
      <c r="RYA703" s="4"/>
      <c r="RYB703" s="4"/>
      <c r="RYC703" s="4"/>
      <c r="RYD703" s="4"/>
      <c r="RYE703" s="4"/>
      <c r="RYF703" s="4"/>
      <c r="RYG703" s="4"/>
      <c r="RYH703" s="4"/>
      <c r="RYI703" s="4"/>
      <c r="RYJ703" s="4"/>
      <c r="RYK703" s="4"/>
      <c r="RYL703" s="4"/>
      <c r="RYM703" s="4"/>
      <c r="RYN703" s="4"/>
      <c r="RYO703" s="4"/>
      <c r="RYP703" s="4"/>
      <c r="RYQ703" s="4"/>
      <c r="RYR703" s="4"/>
      <c r="RYS703" s="4"/>
      <c r="RYT703" s="4"/>
      <c r="RYU703" s="4"/>
      <c r="RYV703" s="4"/>
      <c r="RYW703" s="4"/>
      <c r="RYX703" s="4"/>
      <c r="RYY703" s="4"/>
      <c r="RYZ703" s="4"/>
      <c r="RZA703" s="4"/>
      <c r="RZB703" s="4"/>
      <c r="RZC703" s="4"/>
      <c r="RZD703" s="4"/>
      <c r="RZE703" s="4"/>
      <c r="RZF703" s="4"/>
      <c r="RZG703" s="4"/>
      <c r="RZH703" s="4"/>
      <c r="RZI703" s="4"/>
      <c r="RZJ703" s="4"/>
      <c r="RZK703" s="4"/>
      <c r="RZL703" s="4"/>
      <c r="RZM703" s="4"/>
      <c r="RZN703" s="4"/>
      <c r="RZO703" s="4"/>
      <c r="RZP703" s="4"/>
      <c r="RZQ703" s="4"/>
      <c r="RZR703" s="4"/>
      <c r="RZS703" s="4"/>
      <c r="RZT703" s="4"/>
      <c r="RZU703" s="4"/>
      <c r="RZV703" s="4"/>
      <c r="RZW703" s="4"/>
      <c r="RZX703" s="4"/>
      <c r="RZY703" s="4"/>
      <c r="RZZ703" s="4"/>
      <c r="SAA703" s="4"/>
      <c r="SAB703" s="4"/>
      <c r="SAC703" s="4"/>
      <c r="SAD703" s="4"/>
      <c r="SAE703" s="4"/>
      <c r="SAF703" s="4"/>
      <c r="SAG703" s="4"/>
      <c r="SAH703" s="4"/>
      <c r="SAI703" s="4"/>
      <c r="SAJ703" s="4"/>
      <c r="SAK703" s="4"/>
      <c r="SAL703" s="4"/>
      <c r="SAM703" s="4"/>
      <c r="SAN703" s="4"/>
      <c r="SAO703" s="4"/>
      <c r="SAP703" s="4"/>
      <c r="SAQ703" s="4"/>
      <c r="SAR703" s="4"/>
      <c r="SAS703" s="4"/>
      <c r="SAT703" s="4"/>
      <c r="SAU703" s="4"/>
      <c r="SAV703" s="4"/>
      <c r="SAW703" s="4"/>
      <c r="SAX703" s="4"/>
      <c r="SAY703" s="4"/>
      <c r="SAZ703" s="4"/>
      <c r="SBA703" s="4"/>
      <c r="SBB703" s="4"/>
      <c r="SBC703" s="4"/>
      <c r="SBD703" s="4"/>
      <c r="SBE703" s="4"/>
      <c r="SBF703" s="4"/>
      <c r="SBG703" s="4"/>
      <c r="SBH703" s="4"/>
      <c r="SBI703" s="4"/>
      <c r="SBJ703" s="4"/>
      <c r="SBK703" s="4"/>
      <c r="SBL703" s="4"/>
      <c r="SBM703" s="4"/>
      <c r="SBN703" s="4"/>
      <c r="SBO703" s="4"/>
      <c r="SBP703" s="4"/>
      <c r="SBQ703" s="4"/>
      <c r="SBR703" s="4"/>
      <c r="SBS703" s="4"/>
      <c r="SBT703" s="4"/>
      <c r="SBU703" s="4"/>
      <c r="SBV703" s="4"/>
      <c r="SBW703" s="4"/>
      <c r="SBX703" s="4"/>
      <c r="SBY703" s="4"/>
      <c r="SBZ703" s="4"/>
      <c r="SCA703" s="4"/>
      <c r="SCB703" s="4"/>
      <c r="SCC703" s="4"/>
      <c r="SCD703" s="4"/>
      <c r="SCE703" s="4"/>
      <c r="SCF703" s="4"/>
      <c r="SCG703" s="4"/>
      <c r="SCH703" s="4"/>
      <c r="SCI703" s="4"/>
      <c r="SCJ703" s="4"/>
      <c r="SCK703" s="4"/>
      <c r="SCL703" s="4"/>
      <c r="SCM703" s="4"/>
      <c r="SCN703" s="4"/>
      <c r="SCO703" s="4"/>
      <c r="SCP703" s="4"/>
      <c r="SCQ703" s="4"/>
      <c r="SCR703" s="4"/>
      <c r="SCS703" s="4"/>
      <c r="SCT703" s="4"/>
      <c r="SCU703" s="4"/>
      <c r="SCV703" s="4"/>
      <c r="SCW703" s="4"/>
      <c r="SCX703" s="4"/>
      <c r="SCY703" s="4"/>
      <c r="SCZ703" s="4"/>
      <c r="SDA703" s="4"/>
      <c r="SDB703" s="4"/>
      <c r="SDC703" s="4"/>
      <c r="SDD703" s="4"/>
      <c r="SDE703" s="4"/>
      <c r="SDF703" s="4"/>
      <c r="SDG703" s="4"/>
      <c r="SDH703" s="4"/>
      <c r="SDI703" s="4"/>
      <c r="SDJ703" s="4"/>
      <c r="SDK703" s="4"/>
      <c r="SDL703" s="4"/>
      <c r="SDM703" s="4"/>
      <c r="SDN703" s="4"/>
      <c r="SDO703" s="4"/>
      <c r="SDP703" s="4"/>
      <c r="SDQ703" s="4"/>
      <c r="SDR703" s="4"/>
      <c r="SDS703" s="4"/>
      <c r="SDT703" s="4"/>
      <c r="SDU703" s="4"/>
      <c r="SDV703" s="4"/>
      <c r="SDW703" s="4"/>
      <c r="SDX703" s="4"/>
      <c r="SDY703" s="4"/>
      <c r="SDZ703" s="4"/>
      <c r="SEA703" s="4"/>
      <c r="SEB703" s="4"/>
      <c r="SEC703" s="4"/>
      <c r="SED703" s="4"/>
      <c r="SEE703" s="4"/>
      <c r="SEF703" s="4"/>
      <c r="SEG703" s="4"/>
      <c r="SEH703" s="4"/>
      <c r="SEI703" s="4"/>
      <c r="SEJ703" s="4"/>
      <c r="SEK703" s="4"/>
      <c r="SEL703" s="4"/>
      <c r="SEM703" s="4"/>
      <c r="SEN703" s="4"/>
      <c r="SEO703" s="4"/>
      <c r="SEP703" s="4"/>
      <c r="SEQ703" s="4"/>
      <c r="SER703" s="4"/>
      <c r="SES703" s="4"/>
      <c r="SET703" s="4"/>
      <c r="SEU703" s="4"/>
      <c r="SEV703" s="4"/>
      <c r="SEW703" s="4"/>
      <c r="SEX703" s="4"/>
      <c r="SEY703" s="4"/>
      <c r="SEZ703" s="4"/>
      <c r="SFA703" s="4"/>
      <c r="SFB703" s="4"/>
      <c r="SFC703" s="4"/>
      <c r="SFD703" s="4"/>
      <c r="SFE703" s="4"/>
      <c r="SFF703" s="4"/>
      <c r="SFG703" s="4"/>
      <c r="SFH703" s="4"/>
      <c r="SFI703" s="4"/>
      <c r="SFJ703" s="4"/>
      <c r="SFK703" s="4"/>
      <c r="SFL703" s="4"/>
      <c r="SFM703" s="4"/>
      <c r="SFN703" s="4"/>
      <c r="SFO703" s="4"/>
      <c r="SFP703" s="4"/>
      <c r="SFQ703" s="4"/>
      <c r="SFR703" s="4"/>
      <c r="SFS703" s="4"/>
      <c r="SFT703" s="4"/>
      <c r="SFU703" s="4"/>
      <c r="SFV703" s="4"/>
      <c r="SFW703" s="4"/>
      <c r="SFX703" s="4"/>
      <c r="SFY703" s="4"/>
      <c r="SFZ703" s="4"/>
      <c r="SGA703" s="4"/>
      <c r="SGB703" s="4"/>
      <c r="SGC703" s="4"/>
      <c r="SGD703" s="4"/>
      <c r="SGE703" s="4"/>
      <c r="SGF703" s="4"/>
      <c r="SGG703" s="4"/>
      <c r="SGH703" s="4"/>
      <c r="SGI703" s="4"/>
      <c r="SGJ703" s="4"/>
      <c r="SGK703" s="4"/>
      <c r="SGL703" s="4"/>
      <c r="SGM703" s="4"/>
      <c r="SGN703" s="4"/>
      <c r="SGO703" s="4"/>
      <c r="SGP703" s="4"/>
      <c r="SGQ703" s="4"/>
      <c r="SGR703" s="4"/>
      <c r="SGS703" s="4"/>
      <c r="SGT703" s="4"/>
      <c r="SGU703" s="4"/>
      <c r="SGV703" s="4"/>
      <c r="SGW703" s="4"/>
      <c r="SGX703" s="4"/>
      <c r="SGY703" s="4"/>
      <c r="SGZ703" s="4"/>
      <c r="SHA703" s="4"/>
      <c r="SHB703" s="4"/>
      <c r="SHC703" s="4"/>
      <c r="SHD703" s="4"/>
      <c r="SHE703" s="4"/>
      <c r="SHF703" s="4"/>
      <c r="SHG703" s="4"/>
      <c r="SHH703" s="4"/>
      <c r="SHI703" s="4"/>
      <c r="SHJ703" s="4"/>
      <c r="SHK703" s="4"/>
      <c r="SHL703" s="4"/>
      <c r="SHM703" s="4"/>
      <c r="SHN703" s="4"/>
      <c r="SHO703" s="4"/>
      <c r="SHP703" s="4"/>
      <c r="SHQ703" s="4"/>
      <c r="SHR703" s="4"/>
      <c r="SHS703" s="4"/>
      <c r="SHT703" s="4"/>
      <c r="SHU703" s="4"/>
      <c r="SHV703" s="4"/>
      <c r="SHW703" s="4"/>
      <c r="SHX703" s="4"/>
      <c r="SHY703" s="4"/>
      <c r="SHZ703" s="4"/>
      <c r="SIA703" s="4"/>
      <c r="SIB703" s="4"/>
      <c r="SIC703" s="4"/>
      <c r="SID703" s="4"/>
      <c r="SIE703" s="4"/>
      <c r="SIF703" s="4"/>
      <c r="SIG703" s="4"/>
      <c r="SIH703" s="4"/>
      <c r="SII703" s="4"/>
      <c r="SIJ703" s="4"/>
      <c r="SIK703" s="4"/>
      <c r="SIL703" s="4"/>
      <c r="SIM703" s="4"/>
      <c r="SIN703" s="4"/>
      <c r="SIO703" s="4"/>
      <c r="SIP703" s="4"/>
      <c r="SIQ703" s="4"/>
      <c r="SIR703" s="4"/>
      <c r="SIS703" s="4"/>
      <c r="SIT703" s="4"/>
      <c r="SIU703" s="4"/>
      <c r="SIV703" s="4"/>
      <c r="SIW703" s="4"/>
      <c r="SIX703" s="4"/>
      <c r="SIY703" s="4"/>
      <c r="SIZ703" s="4"/>
      <c r="SJA703" s="4"/>
      <c r="SJB703" s="4"/>
      <c r="SJC703" s="4"/>
      <c r="SJD703" s="4"/>
      <c r="SJE703" s="4"/>
      <c r="SJF703" s="4"/>
      <c r="SJG703" s="4"/>
      <c r="SJH703" s="4"/>
      <c r="SJI703" s="4"/>
      <c r="SJJ703" s="4"/>
      <c r="SJK703" s="4"/>
      <c r="SJL703" s="4"/>
      <c r="SJM703" s="4"/>
      <c r="SJN703" s="4"/>
      <c r="SJO703" s="4"/>
      <c r="SJP703" s="4"/>
      <c r="SJQ703" s="4"/>
      <c r="SJR703" s="4"/>
      <c r="SJS703" s="4"/>
      <c r="SJT703" s="4"/>
      <c r="SJU703" s="4"/>
      <c r="SJV703" s="4"/>
      <c r="SJW703" s="4"/>
      <c r="SJX703" s="4"/>
      <c r="SJY703" s="4"/>
      <c r="SJZ703" s="4"/>
      <c r="SKA703" s="4"/>
      <c r="SKB703" s="4"/>
      <c r="SKC703" s="4"/>
      <c r="SKD703" s="4"/>
      <c r="SKE703" s="4"/>
      <c r="SKF703" s="4"/>
      <c r="SKG703" s="4"/>
      <c r="SKH703" s="4"/>
      <c r="SKI703" s="4"/>
      <c r="SKJ703" s="4"/>
      <c r="SKK703" s="4"/>
      <c r="SKL703" s="4"/>
      <c r="SKM703" s="4"/>
      <c r="SKN703" s="4"/>
      <c r="SKO703" s="4"/>
      <c r="SKP703" s="4"/>
      <c r="SKQ703" s="4"/>
      <c r="SKR703" s="4"/>
      <c r="SKS703" s="4"/>
      <c r="SKT703" s="4"/>
      <c r="SKU703" s="4"/>
      <c r="SKV703" s="4"/>
      <c r="SKW703" s="4"/>
      <c r="SKX703" s="4"/>
      <c r="SKY703" s="4"/>
      <c r="SKZ703" s="4"/>
      <c r="SLA703" s="4"/>
      <c r="SLB703" s="4"/>
      <c r="SLC703" s="4"/>
      <c r="SLD703" s="4"/>
      <c r="SLE703" s="4"/>
      <c r="SLF703" s="4"/>
      <c r="SLG703" s="4"/>
      <c r="SLH703" s="4"/>
      <c r="SLI703" s="4"/>
      <c r="SLJ703" s="4"/>
      <c r="SLK703" s="4"/>
      <c r="SLL703" s="4"/>
      <c r="SLM703" s="4"/>
      <c r="SLN703" s="4"/>
      <c r="SLO703" s="4"/>
      <c r="SLP703" s="4"/>
      <c r="SLQ703" s="4"/>
      <c r="SLR703" s="4"/>
      <c r="SLS703" s="4"/>
      <c r="SLT703" s="4"/>
      <c r="SLU703" s="4"/>
      <c r="SLV703" s="4"/>
      <c r="SLW703" s="4"/>
      <c r="SLX703" s="4"/>
      <c r="SLY703" s="4"/>
      <c r="SLZ703" s="4"/>
      <c r="SMA703" s="4"/>
      <c r="SMB703" s="4"/>
      <c r="SMC703" s="4"/>
      <c r="SMD703" s="4"/>
      <c r="SME703" s="4"/>
      <c r="SMF703" s="4"/>
      <c r="SMG703" s="4"/>
      <c r="SMH703" s="4"/>
      <c r="SMI703" s="4"/>
      <c r="SMJ703" s="4"/>
      <c r="SMK703" s="4"/>
      <c r="SML703" s="4"/>
      <c r="SMM703" s="4"/>
      <c r="SMN703" s="4"/>
      <c r="SMO703" s="4"/>
      <c r="SMP703" s="4"/>
      <c r="SMQ703" s="4"/>
      <c r="SMR703" s="4"/>
      <c r="SMS703" s="4"/>
      <c r="SMT703" s="4"/>
      <c r="SMU703" s="4"/>
      <c r="SMV703" s="4"/>
      <c r="SMW703" s="4"/>
      <c r="SMX703" s="4"/>
      <c r="SMY703" s="4"/>
      <c r="SMZ703" s="4"/>
      <c r="SNA703" s="4"/>
      <c r="SNB703" s="4"/>
      <c r="SNC703" s="4"/>
      <c r="SND703" s="4"/>
      <c r="SNE703" s="4"/>
      <c r="SNF703" s="4"/>
      <c r="SNG703" s="4"/>
      <c r="SNH703" s="4"/>
      <c r="SNI703" s="4"/>
      <c r="SNJ703" s="4"/>
      <c r="SNK703" s="4"/>
      <c r="SNL703" s="4"/>
      <c r="SNM703" s="4"/>
      <c r="SNN703" s="4"/>
      <c r="SNO703" s="4"/>
      <c r="SNP703" s="4"/>
      <c r="SNQ703" s="4"/>
      <c r="SNR703" s="4"/>
      <c r="SNS703" s="4"/>
      <c r="SNT703" s="4"/>
      <c r="SNU703" s="4"/>
      <c r="SNV703" s="4"/>
      <c r="SNW703" s="4"/>
      <c r="SNX703" s="4"/>
      <c r="SNY703" s="4"/>
      <c r="SNZ703" s="4"/>
      <c r="SOA703" s="4"/>
      <c r="SOB703" s="4"/>
      <c r="SOC703" s="4"/>
      <c r="SOD703" s="4"/>
      <c r="SOE703" s="4"/>
      <c r="SOF703" s="4"/>
      <c r="SOG703" s="4"/>
      <c r="SOH703" s="4"/>
      <c r="SOI703" s="4"/>
      <c r="SOJ703" s="4"/>
      <c r="SOK703" s="4"/>
      <c r="SOL703" s="4"/>
      <c r="SOM703" s="4"/>
      <c r="SON703" s="4"/>
      <c r="SOO703" s="4"/>
      <c r="SOP703" s="4"/>
      <c r="SOQ703" s="4"/>
      <c r="SOR703" s="4"/>
      <c r="SOS703" s="4"/>
      <c r="SOT703" s="4"/>
      <c r="SOU703" s="4"/>
      <c r="SOV703" s="4"/>
      <c r="SOW703" s="4"/>
      <c r="SOX703" s="4"/>
      <c r="SOY703" s="4"/>
      <c r="SOZ703" s="4"/>
      <c r="SPA703" s="4"/>
      <c r="SPB703" s="4"/>
      <c r="SPC703" s="4"/>
      <c r="SPD703" s="4"/>
      <c r="SPE703" s="4"/>
      <c r="SPF703" s="4"/>
      <c r="SPG703" s="4"/>
      <c r="SPH703" s="4"/>
      <c r="SPI703" s="4"/>
      <c r="SPJ703" s="4"/>
      <c r="SPK703" s="4"/>
      <c r="SPL703" s="4"/>
      <c r="SPM703" s="4"/>
      <c r="SPN703" s="4"/>
      <c r="SPO703" s="4"/>
      <c r="SPP703" s="4"/>
      <c r="SPQ703" s="4"/>
      <c r="SPR703" s="4"/>
      <c r="SPS703" s="4"/>
      <c r="SPT703" s="4"/>
      <c r="SPU703" s="4"/>
      <c r="SPV703" s="4"/>
      <c r="SPW703" s="4"/>
      <c r="SPX703" s="4"/>
      <c r="SPY703" s="4"/>
      <c r="SPZ703" s="4"/>
      <c r="SQA703" s="4"/>
      <c r="SQB703" s="4"/>
      <c r="SQC703" s="4"/>
      <c r="SQD703" s="4"/>
      <c r="SQE703" s="4"/>
      <c r="SQF703" s="4"/>
      <c r="SQG703" s="4"/>
      <c r="SQH703" s="4"/>
      <c r="SQI703" s="4"/>
      <c r="SQJ703" s="4"/>
      <c r="SQK703" s="4"/>
      <c r="SQL703" s="4"/>
      <c r="SQM703" s="4"/>
      <c r="SQN703" s="4"/>
      <c r="SQO703" s="4"/>
      <c r="SQP703" s="4"/>
      <c r="SQQ703" s="4"/>
      <c r="SQR703" s="4"/>
      <c r="SQS703" s="4"/>
      <c r="SQT703" s="4"/>
      <c r="SQU703" s="4"/>
      <c r="SQV703" s="4"/>
      <c r="SQW703" s="4"/>
      <c r="SQX703" s="4"/>
      <c r="SQY703" s="4"/>
      <c r="SQZ703" s="4"/>
      <c r="SRA703" s="4"/>
      <c r="SRB703" s="4"/>
      <c r="SRC703" s="4"/>
      <c r="SRD703" s="4"/>
      <c r="SRE703" s="4"/>
      <c r="SRF703" s="4"/>
      <c r="SRG703" s="4"/>
      <c r="SRH703" s="4"/>
      <c r="SRI703" s="4"/>
      <c r="SRJ703" s="4"/>
      <c r="SRK703" s="4"/>
      <c r="SRL703" s="4"/>
      <c r="SRM703" s="4"/>
      <c r="SRN703" s="4"/>
      <c r="SRO703" s="4"/>
      <c r="SRP703" s="4"/>
      <c r="SRQ703" s="4"/>
      <c r="SRR703" s="4"/>
      <c r="SRS703" s="4"/>
      <c r="SRT703" s="4"/>
      <c r="SRU703" s="4"/>
      <c r="SRV703" s="4"/>
      <c r="SRW703" s="4"/>
      <c r="SRX703" s="4"/>
      <c r="SRY703" s="4"/>
      <c r="SRZ703" s="4"/>
      <c r="SSA703" s="4"/>
      <c r="SSB703" s="4"/>
      <c r="SSC703" s="4"/>
      <c r="SSD703" s="4"/>
      <c r="SSE703" s="4"/>
      <c r="SSF703" s="4"/>
      <c r="SSG703" s="4"/>
      <c r="SSH703" s="4"/>
      <c r="SSI703" s="4"/>
      <c r="SSJ703" s="4"/>
      <c r="SSK703" s="4"/>
      <c r="SSL703" s="4"/>
      <c r="SSM703" s="4"/>
      <c r="SSN703" s="4"/>
      <c r="SSO703" s="4"/>
      <c r="SSP703" s="4"/>
      <c r="SSQ703" s="4"/>
      <c r="SSR703" s="4"/>
      <c r="SSS703" s="4"/>
      <c r="SST703" s="4"/>
      <c r="SSU703" s="4"/>
      <c r="SSV703" s="4"/>
      <c r="SSW703" s="4"/>
      <c r="SSX703" s="4"/>
      <c r="SSY703" s="4"/>
      <c r="SSZ703" s="4"/>
      <c r="STA703" s="4"/>
      <c r="STB703" s="4"/>
      <c r="STC703" s="4"/>
      <c r="STD703" s="4"/>
      <c r="STE703" s="4"/>
      <c r="STF703" s="4"/>
      <c r="STG703" s="4"/>
      <c r="STH703" s="4"/>
      <c r="STI703" s="4"/>
      <c r="STJ703" s="4"/>
      <c r="STK703" s="4"/>
      <c r="STL703" s="4"/>
      <c r="STM703" s="4"/>
      <c r="STN703" s="4"/>
      <c r="STO703" s="4"/>
      <c r="STP703" s="4"/>
      <c r="STQ703" s="4"/>
      <c r="STR703" s="4"/>
      <c r="STS703" s="4"/>
      <c r="STT703" s="4"/>
      <c r="STU703" s="4"/>
      <c r="STV703" s="4"/>
      <c r="STW703" s="4"/>
      <c r="STX703" s="4"/>
      <c r="STY703" s="4"/>
      <c r="STZ703" s="4"/>
      <c r="SUA703" s="4"/>
      <c r="SUB703" s="4"/>
      <c r="SUC703" s="4"/>
      <c r="SUD703" s="4"/>
      <c r="SUE703" s="4"/>
      <c r="SUF703" s="4"/>
      <c r="SUG703" s="4"/>
      <c r="SUH703" s="4"/>
      <c r="SUI703" s="4"/>
      <c r="SUJ703" s="4"/>
      <c r="SUK703" s="4"/>
      <c r="SUL703" s="4"/>
      <c r="SUM703" s="4"/>
      <c r="SUN703" s="4"/>
      <c r="SUO703" s="4"/>
      <c r="SUP703" s="4"/>
      <c r="SUQ703" s="4"/>
      <c r="SUR703" s="4"/>
      <c r="SUS703" s="4"/>
      <c r="SUT703" s="4"/>
      <c r="SUU703" s="4"/>
      <c r="SUV703" s="4"/>
      <c r="SUW703" s="4"/>
      <c r="SUX703" s="4"/>
      <c r="SUY703" s="4"/>
      <c r="SUZ703" s="4"/>
      <c r="SVA703" s="4"/>
      <c r="SVB703" s="4"/>
      <c r="SVC703" s="4"/>
      <c r="SVD703" s="4"/>
      <c r="SVE703" s="4"/>
      <c r="SVF703" s="4"/>
      <c r="SVG703" s="4"/>
      <c r="SVH703" s="4"/>
      <c r="SVI703" s="4"/>
      <c r="SVJ703" s="4"/>
      <c r="SVK703" s="4"/>
      <c r="SVL703" s="4"/>
      <c r="SVM703" s="4"/>
      <c r="SVN703" s="4"/>
      <c r="SVO703" s="4"/>
      <c r="SVP703" s="4"/>
      <c r="SVQ703" s="4"/>
      <c r="SVR703" s="4"/>
      <c r="SVS703" s="4"/>
      <c r="SVT703" s="4"/>
      <c r="SVU703" s="4"/>
      <c r="SVV703" s="4"/>
      <c r="SVW703" s="4"/>
      <c r="SVX703" s="4"/>
      <c r="SVY703" s="4"/>
      <c r="SVZ703" s="4"/>
      <c r="SWA703" s="4"/>
      <c r="SWB703" s="4"/>
      <c r="SWC703" s="4"/>
      <c r="SWD703" s="4"/>
      <c r="SWE703" s="4"/>
      <c r="SWF703" s="4"/>
      <c r="SWG703" s="4"/>
      <c r="SWH703" s="4"/>
      <c r="SWI703" s="4"/>
      <c r="SWJ703" s="4"/>
      <c r="SWK703" s="4"/>
      <c r="SWL703" s="4"/>
      <c r="SWM703" s="4"/>
      <c r="SWN703" s="4"/>
      <c r="SWO703" s="4"/>
      <c r="SWP703" s="4"/>
      <c r="SWQ703" s="4"/>
      <c r="SWR703" s="4"/>
      <c r="SWS703" s="4"/>
      <c r="SWT703" s="4"/>
      <c r="SWU703" s="4"/>
      <c r="SWV703" s="4"/>
      <c r="SWW703" s="4"/>
      <c r="SWX703" s="4"/>
      <c r="SWY703" s="4"/>
      <c r="SWZ703" s="4"/>
      <c r="SXA703" s="4"/>
      <c r="SXB703" s="4"/>
      <c r="SXC703" s="4"/>
      <c r="SXD703" s="4"/>
      <c r="SXE703" s="4"/>
      <c r="SXF703" s="4"/>
      <c r="SXG703" s="4"/>
      <c r="SXH703" s="4"/>
      <c r="SXI703" s="4"/>
      <c r="SXJ703" s="4"/>
      <c r="SXK703" s="4"/>
      <c r="SXL703" s="4"/>
      <c r="SXM703" s="4"/>
      <c r="SXN703" s="4"/>
      <c r="SXO703" s="4"/>
      <c r="SXP703" s="4"/>
      <c r="SXQ703" s="4"/>
      <c r="SXR703" s="4"/>
      <c r="SXS703" s="4"/>
      <c r="SXT703" s="4"/>
      <c r="SXU703" s="4"/>
      <c r="SXV703" s="4"/>
      <c r="SXW703" s="4"/>
      <c r="SXX703" s="4"/>
      <c r="SXY703" s="4"/>
      <c r="SXZ703" s="4"/>
      <c r="SYA703" s="4"/>
      <c r="SYB703" s="4"/>
      <c r="SYC703" s="4"/>
      <c r="SYD703" s="4"/>
      <c r="SYE703" s="4"/>
      <c r="SYF703" s="4"/>
      <c r="SYG703" s="4"/>
      <c r="SYH703" s="4"/>
      <c r="SYI703" s="4"/>
      <c r="SYJ703" s="4"/>
      <c r="SYK703" s="4"/>
      <c r="SYL703" s="4"/>
      <c r="SYM703" s="4"/>
      <c r="SYN703" s="4"/>
      <c r="SYO703" s="4"/>
      <c r="SYP703" s="4"/>
      <c r="SYQ703" s="4"/>
      <c r="SYR703" s="4"/>
      <c r="SYS703" s="4"/>
      <c r="SYT703" s="4"/>
      <c r="SYU703" s="4"/>
      <c r="SYV703" s="4"/>
      <c r="SYW703" s="4"/>
      <c r="SYX703" s="4"/>
      <c r="SYY703" s="4"/>
      <c r="SYZ703" s="4"/>
      <c r="SZA703" s="4"/>
      <c r="SZB703" s="4"/>
      <c r="SZC703" s="4"/>
      <c r="SZD703" s="4"/>
      <c r="SZE703" s="4"/>
      <c r="SZF703" s="4"/>
      <c r="SZG703" s="4"/>
      <c r="SZH703" s="4"/>
      <c r="SZI703" s="4"/>
      <c r="SZJ703" s="4"/>
      <c r="SZK703" s="4"/>
      <c r="SZL703" s="4"/>
      <c r="SZM703" s="4"/>
      <c r="SZN703" s="4"/>
      <c r="SZO703" s="4"/>
      <c r="SZP703" s="4"/>
      <c r="SZQ703" s="4"/>
      <c r="SZR703" s="4"/>
      <c r="SZS703" s="4"/>
      <c r="SZT703" s="4"/>
      <c r="SZU703" s="4"/>
      <c r="SZV703" s="4"/>
      <c r="SZW703" s="4"/>
      <c r="SZX703" s="4"/>
      <c r="SZY703" s="4"/>
      <c r="SZZ703" s="4"/>
      <c r="TAA703" s="4"/>
      <c r="TAB703" s="4"/>
      <c r="TAC703" s="4"/>
      <c r="TAD703" s="4"/>
      <c r="TAE703" s="4"/>
      <c r="TAF703" s="4"/>
      <c r="TAG703" s="4"/>
      <c r="TAH703" s="4"/>
      <c r="TAI703" s="4"/>
      <c r="TAJ703" s="4"/>
      <c r="TAK703" s="4"/>
      <c r="TAL703" s="4"/>
      <c r="TAM703" s="4"/>
      <c r="TAN703" s="4"/>
      <c r="TAO703" s="4"/>
      <c r="TAP703" s="4"/>
      <c r="TAQ703" s="4"/>
      <c r="TAR703" s="4"/>
      <c r="TAS703" s="4"/>
      <c r="TAT703" s="4"/>
      <c r="TAU703" s="4"/>
      <c r="TAV703" s="4"/>
      <c r="TAW703" s="4"/>
      <c r="TAX703" s="4"/>
      <c r="TAY703" s="4"/>
      <c r="TAZ703" s="4"/>
      <c r="TBA703" s="4"/>
      <c r="TBB703" s="4"/>
      <c r="TBC703" s="4"/>
      <c r="TBD703" s="4"/>
      <c r="TBE703" s="4"/>
      <c r="TBF703" s="4"/>
      <c r="TBG703" s="4"/>
      <c r="TBH703" s="4"/>
      <c r="TBI703" s="4"/>
      <c r="TBJ703" s="4"/>
      <c r="TBK703" s="4"/>
      <c r="TBL703" s="4"/>
      <c r="TBM703" s="4"/>
      <c r="TBN703" s="4"/>
      <c r="TBO703" s="4"/>
      <c r="TBP703" s="4"/>
      <c r="TBQ703" s="4"/>
      <c r="TBR703" s="4"/>
      <c r="TBS703" s="4"/>
      <c r="TBT703" s="4"/>
      <c r="TBU703" s="4"/>
      <c r="TBV703" s="4"/>
      <c r="TBW703" s="4"/>
      <c r="TBX703" s="4"/>
      <c r="TBY703" s="4"/>
      <c r="TBZ703" s="4"/>
      <c r="TCA703" s="4"/>
      <c r="TCB703" s="4"/>
      <c r="TCC703" s="4"/>
      <c r="TCD703" s="4"/>
      <c r="TCE703" s="4"/>
      <c r="TCF703" s="4"/>
      <c r="TCG703" s="4"/>
      <c r="TCH703" s="4"/>
      <c r="TCI703" s="4"/>
      <c r="TCJ703" s="4"/>
      <c r="TCK703" s="4"/>
      <c r="TCL703" s="4"/>
      <c r="TCM703" s="4"/>
      <c r="TCN703" s="4"/>
      <c r="TCO703" s="4"/>
      <c r="TCP703" s="4"/>
      <c r="TCQ703" s="4"/>
      <c r="TCR703" s="4"/>
      <c r="TCS703" s="4"/>
      <c r="TCT703" s="4"/>
      <c r="TCU703" s="4"/>
      <c r="TCV703" s="4"/>
      <c r="TCW703" s="4"/>
      <c r="TCX703" s="4"/>
      <c r="TCY703" s="4"/>
      <c r="TCZ703" s="4"/>
      <c r="TDA703" s="4"/>
      <c r="TDB703" s="4"/>
      <c r="TDC703" s="4"/>
      <c r="TDD703" s="4"/>
      <c r="TDE703" s="4"/>
      <c r="TDF703" s="4"/>
      <c r="TDG703" s="4"/>
      <c r="TDH703" s="4"/>
      <c r="TDI703" s="4"/>
      <c r="TDJ703" s="4"/>
      <c r="TDK703" s="4"/>
      <c r="TDL703" s="4"/>
      <c r="TDM703" s="4"/>
      <c r="TDN703" s="4"/>
      <c r="TDO703" s="4"/>
      <c r="TDP703" s="4"/>
      <c r="TDQ703" s="4"/>
      <c r="TDR703" s="4"/>
      <c r="TDS703" s="4"/>
      <c r="TDT703" s="4"/>
      <c r="TDU703" s="4"/>
      <c r="TDV703" s="4"/>
      <c r="TDW703" s="4"/>
      <c r="TDX703" s="4"/>
      <c r="TDY703" s="4"/>
      <c r="TDZ703" s="4"/>
      <c r="TEA703" s="4"/>
      <c r="TEB703" s="4"/>
      <c r="TEC703" s="4"/>
      <c r="TED703" s="4"/>
      <c r="TEE703" s="4"/>
      <c r="TEF703" s="4"/>
      <c r="TEG703" s="4"/>
      <c r="TEH703" s="4"/>
      <c r="TEI703" s="4"/>
      <c r="TEJ703" s="4"/>
      <c r="TEK703" s="4"/>
      <c r="TEL703" s="4"/>
      <c r="TEM703" s="4"/>
      <c r="TEN703" s="4"/>
      <c r="TEO703" s="4"/>
      <c r="TEP703" s="4"/>
      <c r="TEQ703" s="4"/>
      <c r="TER703" s="4"/>
      <c r="TES703" s="4"/>
      <c r="TET703" s="4"/>
      <c r="TEU703" s="4"/>
      <c r="TEV703" s="4"/>
      <c r="TEW703" s="4"/>
      <c r="TEX703" s="4"/>
      <c r="TEY703" s="4"/>
      <c r="TEZ703" s="4"/>
      <c r="TFA703" s="4"/>
      <c r="TFB703" s="4"/>
      <c r="TFC703" s="4"/>
      <c r="TFD703" s="4"/>
      <c r="TFE703" s="4"/>
      <c r="TFF703" s="4"/>
      <c r="TFG703" s="4"/>
      <c r="TFH703" s="4"/>
      <c r="TFI703" s="4"/>
      <c r="TFJ703" s="4"/>
      <c r="TFK703" s="4"/>
      <c r="TFL703" s="4"/>
      <c r="TFM703" s="4"/>
      <c r="TFN703" s="4"/>
      <c r="TFO703" s="4"/>
      <c r="TFP703" s="4"/>
      <c r="TFQ703" s="4"/>
      <c r="TFR703" s="4"/>
      <c r="TFS703" s="4"/>
      <c r="TFT703" s="4"/>
      <c r="TFU703" s="4"/>
      <c r="TFV703" s="4"/>
      <c r="TFW703" s="4"/>
      <c r="TFX703" s="4"/>
      <c r="TFY703" s="4"/>
      <c r="TFZ703" s="4"/>
      <c r="TGA703" s="4"/>
      <c r="TGB703" s="4"/>
      <c r="TGC703" s="4"/>
      <c r="TGD703" s="4"/>
      <c r="TGE703" s="4"/>
      <c r="TGF703" s="4"/>
      <c r="TGG703" s="4"/>
      <c r="TGH703" s="4"/>
      <c r="TGI703" s="4"/>
      <c r="TGJ703" s="4"/>
      <c r="TGK703" s="4"/>
      <c r="TGL703" s="4"/>
      <c r="TGM703" s="4"/>
      <c r="TGN703" s="4"/>
      <c r="TGO703" s="4"/>
      <c r="TGP703" s="4"/>
      <c r="TGQ703" s="4"/>
      <c r="TGR703" s="4"/>
      <c r="TGS703" s="4"/>
      <c r="TGT703" s="4"/>
      <c r="TGU703" s="4"/>
      <c r="TGV703" s="4"/>
      <c r="TGW703" s="4"/>
      <c r="TGX703" s="4"/>
      <c r="TGY703" s="4"/>
      <c r="TGZ703" s="4"/>
      <c r="THA703" s="4"/>
      <c r="THB703" s="4"/>
      <c r="THC703" s="4"/>
      <c r="THD703" s="4"/>
      <c r="THE703" s="4"/>
      <c r="THF703" s="4"/>
      <c r="THG703" s="4"/>
      <c r="THH703" s="4"/>
      <c r="THI703" s="4"/>
      <c r="THJ703" s="4"/>
      <c r="THK703" s="4"/>
      <c r="THL703" s="4"/>
      <c r="THM703" s="4"/>
      <c r="THN703" s="4"/>
      <c r="THO703" s="4"/>
      <c r="THP703" s="4"/>
      <c r="THQ703" s="4"/>
      <c r="THR703" s="4"/>
      <c r="THS703" s="4"/>
      <c r="THT703" s="4"/>
      <c r="THU703" s="4"/>
      <c r="THV703" s="4"/>
      <c r="THW703" s="4"/>
      <c r="THX703" s="4"/>
      <c r="THY703" s="4"/>
      <c r="THZ703" s="4"/>
      <c r="TIA703" s="4"/>
      <c r="TIB703" s="4"/>
      <c r="TIC703" s="4"/>
      <c r="TID703" s="4"/>
      <c r="TIE703" s="4"/>
      <c r="TIF703" s="4"/>
      <c r="TIG703" s="4"/>
      <c r="TIH703" s="4"/>
      <c r="TII703" s="4"/>
      <c r="TIJ703" s="4"/>
      <c r="TIK703" s="4"/>
      <c r="TIL703" s="4"/>
      <c r="TIM703" s="4"/>
      <c r="TIN703" s="4"/>
      <c r="TIO703" s="4"/>
      <c r="TIP703" s="4"/>
      <c r="TIQ703" s="4"/>
      <c r="TIR703" s="4"/>
      <c r="TIS703" s="4"/>
      <c r="TIT703" s="4"/>
      <c r="TIU703" s="4"/>
      <c r="TIV703" s="4"/>
      <c r="TIW703" s="4"/>
      <c r="TIX703" s="4"/>
      <c r="TIY703" s="4"/>
      <c r="TIZ703" s="4"/>
      <c r="TJA703" s="4"/>
      <c r="TJB703" s="4"/>
      <c r="TJC703" s="4"/>
      <c r="TJD703" s="4"/>
      <c r="TJE703" s="4"/>
      <c r="TJF703" s="4"/>
      <c r="TJG703" s="4"/>
      <c r="TJH703" s="4"/>
      <c r="TJI703" s="4"/>
      <c r="TJJ703" s="4"/>
      <c r="TJK703" s="4"/>
      <c r="TJL703" s="4"/>
      <c r="TJM703" s="4"/>
      <c r="TJN703" s="4"/>
      <c r="TJO703" s="4"/>
      <c r="TJP703" s="4"/>
      <c r="TJQ703" s="4"/>
      <c r="TJR703" s="4"/>
      <c r="TJS703" s="4"/>
      <c r="TJT703" s="4"/>
      <c r="TJU703" s="4"/>
      <c r="TJV703" s="4"/>
      <c r="TJW703" s="4"/>
      <c r="TJX703" s="4"/>
      <c r="TJY703" s="4"/>
      <c r="TJZ703" s="4"/>
      <c r="TKA703" s="4"/>
      <c r="TKB703" s="4"/>
      <c r="TKC703" s="4"/>
      <c r="TKD703" s="4"/>
      <c r="TKE703" s="4"/>
      <c r="TKF703" s="4"/>
      <c r="TKG703" s="4"/>
      <c r="TKH703" s="4"/>
      <c r="TKI703" s="4"/>
      <c r="TKJ703" s="4"/>
      <c r="TKK703" s="4"/>
      <c r="TKL703" s="4"/>
      <c r="TKM703" s="4"/>
      <c r="TKN703" s="4"/>
      <c r="TKO703" s="4"/>
      <c r="TKP703" s="4"/>
      <c r="TKQ703" s="4"/>
      <c r="TKR703" s="4"/>
      <c r="TKS703" s="4"/>
      <c r="TKT703" s="4"/>
      <c r="TKU703" s="4"/>
      <c r="TKV703" s="4"/>
      <c r="TKW703" s="4"/>
      <c r="TKX703" s="4"/>
      <c r="TKY703" s="4"/>
      <c r="TKZ703" s="4"/>
      <c r="TLA703" s="4"/>
      <c r="TLB703" s="4"/>
      <c r="TLC703" s="4"/>
      <c r="TLD703" s="4"/>
      <c r="TLE703" s="4"/>
      <c r="TLF703" s="4"/>
      <c r="TLG703" s="4"/>
      <c r="TLH703" s="4"/>
      <c r="TLI703" s="4"/>
      <c r="TLJ703" s="4"/>
      <c r="TLK703" s="4"/>
      <c r="TLL703" s="4"/>
      <c r="TLM703" s="4"/>
      <c r="TLN703" s="4"/>
      <c r="TLO703" s="4"/>
      <c r="TLP703" s="4"/>
      <c r="TLQ703" s="4"/>
      <c r="TLR703" s="4"/>
      <c r="TLS703" s="4"/>
      <c r="TLT703" s="4"/>
      <c r="TLU703" s="4"/>
      <c r="TLV703" s="4"/>
      <c r="TLW703" s="4"/>
      <c r="TLX703" s="4"/>
      <c r="TLY703" s="4"/>
      <c r="TLZ703" s="4"/>
      <c r="TMA703" s="4"/>
      <c r="TMB703" s="4"/>
      <c r="TMC703" s="4"/>
      <c r="TMD703" s="4"/>
      <c r="TME703" s="4"/>
      <c r="TMF703" s="4"/>
      <c r="TMG703" s="4"/>
      <c r="TMH703" s="4"/>
      <c r="TMI703" s="4"/>
      <c r="TMJ703" s="4"/>
      <c r="TMK703" s="4"/>
      <c r="TML703" s="4"/>
      <c r="TMM703" s="4"/>
      <c r="TMN703" s="4"/>
      <c r="TMO703" s="4"/>
      <c r="TMP703" s="4"/>
      <c r="TMQ703" s="4"/>
      <c r="TMR703" s="4"/>
      <c r="TMS703" s="4"/>
      <c r="TMT703" s="4"/>
      <c r="TMU703" s="4"/>
      <c r="TMV703" s="4"/>
      <c r="TMW703" s="4"/>
      <c r="TMX703" s="4"/>
      <c r="TMY703" s="4"/>
      <c r="TMZ703" s="4"/>
      <c r="TNA703" s="4"/>
      <c r="TNB703" s="4"/>
      <c r="TNC703" s="4"/>
      <c r="TND703" s="4"/>
      <c r="TNE703" s="4"/>
      <c r="TNF703" s="4"/>
      <c r="TNG703" s="4"/>
      <c r="TNH703" s="4"/>
      <c r="TNI703" s="4"/>
      <c r="TNJ703" s="4"/>
      <c r="TNK703" s="4"/>
      <c r="TNL703" s="4"/>
      <c r="TNM703" s="4"/>
      <c r="TNN703" s="4"/>
      <c r="TNO703" s="4"/>
      <c r="TNP703" s="4"/>
      <c r="TNQ703" s="4"/>
      <c r="TNR703" s="4"/>
      <c r="TNS703" s="4"/>
      <c r="TNT703" s="4"/>
      <c r="TNU703" s="4"/>
      <c r="TNV703" s="4"/>
      <c r="TNW703" s="4"/>
      <c r="TNX703" s="4"/>
      <c r="TNY703" s="4"/>
      <c r="TNZ703" s="4"/>
      <c r="TOA703" s="4"/>
      <c r="TOB703" s="4"/>
      <c r="TOC703" s="4"/>
      <c r="TOD703" s="4"/>
      <c r="TOE703" s="4"/>
      <c r="TOF703" s="4"/>
      <c r="TOG703" s="4"/>
      <c r="TOH703" s="4"/>
      <c r="TOI703" s="4"/>
      <c r="TOJ703" s="4"/>
      <c r="TOK703" s="4"/>
      <c r="TOL703" s="4"/>
      <c r="TOM703" s="4"/>
      <c r="TON703" s="4"/>
      <c r="TOO703" s="4"/>
      <c r="TOP703" s="4"/>
      <c r="TOQ703" s="4"/>
      <c r="TOR703" s="4"/>
      <c r="TOS703" s="4"/>
      <c r="TOT703" s="4"/>
      <c r="TOU703" s="4"/>
      <c r="TOV703" s="4"/>
      <c r="TOW703" s="4"/>
      <c r="TOX703" s="4"/>
      <c r="TOY703" s="4"/>
      <c r="TOZ703" s="4"/>
      <c r="TPA703" s="4"/>
      <c r="TPB703" s="4"/>
      <c r="TPC703" s="4"/>
      <c r="TPD703" s="4"/>
      <c r="TPE703" s="4"/>
      <c r="TPF703" s="4"/>
      <c r="TPG703" s="4"/>
      <c r="TPH703" s="4"/>
      <c r="TPI703" s="4"/>
      <c r="TPJ703" s="4"/>
      <c r="TPK703" s="4"/>
      <c r="TPL703" s="4"/>
      <c r="TPM703" s="4"/>
      <c r="TPN703" s="4"/>
      <c r="TPO703" s="4"/>
      <c r="TPP703" s="4"/>
      <c r="TPQ703" s="4"/>
      <c r="TPR703" s="4"/>
      <c r="TPS703" s="4"/>
      <c r="TPT703" s="4"/>
      <c r="TPU703" s="4"/>
      <c r="TPV703" s="4"/>
      <c r="TPW703" s="4"/>
      <c r="TPX703" s="4"/>
      <c r="TPY703" s="4"/>
      <c r="TPZ703" s="4"/>
      <c r="TQA703" s="4"/>
      <c r="TQB703" s="4"/>
      <c r="TQC703" s="4"/>
      <c r="TQD703" s="4"/>
      <c r="TQE703" s="4"/>
      <c r="TQF703" s="4"/>
      <c r="TQG703" s="4"/>
      <c r="TQH703" s="4"/>
      <c r="TQI703" s="4"/>
      <c r="TQJ703" s="4"/>
      <c r="TQK703" s="4"/>
      <c r="TQL703" s="4"/>
      <c r="TQM703" s="4"/>
      <c r="TQN703" s="4"/>
      <c r="TQO703" s="4"/>
      <c r="TQP703" s="4"/>
      <c r="TQQ703" s="4"/>
      <c r="TQR703" s="4"/>
      <c r="TQS703" s="4"/>
      <c r="TQT703" s="4"/>
      <c r="TQU703" s="4"/>
      <c r="TQV703" s="4"/>
      <c r="TQW703" s="4"/>
      <c r="TQX703" s="4"/>
      <c r="TQY703" s="4"/>
      <c r="TQZ703" s="4"/>
      <c r="TRA703" s="4"/>
      <c r="TRB703" s="4"/>
      <c r="TRC703" s="4"/>
      <c r="TRD703" s="4"/>
      <c r="TRE703" s="4"/>
      <c r="TRF703" s="4"/>
      <c r="TRG703" s="4"/>
      <c r="TRH703" s="4"/>
      <c r="TRI703" s="4"/>
      <c r="TRJ703" s="4"/>
      <c r="TRK703" s="4"/>
      <c r="TRL703" s="4"/>
      <c r="TRM703" s="4"/>
      <c r="TRN703" s="4"/>
      <c r="TRO703" s="4"/>
      <c r="TRP703" s="4"/>
      <c r="TRQ703" s="4"/>
      <c r="TRR703" s="4"/>
      <c r="TRS703" s="4"/>
      <c r="TRT703" s="4"/>
      <c r="TRU703" s="4"/>
      <c r="TRV703" s="4"/>
      <c r="TRW703" s="4"/>
      <c r="TRX703" s="4"/>
      <c r="TRY703" s="4"/>
      <c r="TRZ703" s="4"/>
      <c r="TSA703" s="4"/>
      <c r="TSB703" s="4"/>
      <c r="TSC703" s="4"/>
      <c r="TSD703" s="4"/>
      <c r="TSE703" s="4"/>
      <c r="TSF703" s="4"/>
      <c r="TSG703" s="4"/>
      <c r="TSH703" s="4"/>
      <c r="TSI703" s="4"/>
      <c r="TSJ703" s="4"/>
      <c r="TSK703" s="4"/>
      <c r="TSL703" s="4"/>
      <c r="TSM703" s="4"/>
      <c r="TSN703" s="4"/>
      <c r="TSO703" s="4"/>
      <c r="TSP703" s="4"/>
      <c r="TSQ703" s="4"/>
      <c r="TSR703" s="4"/>
      <c r="TSS703" s="4"/>
      <c r="TST703" s="4"/>
      <c r="TSU703" s="4"/>
      <c r="TSV703" s="4"/>
      <c r="TSW703" s="4"/>
      <c r="TSX703" s="4"/>
      <c r="TSY703" s="4"/>
      <c r="TSZ703" s="4"/>
      <c r="TTA703" s="4"/>
      <c r="TTB703" s="4"/>
      <c r="TTC703" s="4"/>
      <c r="TTD703" s="4"/>
      <c r="TTE703" s="4"/>
      <c r="TTF703" s="4"/>
      <c r="TTG703" s="4"/>
      <c r="TTH703" s="4"/>
      <c r="TTI703" s="4"/>
      <c r="TTJ703" s="4"/>
      <c r="TTK703" s="4"/>
      <c r="TTL703" s="4"/>
      <c r="TTM703" s="4"/>
      <c r="TTN703" s="4"/>
      <c r="TTO703" s="4"/>
      <c r="TTP703" s="4"/>
      <c r="TTQ703" s="4"/>
      <c r="TTR703" s="4"/>
      <c r="TTS703" s="4"/>
      <c r="TTT703" s="4"/>
      <c r="TTU703" s="4"/>
      <c r="TTV703" s="4"/>
      <c r="TTW703" s="4"/>
      <c r="TTX703" s="4"/>
      <c r="TTY703" s="4"/>
      <c r="TTZ703" s="4"/>
      <c r="TUA703" s="4"/>
      <c r="TUB703" s="4"/>
      <c r="TUC703" s="4"/>
      <c r="TUD703" s="4"/>
      <c r="TUE703" s="4"/>
      <c r="TUF703" s="4"/>
      <c r="TUG703" s="4"/>
      <c r="TUH703" s="4"/>
      <c r="TUI703" s="4"/>
      <c r="TUJ703" s="4"/>
      <c r="TUK703" s="4"/>
      <c r="TUL703" s="4"/>
      <c r="TUM703" s="4"/>
      <c r="TUN703" s="4"/>
      <c r="TUO703" s="4"/>
      <c r="TUP703" s="4"/>
      <c r="TUQ703" s="4"/>
      <c r="TUR703" s="4"/>
      <c r="TUS703" s="4"/>
      <c r="TUT703" s="4"/>
      <c r="TUU703" s="4"/>
      <c r="TUV703" s="4"/>
      <c r="TUW703" s="4"/>
      <c r="TUX703" s="4"/>
      <c r="TUY703" s="4"/>
      <c r="TUZ703" s="4"/>
      <c r="TVA703" s="4"/>
      <c r="TVB703" s="4"/>
      <c r="TVC703" s="4"/>
      <c r="TVD703" s="4"/>
      <c r="TVE703" s="4"/>
      <c r="TVF703" s="4"/>
      <c r="TVG703" s="4"/>
      <c r="TVH703" s="4"/>
      <c r="TVI703" s="4"/>
      <c r="TVJ703" s="4"/>
      <c r="TVK703" s="4"/>
      <c r="TVL703" s="4"/>
      <c r="TVM703" s="4"/>
      <c r="TVN703" s="4"/>
      <c r="TVO703" s="4"/>
      <c r="TVP703" s="4"/>
      <c r="TVQ703" s="4"/>
      <c r="TVR703" s="4"/>
      <c r="TVS703" s="4"/>
      <c r="TVT703" s="4"/>
      <c r="TVU703" s="4"/>
      <c r="TVV703" s="4"/>
      <c r="TVW703" s="4"/>
      <c r="TVX703" s="4"/>
      <c r="TVY703" s="4"/>
      <c r="TVZ703" s="4"/>
      <c r="TWA703" s="4"/>
      <c r="TWB703" s="4"/>
      <c r="TWC703" s="4"/>
      <c r="TWD703" s="4"/>
      <c r="TWE703" s="4"/>
      <c r="TWF703" s="4"/>
      <c r="TWG703" s="4"/>
      <c r="TWH703" s="4"/>
      <c r="TWI703" s="4"/>
      <c r="TWJ703" s="4"/>
      <c r="TWK703" s="4"/>
      <c r="TWL703" s="4"/>
      <c r="TWM703" s="4"/>
      <c r="TWN703" s="4"/>
      <c r="TWO703" s="4"/>
      <c r="TWP703" s="4"/>
      <c r="TWQ703" s="4"/>
      <c r="TWR703" s="4"/>
      <c r="TWS703" s="4"/>
      <c r="TWT703" s="4"/>
      <c r="TWU703" s="4"/>
      <c r="TWV703" s="4"/>
      <c r="TWW703" s="4"/>
      <c r="TWX703" s="4"/>
      <c r="TWY703" s="4"/>
      <c r="TWZ703" s="4"/>
      <c r="TXA703" s="4"/>
      <c r="TXB703" s="4"/>
      <c r="TXC703" s="4"/>
      <c r="TXD703" s="4"/>
      <c r="TXE703" s="4"/>
      <c r="TXF703" s="4"/>
      <c r="TXG703" s="4"/>
      <c r="TXH703" s="4"/>
      <c r="TXI703" s="4"/>
      <c r="TXJ703" s="4"/>
      <c r="TXK703" s="4"/>
      <c r="TXL703" s="4"/>
      <c r="TXM703" s="4"/>
      <c r="TXN703" s="4"/>
      <c r="TXO703" s="4"/>
      <c r="TXP703" s="4"/>
      <c r="TXQ703" s="4"/>
      <c r="TXR703" s="4"/>
      <c r="TXS703" s="4"/>
      <c r="TXT703" s="4"/>
      <c r="TXU703" s="4"/>
      <c r="TXV703" s="4"/>
      <c r="TXW703" s="4"/>
      <c r="TXX703" s="4"/>
      <c r="TXY703" s="4"/>
      <c r="TXZ703" s="4"/>
      <c r="TYA703" s="4"/>
      <c r="TYB703" s="4"/>
      <c r="TYC703" s="4"/>
      <c r="TYD703" s="4"/>
      <c r="TYE703" s="4"/>
      <c r="TYF703" s="4"/>
      <c r="TYG703" s="4"/>
      <c r="TYH703" s="4"/>
      <c r="TYI703" s="4"/>
      <c r="TYJ703" s="4"/>
      <c r="TYK703" s="4"/>
      <c r="TYL703" s="4"/>
      <c r="TYM703" s="4"/>
      <c r="TYN703" s="4"/>
      <c r="TYO703" s="4"/>
      <c r="TYP703" s="4"/>
      <c r="TYQ703" s="4"/>
      <c r="TYR703" s="4"/>
      <c r="TYS703" s="4"/>
      <c r="TYT703" s="4"/>
      <c r="TYU703" s="4"/>
      <c r="TYV703" s="4"/>
      <c r="TYW703" s="4"/>
      <c r="TYX703" s="4"/>
      <c r="TYY703" s="4"/>
      <c r="TYZ703" s="4"/>
      <c r="TZA703" s="4"/>
      <c r="TZB703" s="4"/>
      <c r="TZC703" s="4"/>
      <c r="TZD703" s="4"/>
      <c r="TZE703" s="4"/>
      <c r="TZF703" s="4"/>
      <c r="TZG703" s="4"/>
      <c r="TZH703" s="4"/>
      <c r="TZI703" s="4"/>
      <c r="TZJ703" s="4"/>
      <c r="TZK703" s="4"/>
      <c r="TZL703" s="4"/>
      <c r="TZM703" s="4"/>
      <c r="TZN703" s="4"/>
      <c r="TZO703" s="4"/>
      <c r="TZP703" s="4"/>
      <c r="TZQ703" s="4"/>
      <c r="TZR703" s="4"/>
      <c r="TZS703" s="4"/>
      <c r="TZT703" s="4"/>
      <c r="TZU703" s="4"/>
      <c r="TZV703" s="4"/>
      <c r="TZW703" s="4"/>
      <c r="TZX703" s="4"/>
      <c r="TZY703" s="4"/>
      <c r="TZZ703" s="4"/>
      <c r="UAA703" s="4"/>
      <c r="UAB703" s="4"/>
      <c r="UAC703" s="4"/>
      <c r="UAD703" s="4"/>
      <c r="UAE703" s="4"/>
      <c r="UAF703" s="4"/>
      <c r="UAG703" s="4"/>
      <c r="UAH703" s="4"/>
      <c r="UAI703" s="4"/>
      <c r="UAJ703" s="4"/>
      <c r="UAK703" s="4"/>
      <c r="UAL703" s="4"/>
      <c r="UAM703" s="4"/>
      <c r="UAN703" s="4"/>
      <c r="UAO703" s="4"/>
      <c r="UAP703" s="4"/>
      <c r="UAQ703" s="4"/>
      <c r="UAR703" s="4"/>
      <c r="UAS703" s="4"/>
      <c r="UAT703" s="4"/>
      <c r="UAU703" s="4"/>
      <c r="UAV703" s="4"/>
      <c r="UAW703" s="4"/>
      <c r="UAX703" s="4"/>
      <c r="UAY703" s="4"/>
      <c r="UAZ703" s="4"/>
      <c r="UBA703" s="4"/>
      <c r="UBB703" s="4"/>
      <c r="UBC703" s="4"/>
      <c r="UBD703" s="4"/>
      <c r="UBE703" s="4"/>
      <c r="UBF703" s="4"/>
      <c r="UBG703" s="4"/>
      <c r="UBH703" s="4"/>
      <c r="UBI703" s="4"/>
      <c r="UBJ703" s="4"/>
      <c r="UBK703" s="4"/>
      <c r="UBL703" s="4"/>
      <c r="UBM703" s="4"/>
      <c r="UBN703" s="4"/>
      <c r="UBO703" s="4"/>
      <c r="UBP703" s="4"/>
      <c r="UBQ703" s="4"/>
      <c r="UBR703" s="4"/>
      <c r="UBS703" s="4"/>
      <c r="UBT703" s="4"/>
      <c r="UBU703" s="4"/>
      <c r="UBV703" s="4"/>
      <c r="UBW703" s="4"/>
      <c r="UBX703" s="4"/>
      <c r="UBY703" s="4"/>
      <c r="UBZ703" s="4"/>
      <c r="UCA703" s="4"/>
      <c r="UCB703" s="4"/>
      <c r="UCC703" s="4"/>
      <c r="UCD703" s="4"/>
      <c r="UCE703" s="4"/>
      <c r="UCF703" s="4"/>
      <c r="UCG703" s="4"/>
      <c r="UCH703" s="4"/>
      <c r="UCI703" s="4"/>
      <c r="UCJ703" s="4"/>
      <c r="UCK703" s="4"/>
      <c r="UCL703" s="4"/>
      <c r="UCM703" s="4"/>
      <c r="UCN703" s="4"/>
      <c r="UCO703" s="4"/>
      <c r="UCP703" s="4"/>
      <c r="UCQ703" s="4"/>
      <c r="UCR703" s="4"/>
      <c r="UCS703" s="4"/>
      <c r="UCT703" s="4"/>
      <c r="UCU703" s="4"/>
      <c r="UCV703" s="4"/>
      <c r="UCW703" s="4"/>
      <c r="UCX703" s="4"/>
      <c r="UCY703" s="4"/>
      <c r="UCZ703" s="4"/>
      <c r="UDA703" s="4"/>
      <c r="UDB703" s="4"/>
      <c r="UDC703" s="4"/>
      <c r="UDD703" s="4"/>
      <c r="UDE703" s="4"/>
      <c r="UDF703" s="4"/>
      <c r="UDG703" s="4"/>
      <c r="UDH703" s="4"/>
      <c r="UDI703" s="4"/>
      <c r="UDJ703" s="4"/>
      <c r="UDK703" s="4"/>
      <c r="UDL703" s="4"/>
      <c r="UDM703" s="4"/>
      <c r="UDN703" s="4"/>
      <c r="UDO703" s="4"/>
      <c r="UDP703" s="4"/>
      <c r="UDQ703" s="4"/>
      <c r="UDR703" s="4"/>
      <c r="UDS703" s="4"/>
      <c r="UDT703" s="4"/>
      <c r="UDU703" s="4"/>
      <c r="UDV703" s="4"/>
      <c r="UDW703" s="4"/>
      <c r="UDX703" s="4"/>
      <c r="UDY703" s="4"/>
      <c r="UDZ703" s="4"/>
      <c r="UEA703" s="4"/>
      <c r="UEB703" s="4"/>
      <c r="UEC703" s="4"/>
      <c r="UED703" s="4"/>
      <c r="UEE703" s="4"/>
      <c r="UEF703" s="4"/>
      <c r="UEG703" s="4"/>
      <c r="UEH703" s="4"/>
      <c r="UEI703" s="4"/>
      <c r="UEJ703" s="4"/>
      <c r="UEK703" s="4"/>
      <c r="UEL703" s="4"/>
      <c r="UEM703" s="4"/>
      <c r="UEN703" s="4"/>
      <c r="UEO703" s="4"/>
      <c r="UEP703" s="4"/>
      <c r="UEQ703" s="4"/>
      <c r="UER703" s="4"/>
      <c r="UES703" s="4"/>
      <c r="UET703" s="4"/>
      <c r="UEU703" s="4"/>
      <c r="UEV703" s="4"/>
      <c r="UEW703" s="4"/>
      <c r="UEX703" s="4"/>
      <c r="UEY703" s="4"/>
      <c r="UEZ703" s="4"/>
      <c r="UFA703" s="4"/>
      <c r="UFB703" s="4"/>
      <c r="UFC703" s="4"/>
      <c r="UFD703" s="4"/>
      <c r="UFE703" s="4"/>
      <c r="UFF703" s="4"/>
      <c r="UFG703" s="4"/>
      <c r="UFH703" s="4"/>
      <c r="UFI703" s="4"/>
      <c r="UFJ703" s="4"/>
      <c r="UFK703" s="4"/>
      <c r="UFL703" s="4"/>
      <c r="UFM703" s="4"/>
      <c r="UFN703" s="4"/>
      <c r="UFO703" s="4"/>
      <c r="UFP703" s="4"/>
      <c r="UFQ703" s="4"/>
      <c r="UFR703" s="4"/>
      <c r="UFS703" s="4"/>
      <c r="UFT703" s="4"/>
      <c r="UFU703" s="4"/>
      <c r="UFV703" s="4"/>
      <c r="UFW703" s="4"/>
      <c r="UFX703" s="4"/>
      <c r="UFY703" s="4"/>
      <c r="UFZ703" s="4"/>
      <c r="UGA703" s="4"/>
      <c r="UGB703" s="4"/>
      <c r="UGC703" s="4"/>
      <c r="UGD703" s="4"/>
      <c r="UGE703" s="4"/>
      <c r="UGF703" s="4"/>
      <c r="UGG703" s="4"/>
      <c r="UGH703" s="4"/>
      <c r="UGI703" s="4"/>
      <c r="UGJ703" s="4"/>
      <c r="UGK703" s="4"/>
      <c r="UGL703" s="4"/>
      <c r="UGM703" s="4"/>
      <c r="UGN703" s="4"/>
      <c r="UGO703" s="4"/>
      <c r="UGP703" s="4"/>
      <c r="UGQ703" s="4"/>
      <c r="UGR703" s="4"/>
      <c r="UGS703" s="4"/>
      <c r="UGT703" s="4"/>
      <c r="UGU703" s="4"/>
      <c r="UGV703" s="4"/>
      <c r="UGW703" s="4"/>
      <c r="UGX703" s="4"/>
      <c r="UGY703" s="4"/>
      <c r="UGZ703" s="4"/>
      <c r="UHA703" s="4"/>
      <c r="UHB703" s="4"/>
      <c r="UHC703" s="4"/>
      <c r="UHD703" s="4"/>
      <c r="UHE703" s="4"/>
      <c r="UHF703" s="4"/>
      <c r="UHG703" s="4"/>
      <c r="UHH703" s="4"/>
      <c r="UHI703" s="4"/>
      <c r="UHJ703" s="4"/>
      <c r="UHK703" s="4"/>
      <c r="UHL703" s="4"/>
      <c r="UHM703" s="4"/>
      <c r="UHN703" s="4"/>
      <c r="UHO703" s="4"/>
      <c r="UHP703" s="4"/>
      <c r="UHQ703" s="4"/>
      <c r="UHR703" s="4"/>
      <c r="UHS703" s="4"/>
      <c r="UHT703" s="4"/>
      <c r="UHU703" s="4"/>
      <c r="UHV703" s="4"/>
      <c r="UHW703" s="4"/>
      <c r="UHX703" s="4"/>
      <c r="UHY703" s="4"/>
      <c r="UHZ703" s="4"/>
      <c r="UIA703" s="4"/>
      <c r="UIB703" s="4"/>
      <c r="UIC703" s="4"/>
      <c r="UID703" s="4"/>
      <c r="UIE703" s="4"/>
      <c r="UIF703" s="4"/>
      <c r="UIG703" s="4"/>
      <c r="UIH703" s="4"/>
      <c r="UII703" s="4"/>
      <c r="UIJ703" s="4"/>
      <c r="UIK703" s="4"/>
      <c r="UIL703" s="4"/>
      <c r="UIM703" s="4"/>
      <c r="UIN703" s="4"/>
      <c r="UIO703" s="4"/>
      <c r="UIP703" s="4"/>
      <c r="UIQ703" s="4"/>
      <c r="UIR703" s="4"/>
      <c r="UIS703" s="4"/>
      <c r="UIT703" s="4"/>
      <c r="UIU703" s="4"/>
      <c r="UIV703" s="4"/>
      <c r="UIW703" s="4"/>
      <c r="UIX703" s="4"/>
      <c r="UIY703" s="4"/>
      <c r="UIZ703" s="4"/>
      <c r="UJA703" s="4"/>
      <c r="UJB703" s="4"/>
      <c r="UJC703" s="4"/>
      <c r="UJD703" s="4"/>
      <c r="UJE703" s="4"/>
      <c r="UJF703" s="4"/>
      <c r="UJG703" s="4"/>
      <c r="UJH703" s="4"/>
      <c r="UJI703" s="4"/>
      <c r="UJJ703" s="4"/>
      <c r="UJK703" s="4"/>
      <c r="UJL703" s="4"/>
      <c r="UJM703" s="4"/>
      <c r="UJN703" s="4"/>
      <c r="UJO703" s="4"/>
      <c r="UJP703" s="4"/>
      <c r="UJQ703" s="4"/>
      <c r="UJR703" s="4"/>
      <c r="UJS703" s="4"/>
      <c r="UJT703" s="4"/>
      <c r="UJU703" s="4"/>
      <c r="UJV703" s="4"/>
      <c r="UJW703" s="4"/>
      <c r="UJX703" s="4"/>
      <c r="UJY703" s="4"/>
      <c r="UJZ703" s="4"/>
      <c r="UKA703" s="4"/>
      <c r="UKB703" s="4"/>
      <c r="UKC703" s="4"/>
      <c r="UKD703" s="4"/>
      <c r="UKE703" s="4"/>
      <c r="UKF703" s="4"/>
      <c r="UKG703" s="4"/>
      <c r="UKH703" s="4"/>
      <c r="UKI703" s="4"/>
      <c r="UKJ703" s="4"/>
      <c r="UKK703" s="4"/>
      <c r="UKL703" s="4"/>
      <c r="UKM703" s="4"/>
      <c r="UKN703" s="4"/>
      <c r="UKO703" s="4"/>
      <c r="UKP703" s="4"/>
      <c r="UKQ703" s="4"/>
      <c r="UKR703" s="4"/>
      <c r="UKS703" s="4"/>
      <c r="UKT703" s="4"/>
      <c r="UKU703" s="4"/>
      <c r="UKV703" s="4"/>
      <c r="UKW703" s="4"/>
      <c r="UKX703" s="4"/>
      <c r="UKY703" s="4"/>
      <c r="UKZ703" s="4"/>
      <c r="ULA703" s="4"/>
      <c r="ULB703" s="4"/>
      <c r="ULC703" s="4"/>
      <c r="ULD703" s="4"/>
      <c r="ULE703" s="4"/>
      <c r="ULF703" s="4"/>
      <c r="ULG703" s="4"/>
      <c r="ULH703" s="4"/>
      <c r="ULI703" s="4"/>
      <c r="ULJ703" s="4"/>
      <c r="ULK703" s="4"/>
      <c r="ULL703" s="4"/>
      <c r="ULM703" s="4"/>
      <c r="ULN703" s="4"/>
      <c r="ULO703" s="4"/>
      <c r="ULP703" s="4"/>
      <c r="ULQ703" s="4"/>
      <c r="ULR703" s="4"/>
      <c r="ULS703" s="4"/>
      <c r="ULT703" s="4"/>
      <c r="ULU703" s="4"/>
      <c r="ULV703" s="4"/>
      <c r="ULW703" s="4"/>
      <c r="ULX703" s="4"/>
      <c r="ULY703" s="4"/>
      <c r="ULZ703" s="4"/>
      <c r="UMA703" s="4"/>
      <c r="UMB703" s="4"/>
      <c r="UMC703" s="4"/>
      <c r="UMD703" s="4"/>
      <c r="UME703" s="4"/>
      <c r="UMF703" s="4"/>
      <c r="UMG703" s="4"/>
      <c r="UMH703" s="4"/>
      <c r="UMI703" s="4"/>
      <c r="UMJ703" s="4"/>
      <c r="UMK703" s="4"/>
      <c r="UML703" s="4"/>
      <c r="UMM703" s="4"/>
      <c r="UMN703" s="4"/>
      <c r="UMO703" s="4"/>
      <c r="UMP703" s="4"/>
      <c r="UMQ703" s="4"/>
      <c r="UMR703" s="4"/>
      <c r="UMS703" s="4"/>
      <c r="UMT703" s="4"/>
      <c r="UMU703" s="4"/>
      <c r="UMV703" s="4"/>
      <c r="UMW703" s="4"/>
      <c r="UMX703" s="4"/>
      <c r="UMY703" s="4"/>
      <c r="UMZ703" s="4"/>
      <c r="UNA703" s="4"/>
      <c r="UNB703" s="4"/>
      <c r="UNC703" s="4"/>
      <c r="UND703" s="4"/>
      <c r="UNE703" s="4"/>
      <c r="UNF703" s="4"/>
      <c r="UNG703" s="4"/>
      <c r="UNH703" s="4"/>
      <c r="UNI703" s="4"/>
      <c r="UNJ703" s="4"/>
      <c r="UNK703" s="4"/>
      <c r="UNL703" s="4"/>
      <c r="UNM703" s="4"/>
      <c r="UNN703" s="4"/>
      <c r="UNO703" s="4"/>
      <c r="UNP703" s="4"/>
      <c r="UNQ703" s="4"/>
      <c r="UNR703" s="4"/>
      <c r="UNS703" s="4"/>
      <c r="UNT703" s="4"/>
      <c r="UNU703" s="4"/>
      <c r="UNV703" s="4"/>
      <c r="UNW703" s="4"/>
      <c r="UNX703" s="4"/>
      <c r="UNY703" s="4"/>
      <c r="UNZ703" s="4"/>
      <c r="UOA703" s="4"/>
      <c r="UOB703" s="4"/>
      <c r="UOC703" s="4"/>
      <c r="UOD703" s="4"/>
      <c r="UOE703" s="4"/>
      <c r="UOF703" s="4"/>
      <c r="UOG703" s="4"/>
      <c r="UOH703" s="4"/>
      <c r="UOI703" s="4"/>
      <c r="UOJ703" s="4"/>
      <c r="UOK703" s="4"/>
      <c r="UOL703" s="4"/>
      <c r="UOM703" s="4"/>
      <c r="UON703" s="4"/>
      <c r="UOO703" s="4"/>
      <c r="UOP703" s="4"/>
      <c r="UOQ703" s="4"/>
      <c r="UOR703" s="4"/>
      <c r="UOS703" s="4"/>
      <c r="UOT703" s="4"/>
      <c r="UOU703" s="4"/>
      <c r="UOV703" s="4"/>
      <c r="UOW703" s="4"/>
      <c r="UOX703" s="4"/>
      <c r="UOY703" s="4"/>
      <c r="UOZ703" s="4"/>
      <c r="UPA703" s="4"/>
      <c r="UPB703" s="4"/>
      <c r="UPC703" s="4"/>
      <c r="UPD703" s="4"/>
      <c r="UPE703" s="4"/>
      <c r="UPF703" s="4"/>
      <c r="UPG703" s="4"/>
      <c r="UPH703" s="4"/>
      <c r="UPI703" s="4"/>
      <c r="UPJ703" s="4"/>
      <c r="UPK703" s="4"/>
      <c r="UPL703" s="4"/>
      <c r="UPM703" s="4"/>
      <c r="UPN703" s="4"/>
      <c r="UPO703" s="4"/>
      <c r="UPP703" s="4"/>
      <c r="UPQ703" s="4"/>
      <c r="UPR703" s="4"/>
      <c r="UPS703" s="4"/>
      <c r="UPT703" s="4"/>
      <c r="UPU703" s="4"/>
      <c r="UPV703" s="4"/>
      <c r="UPW703" s="4"/>
      <c r="UPX703" s="4"/>
      <c r="UPY703" s="4"/>
      <c r="UPZ703" s="4"/>
      <c r="UQA703" s="4"/>
      <c r="UQB703" s="4"/>
      <c r="UQC703" s="4"/>
      <c r="UQD703" s="4"/>
      <c r="UQE703" s="4"/>
      <c r="UQF703" s="4"/>
      <c r="UQG703" s="4"/>
      <c r="UQH703" s="4"/>
      <c r="UQI703" s="4"/>
      <c r="UQJ703" s="4"/>
      <c r="UQK703" s="4"/>
      <c r="UQL703" s="4"/>
      <c r="UQM703" s="4"/>
      <c r="UQN703" s="4"/>
      <c r="UQO703" s="4"/>
      <c r="UQP703" s="4"/>
      <c r="UQQ703" s="4"/>
      <c r="UQR703" s="4"/>
      <c r="UQS703" s="4"/>
      <c r="UQT703" s="4"/>
      <c r="UQU703" s="4"/>
      <c r="UQV703" s="4"/>
      <c r="UQW703" s="4"/>
      <c r="UQX703" s="4"/>
      <c r="UQY703" s="4"/>
      <c r="UQZ703" s="4"/>
      <c r="URA703" s="4"/>
      <c r="URB703" s="4"/>
      <c r="URC703" s="4"/>
      <c r="URD703" s="4"/>
      <c r="URE703" s="4"/>
      <c r="URF703" s="4"/>
      <c r="URG703" s="4"/>
      <c r="URH703" s="4"/>
      <c r="URI703" s="4"/>
      <c r="URJ703" s="4"/>
      <c r="URK703" s="4"/>
      <c r="URL703" s="4"/>
      <c r="URM703" s="4"/>
      <c r="URN703" s="4"/>
      <c r="URO703" s="4"/>
      <c r="URP703" s="4"/>
      <c r="URQ703" s="4"/>
      <c r="URR703" s="4"/>
      <c r="URS703" s="4"/>
      <c r="URT703" s="4"/>
      <c r="URU703" s="4"/>
      <c r="URV703" s="4"/>
      <c r="URW703" s="4"/>
      <c r="URX703" s="4"/>
      <c r="URY703" s="4"/>
      <c r="URZ703" s="4"/>
      <c r="USA703" s="4"/>
      <c r="USB703" s="4"/>
      <c r="USC703" s="4"/>
      <c r="USD703" s="4"/>
      <c r="USE703" s="4"/>
      <c r="USF703" s="4"/>
      <c r="USG703" s="4"/>
      <c r="USH703" s="4"/>
      <c r="USI703" s="4"/>
      <c r="USJ703" s="4"/>
      <c r="USK703" s="4"/>
      <c r="USL703" s="4"/>
      <c r="USM703" s="4"/>
      <c r="USN703" s="4"/>
      <c r="USO703" s="4"/>
      <c r="USP703" s="4"/>
      <c r="USQ703" s="4"/>
      <c r="USR703" s="4"/>
      <c r="USS703" s="4"/>
      <c r="UST703" s="4"/>
      <c r="USU703" s="4"/>
      <c r="USV703" s="4"/>
      <c r="USW703" s="4"/>
      <c r="USX703" s="4"/>
      <c r="USY703" s="4"/>
      <c r="USZ703" s="4"/>
      <c r="UTA703" s="4"/>
      <c r="UTB703" s="4"/>
      <c r="UTC703" s="4"/>
      <c r="UTD703" s="4"/>
      <c r="UTE703" s="4"/>
      <c r="UTF703" s="4"/>
      <c r="UTG703" s="4"/>
      <c r="UTH703" s="4"/>
      <c r="UTI703" s="4"/>
      <c r="UTJ703" s="4"/>
      <c r="UTK703" s="4"/>
      <c r="UTL703" s="4"/>
      <c r="UTM703" s="4"/>
      <c r="UTN703" s="4"/>
      <c r="UTO703" s="4"/>
      <c r="UTP703" s="4"/>
      <c r="UTQ703" s="4"/>
      <c r="UTR703" s="4"/>
      <c r="UTS703" s="4"/>
      <c r="UTT703" s="4"/>
      <c r="UTU703" s="4"/>
      <c r="UTV703" s="4"/>
      <c r="UTW703" s="4"/>
      <c r="UTX703" s="4"/>
      <c r="UTY703" s="4"/>
      <c r="UTZ703" s="4"/>
      <c r="UUA703" s="4"/>
      <c r="UUB703" s="4"/>
      <c r="UUC703" s="4"/>
      <c r="UUD703" s="4"/>
      <c r="UUE703" s="4"/>
      <c r="UUF703" s="4"/>
      <c r="UUG703" s="4"/>
      <c r="UUH703" s="4"/>
      <c r="UUI703" s="4"/>
      <c r="UUJ703" s="4"/>
      <c r="UUK703" s="4"/>
      <c r="UUL703" s="4"/>
      <c r="UUM703" s="4"/>
      <c r="UUN703" s="4"/>
      <c r="UUO703" s="4"/>
      <c r="UUP703" s="4"/>
      <c r="UUQ703" s="4"/>
      <c r="UUR703" s="4"/>
      <c r="UUS703" s="4"/>
      <c r="UUT703" s="4"/>
      <c r="UUU703" s="4"/>
      <c r="UUV703" s="4"/>
      <c r="UUW703" s="4"/>
      <c r="UUX703" s="4"/>
      <c r="UUY703" s="4"/>
      <c r="UUZ703" s="4"/>
      <c r="UVA703" s="4"/>
      <c r="UVB703" s="4"/>
      <c r="UVC703" s="4"/>
      <c r="UVD703" s="4"/>
      <c r="UVE703" s="4"/>
      <c r="UVF703" s="4"/>
      <c r="UVG703" s="4"/>
      <c r="UVH703" s="4"/>
      <c r="UVI703" s="4"/>
      <c r="UVJ703" s="4"/>
      <c r="UVK703" s="4"/>
      <c r="UVL703" s="4"/>
      <c r="UVM703" s="4"/>
      <c r="UVN703" s="4"/>
      <c r="UVO703" s="4"/>
      <c r="UVP703" s="4"/>
      <c r="UVQ703" s="4"/>
      <c r="UVR703" s="4"/>
      <c r="UVS703" s="4"/>
      <c r="UVT703" s="4"/>
      <c r="UVU703" s="4"/>
      <c r="UVV703" s="4"/>
      <c r="UVW703" s="4"/>
      <c r="UVX703" s="4"/>
      <c r="UVY703" s="4"/>
      <c r="UVZ703" s="4"/>
      <c r="UWA703" s="4"/>
      <c r="UWB703" s="4"/>
      <c r="UWC703" s="4"/>
      <c r="UWD703" s="4"/>
      <c r="UWE703" s="4"/>
      <c r="UWF703" s="4"/>
      <c r="UWG703" s="4"/>
      <c r="UWH703" s="4"/>
      <c r="UWI703" s="4"/>
      <c r="UWJ703" s="4"/>
      <c r="UWK703" s="4"/>
      <c r="UWL703" s="4"/>
      <c r="UWM703" s="4"/>
      <c r="UWN703" s="4"/>
      <c r="UWO703" s="4"/>
      <c r="UWP703" s="4"/>
      <c r="UWQ703" s="4"/>
      <c r="UWR703" s="4"/>
      <c r="UWS703" s="4"/>
      <c r="UWT703" s="4"/>
      <c r="UWU703" s="4"/>
      <c r="UWV703" s="4"/>
      <c r="UWW703" s="4"/>
      <c r="UWX703" s="4"/>
      <c r="UWY703" s="4"/>
      <c r="UWZ703" s="4"/>
      <c r="UXA703" s="4"/>
      <c r="UXB703" s="4"/>
      <c r="UXC703" s="4"/>
      <c r="UXD703" s="4"/>
      <c r="UXE703" s="4"/>
      <c r="UXF703" s="4"/>
      <c r="UXG703" s="4"/>
      <c r="UXH703" s="4"/>
      <c r="UXI703" s="4"/>
      <c r="UXJ703" s="4"/>
      <c r="UXK703" s="4"/>
      <c r="UXL703" s="4"/>
      <c r="UXM703" s="4"/>
      <c r="UXN703" s="4"/>
      <c r="UXO703" s="4"/>
      <c r="UXP703" s="4"/>
      <c r="UXQ703" s="4"/>
      <c r="UXR703" s="4"/>
      <c r="UXS703" s="4"/>
      <c r="UXT703" s="4"/>
      <c r="UXU703" s="4"/>
      <c r="UXV703" s="4"/>
      <c r="UXW703" s="4"/>
      <c r="UXX703" s="4"/>
      <c r="UXY703" s="4"/>
      <c r="UXZ703" s="4"/>
      <c r="UYA703" s="4"/>
      <c r="UYB703" s="4"/>
      <c r="UYC703" s="4"/>
      <c r="UYD703" s="4"/>
      <c r="UYE703" s="4"/>
      <c r="UYF703" s="4"/>
      <c r="UYG703" s="4"/>
      <c r="UYH703" s="4"/>
      <c r="UYI703" s="4"/>
      <c r="UYJ703" s="4"/>
      <c r="UYK703" s="4"/>
      <c r="UYL703" s="4"/>
      <c r="UYM703" s="4"/>
      <c r="UYN703" s="4"/>
      <c r="UYO703" s="4"/>
      <c r="UYP703" s="4"/>
      <c r="UYQ703" s="4"/>
      <c r="UYR703" s="4"/>
      <c r="UYS703" s="4"/>
      <c r="UYT703" s="4"/>
      <c r="UYU703" s="4"/>
      <c r="UYV703" s="4"/>
      <c r="UYW703" s="4"/>
      <c r="UYX703" s="4"/>
      <c r="UYY703" s="4"/>
      <c r="UYZ703" s="4"/>
      <c r="UZA703" s="4"/>
      <c r="UZB703" s="4"/>
      <c r="UZC703" s="4"/>
      <c r="UZD703" s="4"/>
      <c r="UZE703" s="4"/>
      <c r="UZF703" s="4"/>
      <c r="UZG703" s="4"/>
      <c r="UZH703" s="4"/>
      <c r="UZI703" s="4"/>
      <c r="UZJ703" s="4"/>
      <c r="UZK703" s="4"/>
      <c r="UZL703" s="4"/>
      <c r="UZM703" s="4"/>
      <c r="UZN703" s="4"/>
      <c r="UZO703" s="4"/>
      <c r="UZP703" s="4"/>
      <c r="UZQ703" s="4"/>
      <c r="UZR703" s="4"/>
      <c r="UZS703" s="4"/>
      <c r="UZT703" s="4"/>
      <c r="UZU703" s="4"/>
      <c r="UZV703" s="4"/>
      <c r="UZW703" s="4"/>
      <c r="UZX703" s="4"/>
      <c r="UZY703" s="4"/>
      <c r="UZZ703" s="4"/>
      <c r="VAA703" s="4"/>
      <c r="VAB703" s="4"/>
      <c r="VAC703" s="4"/>
      <c r="VAD703" s="4"/>
      <c r="VAE703" s="4"/>
      <c r="VAF703" s="4"/>
      <c r="VAG703" s="4"/>
      <c r="VAH703" s="4"/>
      <c r="VAI703" s="4"/>
      <c r="VAJ703" s="4"/>
      <c r="VAK703" s="4"/>
      <c r="VAL703" s="4"/>
      <c r="VAM703" s="4"/>
      <c r="VAN703" s="4"/>
      <c r="VAO703" s="4"/>
      <c r="VAP703" s="4"/>
      <c r="VAQ703" s="4"/>
      <c r="VAR703" s="4"/>
      <c r="VAS703" s="4"/>
      <c r="VAT703" s="4"/>
      <c r="VAU703" s="4"/>
      <c r="VAV703" s="4"/>
      <c r="VAW703" s="4"/>
      <c r="VAX703" s="4"/>
      <c r="VAY703" s="4"/>
      <c r="VAZ703" s="4"/>
      <c r="VBA703" s="4"/>
      <c r="VBB703" s="4"/>
      <c r="VBC703" s="4"/>
      <c r="VBD703" s="4"/>
      <c r="VBE703" s="4"/>
      <c r="VBF703" s="4"/>
      <c r="VBG703" s="4"/>
      <c r="VBH703" s="4"/>
      <c r="VBI703" s="4"/>
      <c r="VBJ703" s="4"/>
      <c r="VBK703" s="4"/>
      <c r="VBL703" s="4"/>
      <c r="VBM703" s="4"/>
      <c r="VBN703" s="4"/>
      <c r="VBO703" s="4"/>
      <c r="VBP703" s="4"/>
      <c r="VBQ703" s="4"/>
      <c r="VBR703" s="4"/>
      <c r="VBS703" s="4"/>
      <c r="VBT703" s="4"/>
      <c r="VBU703" s="4"/>
      <c r="VBV703" s="4"/>
      <c r="VBW703" s="4"/>
      <c r="VBX703" s="4"/>
      <c r="VBY703" s="4"/>
      <c r="VBZ703" s="4"/>
      <c r="VCA703" s="4"/>
      <c r="VCB703" s="4"/>
      <c r="VCC703" s="4"/>
      <c r="VCD703" s="4"/>
      <c r="VCE703" s="4"/>
      <c r="VCF703" s="4"/>
      <c r="VCG703" s="4"/>
      <c r="VCH703" s="4"/>
      <c r="VCI703" s="4"/>
      <c r="VCJ703" s="4"/>
      <c r="VCK703" s="4"/>
      <c r="VCL703" s="4"/>
      <c r="VCM703" s="4"/>
      <c r="VCN703" s="4"/>
      <c r="VCO703" s="4"/>
      <c r="VCP703" s="4"/>
      <c r="VCQ703" s="4"/>
      <c r="VCR703" s="4"/>
      <c r="VCS703" s="4"/>
      <c r="VCT703" s="4"/>
      <c r="VCU703" s="4"/>
      <c r="VCV703" s="4"/>
      <c r="VCW703" s="4"/>
      <c r="VCX703" s="4"/>
      <c r="VCY703" s="4"/>
      <c r="VCZ703" s="4"/>
      <c r="VDA703" s="4"/>
      <c r="VDB703" s="4"/>
      <c r="VDC703" s="4"/>
      <c r="VDD703" s="4"/>
      <c r="VDE703" s="4"/>
      <c r="VDF703" s="4"/>
      <c r="VDG703" s="4"/>
      <c r="VDH703" s="4"/>
      <c r="VDI703" s="4"/>
      <c r="VDJ703" s="4"/>
      <c r="VDK703" s="4"/>
      <c r="VDL703" s="4"/>
      <c r="VDM703" s="4"/>
      <c r="VDN703" s="4"/>
      <c r="VDO703" s="4"/>
      <c r="VDP703" s="4"/>
      <c r="VDQ703" s="4"/>
      <c r="VDR703" s="4"/>
      <c r="VDS703" s="4"/>
      <c r="VDT703" s="4"/>
      <c r="VDU703" s="4"/>
      <c r="VDV703" s="4"/>
      <c r="VDW703" s="4"/>
      <c r="VDX703" s="4"/>
      <c r="VDY703" s="4"/>
      <c r="VDZ703" s="4"/>
      <c r="VEA703" s="4"/>
      <c r="VEB703" s="4"/>
      <c r="VEC703" s="4"/>
      <c r="VED703" s="4"/>
      <c r="VEE703" s="4"/>
      <c r="VEF703" s="4"/>
      <c r="VEG703" s="4"/>
      <c r="VEH703" s="4"/>
      <c r="VEI703" s="4"/>
      <c r="VEJ703" s="4"/>
      <c r="VEK703" s="4"/>
      <c r="VEL703" s="4"/>
      <c r="VEM703" s="4"/>
      <c r="VEN703" s="4"/>
      <c r="VEO703" s="4"/>
      <c r="VEP703" s="4"/>
      <c r="VEQ703" s="4"/>
      <c r="VER703" s="4"/>
      <c r="VES703" s="4"/>
      <c r="VET703" s="4"/>
      <c r="VEU703" s="4"/>
      <c r="VEV703" s="4"/>
      <c r="VEW703" s="4"/>
      <c r="VEX703" s="4"/>
      <c r="VEY703" s="4"/>
      <c r="VEZ703" s="4"/>
      <c r="VFA703" s="4"/>
      <c r="VFB703" s="4"/>
      <c r="VFC703" s="4"/>
      <c r="VFD703" s="4"/>
      <c r="VFE703" s="4"/>
      <c r="VFF703" s="4"/>
      <c r="VFG703" s="4"/>
      <c r="VFH703" s="4"/>
      <c r="VFI703" s="4"/>
      <c r="VFJ703" s="4"/>
      <c r="VFK703" s="4"/>
      <c r="VFL703" s="4"/>
      <c r="VFM703" s="4"/>
      <c r="VFN703" s="4"/>
      <c r="VFO703" s="4"/>
      <c r="VFP703" s="4"/>
      <c r="VFQ703" s="4"/>
      <c r="VFR703" s="4"/>
      <c r="VFS703" s="4"/>
      <c r="VFT703" s="4"/>
      <c r="VFU703" s="4"/>
      <c r="VFV703" s="4"/>
      <c r="VFW703" s="4"/>
      <c r="VFX703" s="4"/>
      <c r="VFY703" s="4"/>
      <c r="VFZ703" s="4"/>
      <c r="VGA703" s="4"/>
      <c r="VGB703" s="4"/>
      <c r="VGC703" s="4"/>
      <c r="VGD703" s="4"/>
      <c r="VGE703" s="4"/>
      <c r="VGF703" s="4"/>
      <c r="VGG703" s="4"/>
      <c r="VGH703" s="4"/>
      <c r="VGI703" s="4"/>
      <c r="VGJ703" s="4"/>
      <c r="VGK703" s="4"/>
      <c r="VGL703" s="4"/>
      <c r="VGM703" s="4"/>
      <c r="VGN703" s="4"/>
      <c r="VGO703" s="4"/>
      <c r="VGP703" s="4"/>
      <c r="VGQ703" s="4"/>
      <c r="VGR703" s="4"/>
      <c r="VGS703" s="4"/>
      <c r="VGT703" s="4"/>
      <c r="VGU703" s="4"/>
      <c r="VGV703" s="4"/>
      <c r="VGW703" s="4"/>
      <c r="VGX703" s="4"/>
      <c r="VGY703" s="4"/>
      <c r="VGZ703" s="4"/>
      <c r="VHA703" s="4"/>
      <c r="VHB703" s="4"/>
      <c r="VHC703" s="4"/>
      <c r="VHD703" s="4"/>
      <c r="VHE703" s="4"/>
      <c r="VHF703" s="4"/>
      <c r="VHG703" s="4"/>
      <c r="VHH703" s="4"/>
      <c r="VHI703" s="4"/>
      <c r="VHJ703" s="4"/>
      <c r="VHK703" s="4"/>
      <c r="VHL703" s="4"/>
      <c r="VHM703" s="4"/>
      <c r="VHN703" s="4"/>
      <c r="VHO703" s="4"/>
      <c r="VHP703" s="4"/>
      <c r="VHQ703" s="4"/>
      <c r="VHR703" s="4"/>
      <c r="VHS703" s="4"/>
      <c r="VHT703" s="4"/>
      <c r="VHU703" s="4"/>
      <c r="VHV703" s="4"/>
      <c r="VHW703" s="4"/>
      <c r="VHX703" s="4"/>
      <c r="VHY703" s="4"/>
      <c r="VHZ703" s="4"/>
      <c r="VIA703" s="4"/>
      <c r="VIB703" s="4"/>
      <c r="VIC703" s="4"/>
      <c r="VID703" s="4"/>
      <c r="VIE703" s="4"/>
      <c r="VIF703" s="4"/>
      <c r="VIG703" s="4"/>
      <c r="VIH703" s="4"/>
      <c r="VII703" s="4"/>
      <c r="VIJ703" s="4"/>
      <c r="VIK703" s="4"/>
      <c r="VIL703" s="4"/>
      <c r="VIM703" s="4"/>
      <c r="VIN703" s="4"/>
      <c r="VIO703" s="4"/>
      <c r="VIP703" s="4"/>
      <c r="VIQ703" s="4"/>
      <c r="VIR703" s="4"/>
      <c r="VIS703" s="4"/>
      <c r="VIT703" s="4"/>
      <c r="VIU703" s="4"/>
      <c r="VIV703" s="4"/>
      <c r="VIW703" s="4"/>
      <c r="VIX703" s="4"/>
      <c r="VIY703" s="4"/>
      <c r="VIZ703" s="4"/>
      <c r="VJA703" s="4"/>
      <c r="VJB703" s="4"/>
      <c r="VJC703" s="4"/>
      <c r="VJD703" s="4"/>
      <c r="VJE703" s="4"/>
      <c r="VJF703" s="4"/>
      <c r="VJG703" s="4"/>
      <c r="VJH703" s="4"/>
      <c r="VJI703" s="4"/>
      <c r="VJJ703" s="4"/>
      <c r="VJK703" s="4"/>
      <c r="VJL703" s="4"/>
      <c r="VJM703" s="4"/>
      <c r="VJN703" s="4"/>
      <c r="VJO703" s="4"/>
      <c r="VJP703" s="4"/>
      <c r="VJQ703" s="4"/>
      <c r="VJR703" s="4"/>
      <c r="VJS703" s="4"/>
      <c r="VJT703" s="4"/>
      <c r="VJU703" s="4"/>
      <c r="VJV703" s="4"/>
      <c r="VJW703" s="4"/>
      <c r="VJX703" s="4"/>
      <c r="VJY703" s="4"/>
      <c r="VJZ703" s="4"/>
      <c r="VKA703" s="4"/>
      <c r="VKB703" s="4"/>
      <c r="VKC703" s="4"/>
      <c r="VKD703" s="4"/>
      <c r="VKE703" s="4"/>
      <c r="VKF703" s="4"/>
      <c r="VKG703" s="4"/>
      <c r="VKH703" s="4"/>
      <c r="VKI703" s="4"/>
      <c r="VKJ703" s="4"/>
      <c r="VKK703" s="4"/>
      <c r="VKL703" s="4"/>
      <c r="VKM703" s="4"/>
      <c r="VKN703" s="4"/>
      <c r="VKO703" s="4"/>
      <c r="VKP703" s="4"/>
      <c r="VKQ703" s="4"/>
      <c r="VKR703" s="4"/>
      <c r="VKS703" s="4"/>
      <c r="VKT703" s="4"/>
      <c r="VKU703" s="4"/>
      <c r="VKV703" s="4"/>
      <c r="VKW703" s="4"/>
      <c r="VKX703" s="4"/>
      <c r="VKY703" s="4"/>
      <c r="VKZ703" s="4"/>
      <c r="VLA703" s="4"/>
      <c r="VLB703" s="4"/>
      <c r="VLC703" s="4"/>
      <c r="VLD703" s="4"/>
      <c r="VLE703" s="4"/>
      <c r="VLF703" s="4"/>
      <c r="VLG703" s="4"/>
      <c r="VLH703" s="4"/>
      <c r="VLI703" s="4"/>
      <c r="VLJ703" s="4"/>
      <c r="VLK703" s="4"/>
      <c r="VLL703" s="4"/>
      <c r="VLM703" s="4"/>
      <c r="VLN703" s="4"/>
      <c r="VLO703" s="4"/>
      <c r="VLP703" s="4"/>
      <c r="VLQ703" s="4"/>
      <c r="VLR703" s="4"/>
      <c r="VLS703" s="4"/>
      <c r="VLT703" s="4"/>
      <c r="VLU703" s="4"/>
      <c r="VLV703" s="4"/>
      <c r="VLW703" s="4"/>
      <c r="VLX703" s="4"/>
      <c r="VLY703" s="4"/>
      <c r="VLZ703" s="4"/>
      <c r="VMA703" s="4"/>
      <c r="VMB703" s="4"/>
      <c r="VMC703" s="4"/>
      <c r="VMD703" s="4"/>
      <c r="VME703" s="4"/>
      <c r="VMF703" s="4"/>
      <c r="VMG703" s="4"/>
      <c r="VMH703" s="4"/>
      <c r="VMI703" s="4"/>
      <c r="VMJ703" s="4"/>
      <c r="VMK703" s="4"/>
      <c r="VML703" s="4"/>
      <c r="VMM703" s="4"/>
      <c r="VMN703" s="4"/>
      <c r="VMO703" s="4"/>
      <c r="VMP703" s="4"/>
      <c r="VMQ703" s="4"/>
      <c r="VMR703" s="4"/>
      <c r="VMS703" s="4"/>
      <c r="VMT703" s="4"/>
      <c r="VMU703" s="4"/>
      <c r="VMV703" s="4"/>
      <c r="VMW703" s="4"/>
      <c r="VMX703" s="4"/>
      <c r="VMY703" s="4"/>
      <c r="VMZ703" s="4"/>
      <c r="VNA703" s="4"/>
      <c r="VNB703" s="4"/>
      <c r="VNC703" s="4"/>
      <c r="VND703" s="4"/>
      <c r="VNE703" s="4"/>
      <c r="VNF703" s="4"/>
      <c r="VNG703" s="4"/>
      <c r="VNH703" s="4"/>
      <c r="VNI703" s="4"/>
      <c r="VNJ703" s="4"/>
      <c r="VNK703" s="4"/>
      <c r="VNL703" s="4"/>
      <c r="VNM703" s="4"/>
      <c r="VNN703" s="4"/>
      <c r="VNO703" s="4"/>
      <c r="VNP703" s="4"/>
      <c r="VNQ703" s="4"/>
      <c r="VNR703" s="4"/>
      <c r="VNS703" s="4"/>
      <c r="VNT703" s="4"/>
      <c r="VNU703" s="4"/>
      <c r="VNV703" s="4"/>
      <c r="VNW703" s="4"/>
      <c r="VNX703" s="4"/>
      <c r="VNY703" s="4"/>
      <c r="VNZ703" s="4"/>
      <c r="VOA703" s="4"/>
      <c r="VOB703" s="4"/>
      <c r="VOC703" s="4"/>
      <c r="VOD703" s="4"/>
      <c r="VOE703" s="4"/>
      <c r="VOF703" s="4"/>
      <c r="VOG703" s="4"/>
      <c r="VOH703" s="4"/>
      <c r="VOI703" s="4"/>
      <c r="VOJ703" s="4"/>
      <c r="VOK703" s="4"/>
      <c r="VOL703" s="4"/>
      <c r="VOM703" s="4"/>
      <c r="VON703" s="4"/>
      <c r="VOO703" s="4"/>
      <c r="VOP703" s="4"/>
      <c r="VOQ703" s="4"/>
      <c r="VOR703" s="4"/>
      <c r="VOS703" s="4"/>
      <c r="VOT703" s="4"/>
      <c r="VOU703" s="4"/>
      <c r="VOV703" s="4"/>
      <c r="VOW703" s="4"/>
      <c r="VOX703" s="4"/>
      <c r="VOY703" s="4"/>
      <c r="VOZ703" s="4"/>
      <c r="VPA703" s="4"/>
      <c r="VPB703" s="4"/>
      <c r="VPC703" s="4"/>
      <c r="VPD703" s="4"/>
      <c r="VPE703" s="4"/>
      <c r="VPF703" s="4"/>
      <c r="VPG703" s="4"/>
      <c r="VPH703" s="4"/>
      <c r="VPI703" s="4"/>
      <c r="VPJ703" s="4"/>
      <c r="VPK703" s="4"/>
      <c r="VPL703" s="4"/>
      <c r="VPM703" s="4"/>
      <c r="VPN703" s="4"/>
      <c r="VPO703" s="4"/>
      <c r="VPP703" s="4"/>
      <c r="VPQ703" s="4"/>
      <c r="VPR703" s="4"/>
      <c r="VPS703" s="4"/>
      <c r="VPT703" s="4"/>
      <c r="VPU703" s="4"/>
      <c r="VPV703" s="4"/>
      <c r="VPW703" s="4"/>
      <c r="VPX703" s="4"/>
      <c r="VPY703" s="4"/>
      <c r="VPZ703" s="4"/>
      <c r="VQA703" s="4"/>
      <c r="VQB703" s="4"/>
      <c r="VQC703" s="4"/>
      <c r="VQD703" s="4"/>
      <c r="VQE703" s="4"/>
      <c r="VQF703" s="4"/>
      <c r="VQG703" s="4"/>
      <c r="VQH703" s="4"/>
      <c r="VQI703" s="4"/>
      <c r="VQJ703" s="4"/>
      <c r="VQK703" s="4"/>
      <c r="VQL703" s="4"/>
      <c r="VQM703" s="4"/>
      <c r="VQN703" s="4"/>
      <c r="VQO703" s="4"/>
      <c r="VQP703" s="4"/>
      <c r="VQQ703" s="4"/>
      <c r="VQR703" s="4"/>
      <c r="VQS703" s="4"/>
      <c r="VQT703" s="4"/>
      <c r="VQU703" s="4"/>
      <c r="VQV703" s="4"/>
      <c r="VQW703" s="4"/>
      <c r="VQX703" s="4"/>
      <c r="VQY703" s="4"/>
      <c r="VQZ703" s="4"/>
      <c r="VRA703" s="4"/>
      <c r="VRB703" s="4"/>
      <c r="VRC703" s="4"/>
      <c r="VRD703" s="4"/>
      <c r="VRE703" s="4"/>
      <c r="VRF703" s="4"/>
      <c r="VRG703" s="4"/>
      <c r="VRH703" s="4"/>
      <c r="VRI703" s="4"/>
      <c r="VRJ703" s="4"/>
      <c r="VRK703" s="4"/>
      <c r="VRL703" s="4"/>
      <c r="VRM703" s="4"/>
      <c r="VRN703" s="4"/>
      <c r="VRO703" s="4"/>
      <c r="VRP703" s="4"/>
      <c r="VRQ703" s="4"/>
      <c r="VRR703" s="4"/>
      <c r="VRS703" s="4"/>
      <c r="VRT703" s="4"/>
      <c r="VRU703" s="4"/>
      <c r="VRV703" s="4"/>
      <c r="VRW703" s="4"/>
      <c r="VRX703" s="4"/>
      <c r="VRY703" s="4"/>
      <c r="VRZ703" s="4"/>
      <c r="VSA703" s="4"/>
      <c r="VSB703" s="4"/>
      <c r="VSC703" s="4"/>
      <c r="VSD703" s="4"/>
      <c r="VSE703" s="4"/>
      <c r="VSF703" s="4"/>
      <c r="VSG703" s="4"/>
      <c r="VSH703" s="4"/>
      <c r="VSI703" s="4"/>
      <c r="VSJ703" s="4"/>
      <c r="VSK703" s="4"/>
      <c r="VSL703" s="4"/>
      <c r="VSM703" s="4"/>
      <c r="VSN703" s="4"/>
      <c r="VSO703" s="4"/>
      <c r="VSP703" s="4"/>
      <c r="VSQ703" s="4"/>
      <c r="VSR703" s="4"/>
      <c r="VSS703" s="4"/>
      <c r="VST703" s="4"/>
      <c r="VSU703" s="4"/>
      <c r="VSV703" s="4"/>
      <c r="VSW703" s="4"/>
      <c r="VSX703" s="4"/>
      <c r="VSY703" s="4"/>
      <c r="VSZ703" s="4"/>
      <c r="VTA703" s="4"/>
      <c r="VTB703" s="4"/>
      <c r="VTC703" s="4"/>
      <c r="VTD703" s="4"/>
      <c r="VTE703" s="4"/>
      <c r="VTF703" s="4"/>
      <c r="VTG703" s="4"/>
      <c r="VTH703" s="4"/>
      <c r="VTI703" s="4"/>
      <c r="VTJ703" s="4"/>
      <c r="VTK703" s="4"/>
      <c r="VTL703" s="4"/>
      <c r="VTM703" s="4"/>
      <c r="VTN703" s="4"/>
      <c r="VTO703" s="4"/>
      <c r="VTP703" s="4"/>
      <c r="VTQ703" s="4"/>
      <c r="VTR703" s="4"/>
      <c r="VTS703" s="4"/>
      <c r="VTT703" s="4"/>
      <c r="VTU703" s="4"/>
      <c r="VTV703" s="4"/>
      <c r="VTW703" s="4"/>
      <c r="VTX703" s="4"/>
      <c r="VTY703" s="4"/>
      <c r="VTZ703" s="4"/>
      <c r="VUA703" s="4"/>
      <c r="VUB703" s="4"/>
      <c r="VUC703" s="4"/>
      <c r="VUD703" s="4"/>
      <c r="VUE703" s="4"/>
      <c r="VUF703" s="4"/>
      <c r="VUG703" s="4"/>
      <c r="VUH703" s="4"/>
      <c r="VUI703" s="4"/>
      <c r="VUJ703" s="4"/>
      <c r="VUK703" s="4"/>
      <c r="VUL703" s="4"/>
      <c r="VUM703" s="4"/>
      <c r="VUN703" s="4"/>
      <c r="VUO703" s="4"/>
      <c r="VUP703" s="4"/>
      <c r="VUQ703" s="4"/>
      <c r="VUR703" s="4"/>
      <c r="VUS703" s="4"/>
      <c r="VUT703" s="4"/>
      <c r="VUU703" s="4"/>
      <c r="VUV703" s="4"/>
      <c r="VUW703" s="4"/>
      <c r="VUX703" s="4"/>
      <c r="VUY703" s="4"/>
      <c r="VUZ703" s="4"/>
      <c r="VVA703" s="4"/>
      <c r="VVB703" s="4"/>
      <c r="VVC703" s="4"/>
      <c r="VVD703" s="4"/>
      <c r="VVE703" s="4"/>
      <c r="VVF703" s="4"/>
      <c r="VVG703" s="4"/>
      <c r="VVH703" s="4"/>
      <c r="VVI703" s="4"/>
      <c r="VVJ703" s="4"/>
      <c r="VVK703" s="4"/>
      <c r="VVL703" s="4"/>
      <c r="VVM703" s="4"/>
      <c r="VVN703" s="4"/>
      <c r="VVO703" s="4"/>
      <c r="VVP703" s="4"/>
      <c r="VVQ703" s="4"/>
      <c r="VVR703" s="4"/>
      <c r="VVS703" s="4"/>
      <c r="VVT703" s="4"/>
      <c r="VVU703" s="4"/>
      <c r="VVV703" s="4"/>
      <c r="VVW703" s="4"/>
      <c r="VVX703" s="4"/>
      <c r="VVY703" s="4"/>
      <c r="VVZ703" s="4"/>
      <c r="VWA703" s="4"/>
      <c r="VWB703" s="4"/>
      <c r="VWC703" s="4"/>
      <c r="VWD703" s="4"/>
      <c r="VWE703" s="4"/>
      <c r="VWF703" s="4"/>
      <c r="VWG703" s="4"/>
      <c r="VWH703" s="4"/>
      <c r="VWI703" s="4"/>
      <c r="VWJ703" s="4"/>
      <c r="VWK703" s="4"/>
      <c r="VWL703" s="4"/>
      <c r="VWM703" s="4"/>
      <c r="VWN703" s="4"/>
      <c r="VWO703" s="4"/>
      <c r="VWP703" s="4"/>
      <c r="VWQ703" s="4"/>
      <c r="VWR703" s="4"/>
      <c r="VWS703" s="4"/>
      <c r="VWT703" s="4"/>
      <c r="VWU703" s="4"/>
      <c r="VWV703" s="4"/>
      <c r="VWW703" s="4"/>
      <c r="VWX703" s="4"/>
      <c r="VWY703" s="4"/>
      <c r="VWZ703" s="4"/>
      <c r="VXA703" s="4"/>
      <c r="VXB703" s="4"/>
      <c r="VXC703" s="4"/>
      <c r="VXD703" s="4"/>
      <c r="VXE703" s="4"/>
      <c r="VXF703" s="4"/>
      <c r="VXG703" s="4"/>
      <c r="VXH703" s="4"/>
      <c r="VXI703" s="4"/>
      <c r="VXJ703" s="4"/>
      <c r="VXK703" s="4"/>
      <c r="VXL703" s="4"/>
      <c r="VXM703" s="4"/>
      <c r="VXN703" s="4"/>
      <c r="VXO703" s="4"/>
      <c r="VXP703" s="4"/>
      <c r="VXQ703" s="4"/>
      <c r="VXR703" s="4"/>
      <c r="VXS703" s="4"/>
      <c r="VXT703" s="4"/>
      <c r="VXU703" s="4"/>
      <c r="VXV703" s="4"/>
      <c r="VXW703" s="4"/>
      <c r="VXX703" s="4"/>
      <c r="VXY703" s="4"/>
      <c r="VXZ703" s="4"/>
      <c r="VYA703" s="4"/>
      <c r="VYB703" s="4"/>
      <c r="VYC703" s="4"/>
      <c r="VYD703" s="4"/>
      <c r="VYE703" s="4"/>
      <c r="VYF703" s="4"/>
      <c r="VYG703" s="4"/>
      <c r="VYH703" s="4"/>
      <c r="VYI703" s="4"/>
      <c r="VYJ703" s="4"/>
      <c r="VYK703" s="4"/>
      <c r="VYL703" s="4"/>
      <c r="VYM703" s="4"/>
      <c r="VYN703" s="4"/>
      <c r="VYO703" s="4"/>
      <c r="VYP703" s="4"/>
      <c r="VYQ703" s="4"/>
      <c r="VYR703" s="4"/>
      <c r="VYS703" s="4"/>
      <c r="VYT703" s="4"/>
      <c r="VYU703" s="4"/>
      <c r="VYV703" s="4"/>
      <c r="VYW703" s="4"/>
      <c r="VYX703" s="4"/>
      <c r="VYY703" s="4"/>
      <c r="VYZ703" s="4"/>
      <c r="VZA703" s="4"/>
      <c r="VZB703" s="4"/>
      <c r="VZC703" s="4"/>
      <c r="VZD703" s="4"/>
      <c r="VZE703" s="4"/>
      <c r="VZF703" s="4"/>
      <c r="VZG703" s="4"/>
      <c r="VZH703" s="4"/>
      <c r="VZI703" s="4"/>
      <c r="VZJ703" s="4"/>
      <c r="VZK703" s="4"/>
      <c r="VZL703" s="4"/>
      <c r="VZM703" s="4"/>
      <c r="VZN703" s="4"/>
      <c r="VZO703" s="4"/>
      <c r="VZP703" s="4"/>
      <c r="VZQ703" s="4"/>
      <c r="VZR703" s="4"/>
      <c r="VZS703" s="4"/>
      <c r="VZT703" s="4"/>
      <c r="VZU703" s="4"/>
      <c r="VZV703" s="4"/>
      <c r="VZW703" s="4"/>
      <c r="VZX703" s="4"/>
      <c r="VZY703" s="4"/>
      <c r="VZZ703" s="4"/>
      <c r="WAA703" s="4"/>
      <c r="WAB703" s="4"/>
      <c r="WAC703" s="4"/>
      <c r="WAD703" s="4"/>
      <c r="WAE703" s="4"/>
      <c r="WAF703" s="4"/>
      <c r="WAG703" s="4"/>
      <c r="WAH703" s="4"/>
      <c r="WAI703" s="4"/>
      <c r="WAJ703" s="4"/>
      <c r="WAK703" s="4"/>
      <c r="WAL703" s="4"/>
      <c r="WAM703" s="4"/>
      <c r="WAN703" s="4"/>
      <c r="WAO703" s="4"/>
      <c r="WAP703" s="4"/>
      <c r="WAQ703" s="4"/>
      <c r="WAR703" s="4"/>
      <c r="WAS703" s="4"/>
      <c r="WAT703" s="4"/>
      <c r="WAU703" s="4"/>
      <c r="WAV703" s="4"/>
      <c r="WAW703" s="4"/>
      <c r="WAX703" s="4"/>
      <c r="WAY703" s="4"/>
      <c r="WAZ703" s="4"/>
      <c r="WBA703" s="4"/>
      <c r="WBB703" s="4"/>
      <c r="WBC703" s="4"/>
      <c r="WBD703" s="4"/>
      <c r="WBE703" s="4"/>
      <c r="WBF703" s="4"/>
      <c r="WBG703" s="4"/>
      <c r="WBH703" s="4"/>
      <c r="WBI703" s="4"/>
      <c r="WBJ703" s="4"/>
      <c r="WBK703" s="4"/>
      <c r="WBL703" s="4"/>
      <c r="WBM703" s="4"/>
      <c r="WBN703" s="4"/>
      <c r="WBO703" s="4"/>
      <c r="WBP703" s="4"/>
      <c r="WBQ703" s="4"/>
      <c r="WBR703" s="4"/>
      <c r="WBS703" s="4"/>
      <c r="WBT703" s="4"/>
      <c r="WBU703" s="4"/>
      <c r="WBV703" s="4"/>
      <c r="WBW703" s="4"/>
      <c r="WBX703" s="4"/>
      <c r="WBY703" s="4"/>
      <c r="WBZ703" s="4"/>
      <c r="WCA703" s="4"/>
      <c r="WCB703" s="4"/>
      <c r="WCC703" s="4"/>
      <c r="WCD703" s="4"/>
      <c r="WCE703" s="4"/>
      <c r="WCF703" s="4"/>
      <c r="WCG703" s="4"/>
      <c r="WCH703" s="4"/>
      <c r="WCI703" s="4"/>
      <c r="WCJ703" s="4"/>
      <c r="WCK703" s="4"/>
      <c r="WCL703" s="4"/>
      <c r="WCM703" s="4"/>
      <c r="WCN703" s="4"/>
      <c r="WCO703" s="4"/>
      <c r="WCP703" s="4"/>
      <c r="WCQ703" s="4"/>
      <c r="WCR703" s="4"/>
      <c r="WCS703" s="4"/>
      <c r="WCT703" s="4"/>
      <c r="WCU703" s="4"/>
      <c r="WCV703" s="4"/>
      <c r="WCW703" s="4"/>
      <c r="WCX703" s="4"/>
      <c r="WCY703" s="4"/>
      <c r="WCZ703" s="4"/>
      <c r="WDA703" s="4"/>
      <c r="WDB703" s="4"/>
      <c r="WDC703" s="4"/>
      <c r="WDD703" s="4"/>
      <c r="WDE703" s="4"/>
      <c r="WDF703" s="4"/>
      <c r="WDG703" s="4"/>
      <c r="WDH703" s="4"/>
      <c r="WDI703" s="4"/>
      <c r="WDJ703" s="4"/>
      <c r="WDK703" s="4"/>
      <c r="WDL703" s="4"/>
      <c r="WDM703" s="4"/>
      <c r="WDN703" s="4"/>
      <c r="WDO703" s="4"/>
      <c r="WDP703" s="4"/>
      <c r="WDQ703" s="4"/>
      <c r="WDR703" s="4"/>
      <c r="WDS703" s="4"/>
      <c r="WDT703" s="4"/>
      <c r="WDU703" s="4"/>
      <c r="WDV703" s="4"/>
      <c r="WDW703" s="4"/>
      <c r="WDX703" s="4"/>
      <c r="WDY703" s="4"/>
      <c r="WDZ703" s="4"/>
      <c r="WEA703" s="4"/>
      <c r="WEB703" s="4"/>
      <c r="WEC703" s="4"/>
      <c r="WED703" s="4"/>
      <c r="WEE703" s="4"/>
      <c r="WEF703" s="4"/>
      <c r="WEG703" s="4"/>
      <c r="WEH703" s="4"/>
      <c r="WEI703" s="4"/>
      <c r="WEJ703" s="4"/>
      <c r="WEK703" s="4"/>
      <c r="WEL703" s="4"/>
      <c r="WEM703" s="4"/>
      <c r="WEN703" s="4"/>
      <c r="WEO703" s="4"/>
      <c r="WEP703" s="4"/>
      <c r="WEQ703" s="4"/>
      <c r="WER703" s="4"/>
      <c r="WES703" s="4"/>
      <c r="WET703" s="4"/>
      <c r="WEU703" s="4"/>
      <c r="WEV703" s="4"/>
      <c r="WEW703" s="4"/>
      <c r="WEX703" s="4"/>
      <c r="WEY703" s="4"/>
      <c r="WEZ703" s="4"/>
      <c r="WFA703" s="4"/>
      <c r="WFB703" s="4"/>
      <c r="WFC703" s="4"/>
      <c r="WFD703" s="4"/>
      <c r="WFE703" s="4"/>
      <c r="WFF703" s="4"/>
      <c r="WFG703" s="4"/>
      <c r="WFH703" s="4"/>
      <c r="WFI703" s="4"/>
      <c r="WFJ703" s="4"/>
      <c r="WFK703" s="4"/>
      <c r="WFL703" s="4"/>
      <c r="WFM703" s="4"/>
      <c r="WFN703" s="4"/>
      <c r="WFO703" s="4"/>
      <c r="WFP703" s="4"/>
      <c r="WFQ703" s="4"/>
      <c r="WFR703" s="4"/>
      <c r="WFS703" s="4"/>
      <c r="WFT703" s="4"/>
      <c r="WFU703" s="4"/>
      <c r="WFV703" s="4"/>
      <c r="WFW703" s="4"/>
      <c r="WFX703" s="4"/>
      <c r="WFY703" s="4"/>
      <c r="WFZ703" s="4"/>
      <c r="WGA703" s="4"/>
      <c r="WGB703" s="4"/>
      <c r="WGC703" s="4"/>
      <c r="WGD703" s="4"/>
      <c r="WGE703" s="4"/>
      <c r="WGF703" s="4"/>
      <c r="WGG703" s="4"/>
      <c r="WGH703" s="4"/>
      <c r="WGI703" s="4"/>
      <c r="WGJ703" s="4"/>
      <c r="WGK703" s="4"/>
      <c r="WGL703" s="4"/>
      <c r="WGM703" s="4"/>
      <c r="WGN703" s="4"/>
      <c r="WGO703" s="4"/>
      <c r="WGP703" s="4"/>
      <c r="WGQ703" s="4"/>
      <c r="WGR703" s="4"/>
      <c r="WGS703" s="4"/>
      <c r="WGT703" s="4"/>
      <c r="WGU703" s="4"/>
      <c r="WGV703" s="4"/>
      <c r="WGW703" s="4"/>
      <c r="WGX703" s="4"/>
      <c r="WGY703" s="4"/>
      <c r="WGZ703" s="4"/>
      <c r="WHA703" s="4"/>
      <c r="WHB703" s="4"/>
      <c r="WHC703" s="4"/>
      <c r="WHD703" s="4"/>
      <c r="WHE703" s="4"/>
      <c r="WHF703" s="4"/>
      <c r="WHG703" s="4"/>
      <c r="WHH703" s="4"/>
      <c r="WHI703" s="4"/>
      <c r="WHJ703" s="4"/>
      <c r="WHK703" s="4"/>
      <c r="WHL703" s="4"/>
      <c r="WHM703" s="4"/>
      <c r="WHN703" s="4"/>
      <c r="WHO703" s="4"/>
      <c r="WHP703" s="4"/>
      <c r="WHQ703" s="4"/>
      <c r="WHR703" s="4"/>
      <c r="WHS703" s="4"/>
      <c r="WHT703" s="4"/>
      <c r="WHU703" s="4"/>
      <c r="WHV703" s="4"/>
      <c r="WHW703" s="4"/>
      <c r="WHX703" s="4"/>
      <c r="WHY703" s="4"/>
      <c r="WHZ703" s="4"/>
      <c r="WIA703" s="4"/>
      <c r="WIB703" s="4"/>
      <c r="WIC703" s="4"/>
      <c r="WID703" s="4"/>
      <c r="WIE703" s="4"/>
      <c r="WIF703" s="4"/>
      <c r="WIG703" s="4"/>
      <c r="WIH703" s="4"/>
      <c r="WII703" s="4"/>
      <c r="WIJ703" s="4"/>
      <c r="WIK703" s="4"/>
      <c r="WIL703" s="4"/>
      <c r="WIM703" s="4"/>
      <c r="WIN703" s="4"/>
      <c r="WIO703" s="4"/>
      <c r="WIP703" s="4"/>
      <c r="WIQ703" s="4"/>
      <c r="WIR703" s="4"/>
      <c r="WIS703" s="4"/>
      <c r="WIT703" s="4"/>
      <c r="WIU703" s="4"/>
      <c r="WIV703" s="4"/>
      <c r="WIW703" s="4"/>
      <c r="WIX703" s="4"/>
      <c r="WIY703" s="4"/>
      <c r="WIZ703" s="4"/>
      <c r="WJA703" s="4"/>
      <c r="WJB703" s="4"/>
      <c r="WJC703" s="4"/>
      <c r="WJD703" s="4"/>
      <c r="WJE703" s="4"/>
      <c r="WJF703" s="4"/>
      <c r="WJG703" s="4"/>
      <c r="WJH703" s="4"/>
      <c r="WJI703" s="4"/>
      <c r="WJJ703" s="4"/>
      <c r="WJK703" s="4"/>
      <c r="WJL703" s="4"/>
      <c r="WJM703" s="4"/>
      <c r="WJN703" s="4"/>
      <c r="WJO703" s="4"/>
      <c r="WJP703" s="4"/>
      <c r="WJQ703" s="4"/>
      <c r="WJR703" s="4"/>
      <c r="WJS703" s="4"/>
      <c r="WJT703" s="4"/>
      <c r="WJU703" s="4"/>
      <c r="WJV703" s="4"/>
      <c r="WJW703" s="4"/>
      <c r="WJX703" s="4"/>
      <c r="WJY703" s="4"/>
      <c r="WJZ703" s="4"/>
      <c r="WKA703" s="4"/>
      <c r="WKB703" s="4"/>
      <c r="WKC703" s="4"/>
      <c r="WKD703" s="4"/>
      <c r="WKE703" s="4"/>
      <c r="WKF703" s="4"/>
      <c r="WKG703" s="4"/>
      <c r="WKH703" s="4"/>
      <c r="WKI703" s="4"/>
      <c r="WKJ703" s="4"/>
      <c r="WKK703" s="4"/>
      <c r="WKL703" s="4"/>
      <c r="WKM703" s="4"/>
      <c r="WKN703" s="4"/>
      <c r="WKO703" s="4"/>
      <c r="WKP703" s="4"/>
      <c r="WKQ703" s="4"/>
      <c r="WKR703" s="4"/>
      <c r="WKS703" s="4"/>
      <c r="WKT703" s="4"/>
      <c r="WKU703" s="4"/>
      <c r="WKV703" s="4"/>
      <c r="WKW703" s="4"/>
      <c r="WKX703" s="4"/>
      <c r="WKY703" s="4"/>
      <c r="WKZ703" s="4"/>
      <c r="WLA703" s="4"/>
      <c r="WLB703" s="4"/>
      <c r="WLC703" s="4"/>
      <c r="WLD703" s="4"/>
      <c r="WLE703" s="4"/>
      <c r="WLF703" s="4"/>
      <c r="WLG703" s="4"/>
      <c r="WLH703" s="4"/>
      <c r="WLI703" s="4"/>
      <c r="WLJ703" s="4"/>
      <c r="WLK703" s="4"/>
      <c r="WLL703" s="4"/>
      <c r="WLM703" s="4"/>
      <c r="WLN703" s="4"/>
      <c r="WLO703" s="4"/>
      <c r="WLP703" s="4"/>
      <c r="WLQ703" s="4"/>
      <c r="WLR703" s="4"/>
      <c r="WLS703" s="4"/>
      <c r="WLT703" s="4"/>
      <c r="WLU703" s="4"/>
      <c r="WLV703" s="4"/>
      <c r="WLW703" s="4"/>
      <c r="WLX703" s="4"/>
      <c r="WLY703" s="4"/>
      <c r="WLZ703" s="4"/>
      <c r="WMA703" s="4"/>
      <c r="WMB703" s="4"/>
      <c r="WMC703" s="4"/>
      <c r="WMD703" s="4"/>
      <c r="WME703" s="4"/>
      <c r="WMF703" s="4"/>
      <c r="WMG703" s="4"/>
      <c r="WMH703" s="4"/>
      <c r="WMI703" s="4"/>
      <c r="WMJ703" s="4"/>
      <c r="WMK703" s="4"/>
      <c r="WML703" s="4"/>
      <c r="WMM703" s="4"/>
      <c r="WMN703" s="4"/>
      <c r="WMO703" s="4"/>
      <c r="WMP703" s="4"/>
      <c r="WMQ703" s="4"/>
      <c r="WMR703" s="4"/>
      <c r="WMS703" s="4"/>
      <c r="WMT703" s="4"/>
      <c r="WMU703" s="4"/>
      <c r="WMV703" s="4"/>
      <c r="WMW703" s="4"/>
      <c r="WMX703" s="4"/>
      <c r="WMY703" s="4"/>
      <c r="WMZ703" s="4"/>
      <c r="WNA703" s="4"/>
      <c r="WNB703" s="4"/>
      <c r="WNC703" s="4"/>
      <c r="WND703" s="4"/>
      <c r="WNE703" s="4"/>
      <c r="WNF703" s="4"/>
      <c r="WNG703" s="4"/>
      <c r="WNH703" s="4"/>
      <c r="WNI703" s="4"/>
      <c r="WNJ703" s="4"/>
      <c r="WNK703" s="4"/>
      <c r="WNL703" s="4"/>
      <c r="WNM703" s="4"/>
      <c r="WNN703" s="4"/>
      <c r="WNO703" s="4"/>
      <c r="WNP703" s="4"/>
      <c r="WNQ703" s="4"/>
      <c r="WNR703" s="4"/>
      <c r="WNS703" s="4"/>
      <c r="WNT703" s="4"/>
      <c r="WNU703" s="4"/>
      <c r="WNV703" s="4"/>
      <c r="WNW703" s="4"/>
      <c r="WNX703" s="4"/>
      <c r="WNY703" s="4"/>
      <c r="WNZ703" s="4"/>
      <c r="WOA703" s="4"/>
      <c r="WOB703" s="4"/>
      <c r="WOC703" s="4"/>
      <c r="WOD703" s="4"/>
      <c r="WOE703" s="4"/>
      <c r="WOF703" s="4"/>
      <c r="WOG703" s="4"/>
      <c r="WOH703" s="4"/>
      <c r="WOI703" s="4"/>
      <c r="WOJ703" s="4"/>
      <c r="WOK703" s="4"/>
      <c r="WOL703" s="4"/>
      <c r="WOM703" s="4"/>
      <c r="WON703" s="4"/>
      <c r="WOO703" s="4"/>
      <c r="WOP703" s="4"/>
      <c r="WOQ703" s="4"/>
      <c r="WOR703" s="4"/>
      <c r="WOS703" s="4"/>
      <c r="WOT703" s="4"/>
      <c r="WOU703" s="4"/>
      <c r="WOV703" s="4"/>
      <c r="WOW703" s="4"/>
      <c r="WOX703" s="4"/>
      <c r="WOY703" s="4"/>
      <c r="WOZ703" s="4"/>
      <c r="WPA703" s="4"/>
      <c r="WPB703" s="4"/>
      <c r="WPC703" s="4"/>
      <c r="WPD703" s="4"/>
      <c r="WPE703" s="4"/>
      <c r="WPF703" s="4"/>
      <c r="WPG703" s="4"/>
      <c r="WPH703" s="4"/>
      <c r="WPI703" s="4"/>
      <c r="WPJ703" s="4"/>
      <c r="WPK703" s="4"/>
      <c r="WPL703" s="4"/>
      <c r="WPM703" s="4"/>
      <c r="WPN703" s="4"/>
      <c r="WPO703" s="4"/>
      <c r="WPP703" s="4"/>
      <c r="WPQ703" s="4"/>
      <c r="WPR703" s="4"/>
      <c r="WPS703" s="4"/>
      <c r="WPT703" s="4"/>
      <c r="WPU703" s="4"/>
      <c r="WPV703" s="4"/>
      <c r="WPW703" s="4"/>
      <c r="WPX703" s="4"/>
      <c r="WPY703" s="4"/>
      <c r="WPZ703" s="4"/>
      <c r="WQA703" s="4"/>
      <c r="WQB703" s="4"/>
      <c r="WQC703" s="4"/>
      <c r="WQD703" s="4"/>
      <c r="WQE703" s="4"/>
      <c r="WQF703" s="4"/>
      <c r="WQG703" s="4"/>
      <c r="WQH703" s="4"/>
      <c r="WQI703" s="4"/>
      <c r="WQJ703" s="4"/>
      <c r="WQK703" s="4"/>
      <c r="WQL703" s="4"/>
      <c r="WQM703" s="4"/>
      <c r="WQN703" s="4"/>
      <c r="WQO703" s="4"/>
      <c r="WQP703" s="4"/>
      <c r="WQQ703" s="4"/>
      <c r="WQR703" s="4"/>
      <c r="WQS703" s="4"/>
      <c r="WQT703" s="4"/>
      <c r="WQU703" s="4"/>
      <c r="WQV703" s="4"/>
      <c r="WQW703" s="4"/>
      <c r="WQX703" s="4"/>
      <c r="WQY703" s="4"/>
      <c r="WQZ703" s="4"/>
      <c r="WRA703" s="4"/>
      <c r="WRB703" s="4"/>
      <c r="WRC703" s="4"/>
      <c r="WRD703" s="4"/>
      <c r="WRE703" s="4"/>
      <c r="WRF703" s="4"/>
      <c r="WRG703" s="4"/>
      <c r="WRH703" s="4"/>
      <c r="WRI703" s="4"/>
      <c r="WRJ703" s="4"/>
      <c r="WRK703" s="4"/>
      <c r="WRL703" s="4"/>
      <c r="WRM703" s="4"/>
      <c r="WRN703" s="4"/>
      <c r="WRO703" s="4"/>
      <c r="WRP703" s="4"/>
      <c r="WRQ703" s="4"/>
      <c r="WRR703" s="4"/>
      <c r="WRS703" s="4"/>
      <c r="WRT703" s="4"/>
      <c r="WRU703" s="4"/>
      <c r="WRV703" s="4"/>
      <c r="WRW703" s="4"/>
      <c r="WRX703" s="4"/>
      <c r="WRY703" s="4"/>
      <c r="WRZ703" s="4"/>
      <c r="WSA703" s="4"/>
      <c r="WSB703" s="4"/>
      <c r="WSC703" s="4"/>
      <c r="WSD703" s="4"/>
      <c r="WSE703" s="4"/>
      <c r="WSF703" s="4"/>
      <c r="WSG703" s="4"/>
      <c r="WSH703" s="4"/>
      <c r="WSI703" s="4"/>
      <c r="WSJ703" s="4"/>
      <c r="WSK703" s="4"/>
      <c r="WSL703" s="4"/>
      <c r="WSM703" s="4"/>
      <c r="WSN703" s="4"/>
      <c r="WSO703" s="4"/>
      <c r="WSP703" s="4"/>
      <c r="WSQ703" s="4"/>
      <c r="WSR703" s="4"/>
      <c r="WSS703" s="4"/>
      <c r="WST703" s="4"/>
      <c r="WSU703" s="4"/>
      <c r="WSV703" s="4"/>
      <c r="WSW703" s="4"/>
      <c r="WSX703" s="4"/>
      <c r="WSY703" s="4"/>
      <c r="WSZ703" s="4"/>
      <c r="WTA703" s="4"/>
      <c r="WTB703" s="4"/>
      <c r="WTC703" s="4"/>
      <c r="WTD703" s="4"/>
      <c r="WTE703" s="4"/>
      <c r="WTF703" s="4"/>
      <c r="WTG703" s="4"/>
      <c r="WTH703" s="4"/>
      <c r="WTI703" s="4"/>
      <c r="WTJ703" s="4"/>
      <c r="WTK703" s="4"/>
      <c r="WTL703" s="4"/>
      <c r="WTM703" s="4"/>
      <c r="WTN703" s="4"/>
      <c r="WTO703" s="4"/>
      <c r="WTP703" s="4"/>
      <c r="WTQ703" s="4"/>
      <c r="WTR703" s="4"/>
      <c r="WTS703" s="4"/>
      <c r="WTT703" s="4"/>
      <c r="WTU703" s="4"/>
      <c r="WTV703" s="4"/>
      <c r="WTW703" s="4"/>
      <c r="WTX703" s="4"/>
      <c r="WTY703" s="4"/>
      <c r="WTZ703" s="4"/>
      <c r="WUA703" s="4"/>
      <c r="WUB703" s="4"/>
      <c r="WUC703" s="4"/>
      <c r="WUD703" s="4"/>
      <c r="WUE703" s="4"/>
      <c r="WUF703" s="4"/>
      <c r="WUG703" s="4"/>
      <c r="WUH703" s="4"/>
      <c r="WUI703" s="4"/>
      <c r="WUJ703" s="4"/>
      <c r="WUK703" s="4"/>
      <c r="WUL703" s="4"/>
      <c r="WUM703" s="4"/>
      <c r="WUN703" s="4"/>
      <c r="WUO703" s="4"/>
      <c r="WUP703" s="4"/>
      <c r="WUQ703" s="4"/>
      <c r="WUR703" s="4"/>
      <c r="WUS703" s="4"/>
      <c r="WUT703" s="4"/>
      <c r="WUU703" s="4"/>
      <c r="WUV703" s="4"/>
      <c r="WUW703" s="4"/>
      <c r="WUX703" s="4"/>
      <c r="WUY703" s="4"/>
      <c r="WUZ703" s="4"/>
      <c r="WVA703" s="4"/>
      <c r="WVB703" s="4"/>
      <c r="WVC703" s="4"/>
      <c r="WVD703" s="4"/>
      <c r="WVE703" s="4"/>
      <c r="WVF703" s="4"/>
      <c r="WVG703" s="4"/>
      <c r="WVH703" s="4"/>
      <c r="WVI703" s="4"/>
      <c r="WVJ703" s="4"/>
      <c r="WVK703" s="4"/>
      <c r="WVL703" s="4"/>
      <c r="WVM703" s="4"/>
      <c r="WVN703" s="4"/>
      <c r="WVO703" s="4"/>
      <c r="WVP703" s="4"/>
      <c r="WVQ703" s="4"/>
      <c r="WVR703" s="4"/>
      <c r="WVS703" s="4"/>
      <c r="WVT703" s="4"/>
      <c r="WVU703" s="4"/>
      <c r="WVV703" s="4"/>
      <c r="WVW703" s="4"/>
      <c r="WVX703" s="4"/>
      <c r="WVY703" s="4"/>
      <c r="WVZ703" s="4"/>
      <c r="WWA703" s="4"/>
      <c r="WWB703" s="4"/>
      <c r="WWC703" s="4"/>
      <c r="WWD703" s="4"/>
      <c r="WWE703" s="4"/>
      <c r="WWF703" s="4"/>
      <c r="WWG703" s="4"/>
      <c r="WWH703" s="4"/>
      <c r="WWI703" s="4"/>
      <c r="WWJ703" s="4"/>
      <c r="WWK703" s="4"/>
      <c r="WWL703" s="4"/>
      <c r="WWM703" s="4"/>
      <c r="WWN703" s="4"/>
      <c r="WWO703" s="4"/>
      <c r="WWP703" s="4"/>
      <c r="WWQ703" s="4"/>
      <c r="WWR703" s="4"/>
      <c r="WWS703" s="4"/>
      <c r="WWT703" s="4"/>
      <c r="WWU703" s="4"/>
      <c r="WWV703" s="4"/>
      <c r="WWW703" s="4"/>
      <c r="WWX703" s="4"/>
      <c r="WWY703" s="4"/>
      <c r="WWZ703" s="4"/>
      <c r="WXA703" s="4"/>
      <c r="WXB703" s="4"/>
      <c r="WXC703" s="4"/>
      <c r="WXD703" s="4"/>
      <c r="WXE703" s="4"/>
      <c r="WXF703" s="4"/>
      <c r="WXG703" s="4"/>
      <c r="WXH703" s="4"/>
      <c r="WXI703" s="4"/>
      <c r="WXJ703" s="4"/>
      <c r="WXK703" s="4"/>
      <c r="WXL703" s="4"/>
      <c r="WXM703" s="4"/>
      <c r="WXN703" s="4"/>
      <c r="WXO703" s="4"/>
      <c r="WXP703" s="4"/>
      <c r="WXQ703" s="4"/>
      <c r="WXR703" s="4"/>
      <c r="WXS703" s="4"/>
      <c r="WXT703" s="4"/>
      <c r="WXU703" s="4"/>
      <c r="WXV703" s="4"/>
      <c r="WXW703" s="4"/>
      <c r="WXX703" s="4"/>
      <c r="WXY703" s="4"/>
      <c r="WXZ703" s="4"/>
      <c r="WYA703" s="4"/>
      <c r="WYB703" s="4"/>
      <c r="WYC703" s="4"/>
      <c r="WYD703" s="4"/>
      <c r="WYE703" s="4"/>
      <c r="WYF703" s="4"/>
      <c r="WYG703" s="4"/>
      <c r="WYH703" s="4"/>
      <c r="WYI703" s="4"/>
      <c r="WYJ703" s="4"/>
      <c r="WYK703" s="4"/>
      <c r="WYL703" s="4"/>
      <c r="WYM703" s="4"/>
      <c r="WYN703" s="4"/>
      <c r="WYO703" s="4"/>
      <c r="WYP703" s="4"/>
      <c r="WYQ703" s="4"/>
      <c r="WYR703" s="4"/>
      <c r="WYS703" s="4"/>
      <c r="WYT703" s="4"/>
      <c r="WYU703" s="4"/>
      <c r="WYV703" s="4"/>
      <c r="WYW703" s="4"/>
      <c r="WYX703" s="4"/>
      <c r="WYY703" s="4"/>
      <c r="WYZ703" s="4"/>
      <c r="WZA703" s="4"/>
      <c r="WZB703" s="4"/>
      <c r="WZC703" s="4"/>
      <c r="WZD703" s="4"/>
      <c r="WZE703" s="4"/>
      <c r="WZF703" s="4"/>
      <c r="WZG703" s="4"/>
      <c r="WZH703" s="4"/>
      <c r="WZI703" s="4"/>
      <c r="WZJ703" s="4"/>
      <c r="WZK703" s="4"/>
      <c r="WZL703" s="4"/>
      <c r="WZM703" s="4"/>
      <c r="WZN703" s="4"/>
      <c r="WZO703" s="4"/>
      <c r="WZP703" s="4"/>
      <c r="WZQ703" s="4"/>
      <c r="WZR703" s="4"/>
      <c r="WZS703" s="4"/>
      <c r="WZT703" s="4"/>
      <c r="WZU703" s="4"/>
      <c r="WZV703" s="4"/>
      <c r="WZW703" s="4"/>
      <c r="WZX703" s="4"/>
      <c r="WZY703" s="4"/>
      <c r="WZZ703" s="4"/>
      <c r="XAA703" s="4"/>
      <c r="XAB703" s="4"/>
      <c r="XAC703" s="4"/>
      <c r="XAD703" s="4"/>
      <c r="XAE703" s="4"/>
      <c r="XAF703" s="4"/>
      <c r="XAG703" s="4"/>
      <c r="XAH703" s="4"/>
      <c r="XAI703" s="4"/>
      <c r="XAJ703" s="4"/>
      <c r="XAK703" s="4"/>
      <c r="XAL703" s="4"/>
      <c r="XAM703" s="4"/>
      <c r="XAN703" s="4"/>
      <c r="XAO703" s="4"/>
      <c r="XAP703" s="4"/>
      <c r="XAQ703" s="4"/>
      <c r="XAR703" s="4"/>
      <c r="XAS703" s="4"/>
      <c r="XAT703" s="4"/>
      <c r="XAU703" s="4"/>
      <c r="XAV703" s="4"/>
      <c r="XAW703" s="4"/>
      <c r="XAX703" s="4"/>
      <c r="XAY703" s="4"/>
      <c r="XAZ703" s="4"/>
      <c r="XBA703" s="4"/>
      <c r="XBB703" s="4"/>
      <c r="XBC703" s="4"/>
      <c r="XBD703" s="4"/>
      <c r="XBE703" s="4"/>
      <c r="XBF703" s="4"/>
      <c r="XBG703" s="4"/>
      <c r="XBH703" s="4"/>
      <c r="XBI703" s="4"/>
      <c r="XBJ703" s="4"/>
      <c r="XBK703" s="4"/>
      <c r="XBL703" s="4"/>
      <c r="XBM703" s="4"/>
      <c r="XBN703" s="4"/>
      <c r="XBO703" s="4"/>
      <c r="XBP703" s="4"/>
      <c r="XBQ703" s="4"/>
      <c r="XBR703" s="4"/>
      <c r="XBS703" s="4"/>
      <c r="XBT703" s="4"/>
      <c r="XBU703" s="4"/>
      <c r="XBV703" s="4"/>
      <c r="XBW703" s="4"/>
      <c r="XBX703" s="4"/>
      <c r="XBY703" s="4"/>
      <c r="XBZ703" s="4"/>
      <c r="XCA703" s="4"/>
      <c r="XCB703" s="4"/>
      <c r="XCC703" s="4"/>
      <c r="XCD703" s="4"/>
      <c r="XCE703" s="4"/>
      <c r="XCF703" s="4"/>
      <c r="XCG703" s="4"/>
      <c r="XCH703" s="4"/>
      <c r="XCI703" s="4"/>
      <c r="XCJ703" s="4"/>
      <c r="XCK703" s="4"/>
      <c r="XCL703" s="4"/>
      <c r="XCM703" s="4"/>
      <c r="XCN703" s="4"/>
      <c r="XCO703" s="4"/>
      <c r="XCP703" s="4"/>
      <c r="XCQ703" s="4"/>
      <c r="XCR703" s="4"/>
      <c r="XCS703" s="4"/>
      <c r="XCT703" s="4"/>
      <c r="XCU703" s="4"/>
      <c r="XCV703" s="4"/>
      <c r="XCW703" s="4"/>
      <c r="XCX703" s="4"/>
      <c r="XCY703" s="4"/>
      <c r="XCZ703" s="4"/>
      <c r="XDA703" s="4"/>
      <c r="XDB703" s="4"/>
      <c r="XDC703" s="4"/>
      <c r="XDD703" s="4"/>
      <c r="XDE703" s="4"/>
      <c r="XDF703" s="4"/>
      <c r="XDG703" s="4"/>
      <c r="XDH703" s="4"/>
      <c r="XDI703" s="4"/>
      <c r="XDJ703" s="4"/>
      <c r="XDK703" s="4"/>
      <c r="XDL703" s="4"/>
      <c r="XDM703" s="4"/>
      <c r="XDN703" s="4"/>
      <c r="XDO703" s="4"/>
      <c r="XDP703" s="4"/>
      <c r="XDQ703" s="4"/>
      <c r="XDR703" s="4"/>
      <c r="XDS703" s="4"/>
      <c r="XDT703" s="4"/>
      <c r="XDU703" s="4"/>
      <c r="XDV703" s="4"/>
      <c r="XDW703" s="4"/>
      <c r="XDX703" s="4"/>
      <c r="XDY703" s="4"/>
      <c r="XDZ703" s="4"/>
      <c r="XEA703" s="4"/>
      <c r="XEB703" s="4"/>
      <c r="XEC703" s="4"/>
      <c r="XED703" s="4"/>
      <c r="XEE703" s="4"/>
      <c r="XEF703" s="4"/>
      <c r="XEG703" s="4"/>
      <c r="XEH703" s="4"/>
      <c r="XEI703" s="4"/>
      <c r="XEJ703" s="4"/>
      <c r="XEK703" s="4"/>
      <c r="XEL703" s="4"/>
      <c r="XEM703" s="4"/>
    </row>
    <row r="704" spans="1:16367" s="132" customFormat="1" x14ac:dyDescent="0.25">
      <c r="A704" s="131" t="s">
        <v>880</v>
      </c>
      <c r="B704" s="25">
        <v>912</v>
      </c>
      <c r="C704" s="26" t="s">
        <v>68</v>
      </c>
      <c r="D704" s="26" t="s">
        <v>54</v>
      </c>
      <c r="E704" s="22" t="s">
        <v>882</v>
      </c>
      <c r="F704" s="22"/>
      <c r="G704" s="23">
        <f t="shared" si="10"/>
        <v>147531.4</v>
      </c>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c r="AX704" s="4"/>
      <c r="AY704" s="4"/>
      <c r="AZ704" s="4"/>
      <c r="BA704" s="4"/>
      <c r="BB704" s="4"/>
      <c r="BC704" s="4"/>
      <c r="BD704" s="4"/>
      <c r="BE704" s="4"/>
      <c r="BF704" s="4"/>
      <c r="BG704" s="4"/>
      <c r="BH704" s="4"/>
      <c r="BI704" s="4"/>
      <c r="BJ704" s="4"/>
      <c r="BK704" s="4"/>
      <c r="BL704" s="4"/>
      <c r="BM704" s="4"/>
      <c r="BN704" s="4"/>
      <c r="BO704" s="4"/>
      <c r="BP704" s="4"/>
      <c r="BQ704" s="4"/>
      <c r="BR704" s="4"/>
      <c r="BS704" s="4"/>
      <c r="BT704" s="4"/>
      <c r="BU704" s="4"/>
      <c r="BV704" s="4"/>
      <c r="BW704" s="4"/>
      <c r="BX704" s="4"/>
      <c r="BY704" s="4"/>
      <c r="BZ704" s="4"/>
      <c r="CA704" s="4"/>
      <c r="CB704" s="4"/>
      <c r="CC704" s="4"/>
      <c r="CD704" s="4"/>
      <c r="CE704" s="4"/>
      <c r="CF704" s="4"/>
      <c r="CG704" s="4"/>
      <c r="CH704" s="4"/>
      <c r="CI704" s="4"/>
      <c r="CJ704" s="4"/>
      <c r="CK704" s="4"/>
      <c r="CL704" s="4"/>
      <c r="CM704" s="4"/>
      <c r="CN704" s="4"/>
      <c r="CO704" s="4"/>
      <c r="CP704" s="4"/>
      <c r="CQ704" s="4"/>
      <c r="CR704" s="4"/>
      <c r="CS704" s="4"/>
      <c r="CT704" s="4"/>
      <c r="CU704" s="4"/>
      <c r="CV704" s="4"/>
      <c r="CW704" s="4"/>
      <c r="CX704" s="4"/>
      <c r="CY704" s="4"/>
      <c r="CZ704" s="4"/>
      <c r="DA704" s="4"/>
      <c r="DB704" s="4"/>
      <c r="DC704" s="4"/>
      <c r="DD704" s="4"/>
      <c r="DE704" s="4"/>
      <c r="DF704" s="4"/>
      <c r="DG704" s="4"/>
      <c r="DH704" s="4"/>
      <c r="DI704" s="4"/>
      <c r="DJ704" s="4"/>
      <c r="DK704" s="4"/>
      <c r="DL704" s="4"/>
      <c r="DM704" s="4"/>
      <c r="DN704" s="4"/>
      <c r="DO704" s="4"/>
      <c r="DP704" s="4"/>
      <c r="DQ704" s="4"/>
      <c r="DR704" s="4"/>
      <c r="DS704" s="4"/>
      <c r="DT704" s="4"/>
      <c r="DU704" s="4"/>
      <c r="DV704" s="4"/>
      <c r="DW704" s="4"/>
      <c r="DX704" s="4"/>
      <c r="DY704" s="4"/>
      <c r="DZ704" s="4"/>
      <c r="EA704" s="4"/>
      <c r="EB704" s="4"/>
      <c r="EC704" s="4"/>
      <c r="ED704" s="4"/>
      <c r="EE704" s="4"/>
      <c r="EF704" s="4"/>
      <c r="EG704" s="4"/>
      <c r="EH704" s="4"/>
      <c r="EI704" s="4"/>
      <c r="EJ704" s="4"/>
      <c r="EK704" s="4"/>
      <c r="EL704" s="4"/>
      <c r="EM704" s="4"/>
      <c r="EN704" s="4"/>
      <c r="EO704" s="4"/>
      <c r="EP704" s="4"/>
      <c r="EQ704" s="4"/>
      <c r="ER704" s="4"/>
      <c r="ES704" s="4"/>
      <c r="ET704" s="4"/>
      <c r="EU704" s="4"/>
      <c r="EV704" s="4"/>
      <c r="EW704" s="4"/>
      <c r="EX704" s="4"/>
      <c r="EY704" s="4"/>
      <c r="EZ704" s="4"/>
      <c r="FA704" s="4"/>
      <c r="FB704" s="4"/>
      <c r="FC704" s="4"/>
      <c r="FD704" s="4"/>
      <c r="FE704" s="4"/>
      <c r="FF704" s="4"/>
      <c r="FG704" s="4"/>
      <c r="FH704" s="4"/>
      <c r="FI704" s="4"/>
      <c r="FJ704" s="4"/>
      <c r="FK704" s="4"/>
      <c r="FL704" s="4"/>
      <c r="FM704" s="4"/>
      <c r="FN704" s="4"/>
      <c r="FO704" s="4"/>
      <c r="FP704" s="4"/>
      <c r="FQ704" s="4"/>
      <c r="FR704" s="4"/>
      <c r="FS704" s="4"/>
      <c r="FT704" s="4"/>
      <c r="FU704" s="4"/>
      <c r="FV704" s="4"/>
      <c r="FW704" s="4"/>
      <c r="FX704" s="4"/>
      <c r="FY704" s="4"/>
      <c r="FZ704" s="4"/>
      <c r="GA704" s="4"/>
      <c r="GB704" s="4"/>
      <c r="GC704" s="4"/>
      <c r="GD704" s="4"/>
      <c r="GE704" s="4"/>
      <c r="GF704" s="4"/>
      <c r="GG704" s="4"/>
      <c r="GH704" s="4"/>
      <c r="GI704" s="4"/>
      <c r="GJ704" s="4"/>
      <c r="GK704" s="4"/>
      <c r="GL704" s="4"/>
      <c r="GM704" s="4"/>
      <c r="GN704" s="4"/>
      <c r="GO704" s="4"/>
      <c r="GP704" s="4"/>
      <c r="GQ704" s="4"/>
      <c r="GR704" s="4"/>
      <c r="GS704" s="4"/>
      <c r="GT704" s="4"/>
      <c r="GU704" s="4"/>
      <c r="GV704" s="4"/>
      <c r="GW704" s="4"/>
      <c r="GX704" s="4"/>
      <c r="GY704" s="4"/>
      <c r="GZ704" s="4"/>
      <c r="HA704" s="4"/>
      <c r="HB704" s="4"/>
      <c r="HC704" s="4"/>
      <c r="HD704" s="4"/>
      <c r="HE704" s="4"/>
      <c r="HF704" s="4"/>
      <c r="HG704" s="4"/>
      <c r="HH704" s="4"/>
      <c r="HI704" s="4"/>
      <c r="HJ704" s="4"/>
      <c r="HK704" s="4"/>
      <c r="HL704" s="4"/>
      <c r="HM704" s="4"/>
      <c r="HN704" s="4"/>
      <c r="HO704" s="4"/>
      <c r="HP704" s="4"/>
      <c r="HQ704" s="4"/>
      <c r="HR704" s="4"/>
      <c r="HS704" s="4"/>
      <c r="HT704" s="4"/>
      <c r="HU704" s="4"/>
      <c r="HV704" s="4"/>
      <c r="HW704" s="4"/>
      <c r="HX704" s="4"/>
      <c r="HY704" s="4"/>
      <c r="HZ704" s="4"/>
      <c r="IA704" s="4"/>
      <c r="IB704" s="4"/>
      <c r="IC704" s="4"/>
      <c r="ID704" s="4"/>
      <c r="IE704" s="4"/>
      <c r="IF704" s="4"/>
      <c r="IG704" s="4"/>
      <c r="IH704" s="4"/>
      <c r="II704" s="4"/>
      <c r="IJ704" s="4"/>
      <c r="IK704" s="4"/>
      <c r="IL704" s="4"/>
      <c r="IM704" s="4"/>
      <c r="IN704" s="4"/>
      <c r="IO704" s="4"/>
      <c r="IP704" s="4"/>
      <c r="IQ704" s="4"/>
      <c r="IR704" s="4"/>
      <c r="IS704" s="4"/>
      <c r="IT704" s="4"/>
      <c r="IU704" s="4"/>
      <c r="IV704" s="4"/>
      <c r="IW704" s="4"/>
      <c r="IX704" s="4"/>
      <c r="IY704" s="4"/>
      <c r="IZ704" s="4"/>
      <c r="JA704" s="4"/>
      <c r="JB704" s="4"/>
      <c r="JC704" s="4"/>
      <c r="JD704" s="4"/>
      <c r="JE704" s="4"/>
      <c r="JF704" s="4"/>
      <c r="JG704" s="4"/>
      <c r="JH704" s="4"/>
      <c r="JI704" s="4"/>
      <c r="JJ704" s="4"/>
      <c r="JK704" s="4"/>
      <c r="JL704" s="4"/>
      <c r="JM704" s="4"/>
      <c r="JN704" s="4"/>
      <c r="JO704" s="4"/>
      <c r="JP704" s="4"/>
      <c r="JQ704" s="4"/>
      <c r="JR704" s="4"/>
      <c r="JS704" s="4"/>
      <c r="JT704" s="4"/>
      <c r="JU704" s="4"/>
      <c r="JV704" s="4"/>
      <c r="JW704" s="4"/>
      <c r="JX704" s="4"/>
      <c r="JY704" s="4"/>
      <c r="JZ704" s="4"/>
      <c r="KA704" s="4"/>
      <c r="KB704" s="4"/>
      <c r="KC704" s="4"/>
      <c r="KD704" s="4"/>
      <c r="KE704" s="4"/>
      <c r="KF704" s="4"/>
      <c r="KG704" s="4"/>
      <c r="KH704" s="4"/>
      <c r="KI704" s="4"/>
      <c r="KJ704" s="4"/>
      <c r="KK704" s="4"/>
      <c r="KL704" s="4"/>
      <c r="KM704" s="4"/>
      <c r="KN704" s="4"/>
      <c r="KO704" s="4"/>
      <c r="KP704" s="4"/>
      <c r="KQ704" s="4"/>
      <c r="KR704" s="4"/>
      <c r="KS704" s="4"/>
      <c r="KT704" s="4"/>
      <c r="KU704" s="4"/>
      <c r="KV704" s="4"/>
      <c r="KW704" s="4"/>
      <c r="KX704" s="4"/>
      <c r="KY704" s="4"/>
      <c r="KZ704" s="4"/>
      <c r="LA704" s="4"/>
      <c r="LB704" s="4"/>
      <c r="LC704" s="4"/>
      <c r="LD704" s="4"/>
      <c r="LE704" s="4"/>
      <c r="LF704" s="4"/>
      <c r="LG704" s="4"/>
      <c r="LH704" s="4"/>
      <c r="LI704" s="4"/>
      <c r="LJ704" s="4"/>
      <c r="LK704" s="4"/>
      <c r="LL704" s="4"/>
      <c r="LM704" s="4"/>
      <c r="LN704" s="4"/>
      <c r="LO704" s="4"/>
      <c r="LP704" s="4"/>
      <c r="LQ704" s="4"/>
      <c r="LR704" s="4"/>
      <c r="LS704" s="4"/>
      <c r="LT704" s="4"/>
      <c r="LU704" s="4"/>
      <c r="LV704" s="4"/>
      <c r="LW704" s="4"/>
      <c r="LX704" s="4"/>
      <c r="LY704" s="4"/>
      <c r="LZ704" s="4"/>
      <c r="MA704" s="4"/>
      <c r="MB704" s="4"/>
      <c r="MC704" s="4"/>
      <c r="MD704" s="4"/>
      <c r="ME704" s="4"/>
      <c r="MF704" s="4"/>
      <c r="MG704" s="4"/>
      <c r="MH704" s="4"/>
      <c r="MI704" s="4"/>
      <c r="MJ704" s="4"/>
      <c r="MK704" s="4"/>
      <c r="ML704" s="4"/>
      <c r="MM704" s="4"/>
      <c r="MN704" s="4"/>
      <c r="MO704" s="4"/>
      <c r="MP704" s="4"/>
      <c r="MQ704" s="4"/>
      <c r="MR704" s="4"/>
      <c r="MS704" s="4"/>
      <c r="MT704" s="4"/>
      <c r="MU704" s="4"/>
      <c r="MV704" s="4"/>
      <c r="MW704" s="4"/>
      <c r="MX704" s="4"/>
      <c r="MY704" s="4"/>
      <c r="MZ704" s="4"/>
      <c r="NA704" s="4"/>
      <c r="NB704" s="4"/>
      <c r="NC704" s="4"/>
      <c r="ND704" s="4"/>
      <c r="NE704" s="4"/>
      <c r="NF704" s="4"/>
      <c r="NG704" s="4"/>
      <c r="NH704" s="4"/>
      <c r="NI704" s="4"/>
      <c r="NJ704" s="4"/>
      <c r="NK704" s="4"/>
      <c r="NL704" s="4"/>
      <c r="NM704" s="4"/>
      <c r="NN704" s="4"/>
      <c r="NO704" s="4"/>
      <c r="NP704" s="4"/>
      <c r="NQ704" s="4"/>
      <c r="NR704" s="4"/>
      <c r="NS704" s="4"/>
      <c r="NT704" s="4"/>
      <c r="NU704" s="4"/>
      <c r="NV704" s="4"/>
      <c r="NW704" s="4"/>
      <c r="NX704" s="4"/>
      <c r="NY704" s="4"/>
      <c r="NZ704" s="4"/>
      <c r="OA704" s="4"/>
      <c r="OB704" s="4"/>
      <c r="OC704" s="4"/>
      <c r="OD704" s="4"/>
      <c r="OE704" s="4"/>
      <c r="OF704" s="4"/>
      <c r="OG704" s="4"/>
      <c r="OH704" s="4"/>
      <c r="OI704" s="4"/>
      <c r="OJ704" s="4"/>
      <c r="OK704" s="4"/>
      <c r="OL704" s="4"/>
      <c r="OM704" s="4"/>
      <c r="ON704" s="4"/>
      <c r="OO704" s="4"/>
      <c r="OP704" s="4"/>
      <c r="OQ704" s="4"/>
      <c r="OR704" s="4"/>
      <c r="OS704" s="4"/>
      <c r="OT704" s="4"/>
      <c r="OU704" s="4"/>
      <c r="OV704" s="4"/>
      <c r="OW704" s="4"/>
      <c r="OX704" s="4"/>
      <c r="OY704" s="4"/>
      <c r="OZ704" s="4"/>
      <c r="PA704" s="4"/>
      <c r="PB704" s="4"/>
      <c r="PC704" s="4"/>
      <c r="PD704" s="4"/>
      <c r="PE704" s="4"/>
      <c r="PF704" s="4"/>
      <c r="PG704" s="4"/>
      <c r="PH704" s="4"/>
      <c r="PI704" s="4"/>
      <c r="PJ704" s="4"/>
      <c r="PK704" s="4"/>
      <c r="PL704" s="4"/>
      <c r="PM704" s="4"/>
      <c r="PN704" s="4"/>
      <c r="PO704" s="4"/>
      <c r="PP704" s="4"/>
      <c r="PQ704" s="4"/>
      <c r="PR704" s="4"/>
      <c r="PS704" s="4"/>
      <c r="PT704" s="4"/>
      <c r="PU704" s="4"/>
      <c r="PV704" s="4"/>
      <c r="PW704" s="4"/>
      <c r="PX704" s="4"/>
      <c r="PY704" s="4"/>
      <c r="PZ704" s="4"/>
      <c r="QA704" s="4"/>
      <c r="QB704" s="4"/>
      <c r="QC704" s="4"/>
      <c r="QD704" s="4"/>
      <c r="QE704" s="4"/>
      <c r="QF704" s="4"/>
      <c r="QG704" s="4"/>
      <c r="QH704" s="4"/>
      <c r="QI704" s="4"/>
      <c r="QJ704" s="4"/>
      <c r="QK704" s="4"/>
      <c r="QL704" s="4"/>
      <c r="QM704" s="4"/>
      <c r="QN704" s="4"/>
      <c r="QO704" s="4"/>
      <c r="QP704" s="4"/>
      <c r="QQ704" s="4"/>
      <c r="QR704" s="4"/>
      <c r="QS704" s="4"/>
      <c r="QT704" s="4"/>
      <c r="QU704" s="4"/>
      <c r="QV704" s="4"/>
      <c r="QW704" s="4"/>
      <c r="QX704" s="4"/>
      <c r="QY704" s="4"/>
      <c r="QZ704" s="4"/>
      <c r="RA704" s="4"/>
      <c r="RB704" s="4"/>
      <c r="RC704" s="4"/>
      <c r="RD704" s="4"/>
      <c r="RE704" s="4"/>
      <c r="RF704" s="4"/>
      <c r="RG704" s="4"/>
      <c r="RH704" s="4"/>
      <c r="RI704" s="4"/>
      <c r="RJ704" s="4"/>
      <c r="RK704" s="4"/>
      <c r="RL704" s="4"/>
      <c r="RM704" s="4"/>
      <c r="RN704" s="4"/>
      <c r="RO704" s="4"/>
      <c r="RP704" s="4"/>
      <c r="RQ704" s="4"/>
      <c r="RR704" s="4"/>
      <c r="RS704" s="4"/>
      <c r="RT704" s="4"/>
      <c r="RU704" s="4"/>
      <c r="RV704" s="4"/>
      <c r="RW704" s="4"/>
      <c r="RX704" s="4"/>
      <c r="RY704" s="4"/>
      <c r="RZ704" s="4"/>
      <c r="SA704" s="4"/>
      <c r="SB704" s="4"/>
      <c r="SC704" s="4"/>
      <c r="SD704" s="4"/>
      <c r="SE704" s="4"/>
      <c r="SF704" s="4"/>
      <c r="SG704" s="4"/>
      <c r="SH704" s="4"/>
      <c r="SI704" s="4"/>
      <c r="SJ704" s="4"/>
      <c r="SK704" s="4"/>
      <c r="SL704" s="4"/>
      <c r="SM704" s="4"/>
      <c r="SN704" s="4"/>
      <c r="SO704" s="4"/>
      <c r="SP704" s="4"/>
      <c r="SQ704" s="4"/>
      <c r="SR704" s="4"/>
      <c r="SS704" s="4"/>
      <c r="ST704" s="4"/>
      <c r="SU704" s="4"/>
      <c r="SV704" s="4"/>
      <c r="SW704" s="4"/>
      <c r="SX704" s="4"/>
      <c r="SY704" s="4"/>
      <c r="SZ704" s="4"/>
      <c r="TA704" s="4"/>
      <c r="TB704" s="4"/>
      <c r="TC704" s="4"/>
      <c r="TD704" s="4"/>
      <c r="TE704" s="4"/>
      <c r="TF704" s="4"/>
      <c r="TG704" s="4"/>
      <c r="TH704" s="4"/>
      <c r="TI704" s="4"/>
      <c r="TJ704" s="4"/>
      <c r="TK704" s="4"/>
      <c r="TL704" s="4"/>
      <c r="TM704" s="4"/>
      <c r="TN704" s="4"/>
      <c r="TO704" s="4"/>
      <c r="TP704" s="4"/>
      <c r="TQ704" s="4"/>
      <c r="TR704" s="4"/>
      <c r="TS704" s="4"/>
      <c r="TT704" s="4"/>
      <c r="TU704" s="4"/>
      <c r="TV704" s="4"/>
      <c r="TW704" s="4"/>
      <c r="TX704" s="4"/>
      <c r="TY704" s="4"/>
      <c r="TZ704" s="4"/>
      <c r="UA704" s="4"/>
      <c r="UB704" s="4"/>
      <c r="UC704" s="4"/>
      <c r="UD704" s="4"/>
      <c r="UE704" s="4"/>
      <c r="UF704" s="4"/>
      <c r="UG704" s="4"/>
      <c r="UH704" s="4"/>
      <c r="UI704" s="4"/>
      <c r="UJ704" s="4"/>
      <c r="UK704" s="4"/>
      <c r="UL704" s="4"/>
      <c r="UM704" s="4"/>
      <c r="UN704" s="4"/>
      <c r="UO704" s="4"/>
      <c r="UP704" s="4"/>
      <c r="UQ704" s="4"/>
      <c r="UR704" s="4"/>
      <c r="US704" s="4"/>
      <c r="UT704" s="4"/>
      <c r="UU704" s="4"/>
      <c r="UV704" s="4"/>
      <c r="UW704" s="4"/>
      <c r="UX704" s="4"/>
      <c r="UY704" s="4"/>
      <c r="UZ704" s="4"/>
      <c r="VA704" s="4"/>
      <c r="VB704" s="4"/>
      <c r="VC704" s="4"/>
      <c r="VD704" s="4"/>
      <c r="VE704" s="4"/>
      <c r="VF704" s="4"/>
      <c r="VG704" s="4"/>
      <c r="VH704" s="4"/>
      <c r="VI704" s="4"/>
      <c r="VJ704" s="4"/>
      <c r="VK704" s="4"/>
      <c r="VL704" s="4"/>
      <c r="VM704" s="4"/>
      <c r="VN704" s="4"/>
      <c r="VO704" s="4"/>
      <c r="VP704" s="4"/>
      <c r="VQ704" s="4"/>
      <c r="VR704" s="4"/>
      <c r="VS704" s="4"/>
      <c r="VT704" s="4"/>
      <c r="VU704" s="4"/>
      <c r="VV704" s="4"/>
      <c r="VW704" s="4"/>
      <c r="VX704" s="4"/>
      <c r="VY704" s="4"/>
      <c r="VZ704" s="4"/>
      <c r="WA704" s="4"/>
      <c r="WB704" s="4"/>
      <c r="WC704" s="4"/>
      <c r="WD704" s="4"/>
      <c r="WE704" s="4"/>
      <c r="WF704" s="4"/>
      <c r="WG704" s="4"/>
      <c r="WH704" s="4"/>
      <c r="WI704" s="4"/>
      <c r="WJ704" s="4"/>
      <c r="WK704" s="4"/>
      <c r="WL704" s="4"/>
      <c r="WM704" s="4"/>
      <c r="WN704" s="4"/>
      <c r="WO704" s="4"/>
      <c r="WP704" s="4"/>
      <c r="WQ704" s="4"/>
      <c r="WR704" s="4"/>
      <c r="WS704" s="4"/>
      <c r="WT704" s="4"/>
      <c r="WU704" s="4"/>
      <c r="WV704" s="4"/>
      <c r="WW704" s="4"/>
      <c r="WX704" s="4"/>
      <c r="WY704" s="4"/>
      <c r="WZ704" s="4"/>
      <c r="XA704" s="4"/>
      <c r="XB704" s="4"/>
      <c r="XC704" s="4"/>
      <c r="XD704" s="4"/>
      <c r="XE704" s="4"/>
      <c r="XF704" s="4"/>
      <c r="XG704" s="4"/>
      <c r="XH704" s="4"/>
      <c r="XI704" s="4"/>
      <c r="XJ704" s="4"/>
      <c r="XK704" s="4"/>
      <c r="XL704" s="4"/>
      <c r="XM704" s="4"/>
      <c r="XN704" s="4"/>
      <c r="XO704" s="4"/>
      <c r="XP704" s="4"/>
      <c r="XQ704" s="4"/>
      <c r="XR704" s="4"/>
      <c r="XS704" s="4"/>
      <c r="XT704" s="4"/>
      <c r="XU704" s="4"/>
      <c r="XV704" s="4"/>
      <c r="XW704" s="4"/>
      <c r="XX704" s="4"/>
      <c r="XY704" s="4"/>
      <c r="XZ704" s="4"/>
      <c r="YA704" s="4"/>
      <c r="YB704" s="4"/>
      <c r="YC704" s="4"/>
      <c r="YD704" s="4"/>
      <c r="YE704" s="4"/>
      <c r="YF704" s="4"/>
      <c r="YG704" s="4"/>
      <c r="YH704" s="4"/>
      <c r="YI704" s="4"/>
      <c r="YJ704" s="4"/>
      <c r="YK704" s="4"/>
      <c r="YL704" s="4"/>
      <c r="YM704" s="4"/>
      <c r="YN704" s="4"/>
      <c r="YO704" s="4"/>
      <c r="YP704" s="4"/>
      <c r="YQ704" s="4"/>
      <c r="YR704" s="4"/>
      <c r="YS704" s="4"/>
      <c r="YT704" s="4"/>
      <c r="YU704" s="4"/>
      <c r="YV704" s="4"/>
      <c r="YW704" s="4"/>
      <c r="YX704" s="4"/>
      <c r="YY704" s="4"/>
      <c r="YZ704" s="4"/>
      <c r="ZA704" s="4"/>
      <c r="ZB704" s="4"/>
      <c r="ZC704" s="4"/>
      <c r="ZD704" s="4"/>
      <c r="ZE704" s="4"/>
      <c r="ZF704" s="4"/>
      <c r="ZG704" s="4"/>
      <c r="ZH704" s="4"/>
      <c r="ZI704" s="4"/>
      <c r="ZJ704" s="4"/>
      <c r="ZK704" s="4"/>
      <c r="ZL704" s="4"/>
      <c r="ZM704" s="4"/>
      <c r="ZN704" s="4"/>
      <c r="ZO704" s="4"/>
      <c r="ZP704" s="4"/>
      <c r="ZQ704" s="4"/>
      <c r="ZR704" s="4"/>
      <c r="ZS704" s="4"/>
      <c r="ZT704" s="4"/>
      <c r="ZU704" s="4"/>
      <c r="ZV704" s="4"/>
      <c r="ZW704" s="4"/>
      <c r="ZX704" s="4"/>
      <c r="ZY704" s="4"/>
      <c r="ZZ704" s="4"/>
      <c r="AAA704" s="4"/>
      <c r="AAB704" s="4"/>
      <c r="AAC704" s="4"/>
      <c r="AAD704" s="4"/>
      <c r="AAE704" s="4"/>
      <c r="AAF704" s="4"/>
      <c r="AAG704" s="4"/>
      <c r="AAH704" s="4"/>
      <c r="AAI704" s="4"/>
      <c r="AAJ704" s="4"/>
      <c r="AAK704" s="4"/>
      <c r="AAL704" s="4"/>
      <c r="AAM704" s="4"/>
      <c r="AAN704" s="4"/>
      <c r="AAO704" s="4"/>
      <c r="AAP704" s="4"/>
      <c r="AAQ704" s="4"/>
      <c r="AAR704" s="4"/>
      <c r="AAS704" s="4"/>
      <c r="AAT704" s="4"/>
      <c r="AAU704" s="4"/>
      <c r="AAV704" s="4"/>
      <c r="AAW704" s="4"/>
      <c r="AAX704" s="4"/>
      <c r="AAY704" s="4"/>
      <c r="AAZ704" s="4"/>
      <c r="ABA704" s="4"/>
      <c r="ABB704" s="4"/>
      <c r="ABC704" s="4"/>
      <c r="ABD704" s="4"/>
      <c r="ABE704" s="4"/>
      <c r="ABF704" s="4"/>
      <c r="ABG704" s="4"/>
      <c r="ABH704" s="4"/>
      <c r="ABI704" s="4"/>
      <c r="ABJ704" s="4"/>
      <c r="ABK704" s="4"/>
      <c r="ABL704" s="4"/>
      <c r="ABM704" s="4"/>
      <c r="ABN704" s="4"/>
      <c r="ABO704" s="4"/>
      <c r="ABP704" s="4"/>
      <c r="ABQ704" s="4"/>
      <c r="ABR704" s="4"/>
      <c r="ABS704" s="4"/>
      <c r="ABT704" s="4"/>
      <c r="ABU704" s="4"/>
      <c r="ABV704" s="4"/>
      <c r="ABW704" s="4"/>
      <c r="ABX704" s="4"/>
      <c r="ABY704" s="4"/>
      <c r="ABZ704" s="4"/>
      <c r="ACA704" s="4"/>
      <c r="ACB704" s="4"/>
      <c r="ACC704" s="4"/>
      <c r="ACD704" s="4"/>
      <c r="ACE704" s="4"/>
      <c r="ACF704" s="4"/>
      <c r="ACG704" s="4"/>
      <c r="ACH704" s="4"/>
      <c r="ACI704" s="4"/>
      <c r="ACJ704" s="4"/>
      <c r="ACK704" s="4"/>
      <c r="ACL704" s="4"/>
      <c r="ACM704" s="4"/>
      <c r="ACN704" s="4"/>
      <c r="ACO704" s="4"/>
      <c r="ACP704" s="4"/>
      <c r="ACQ704" s="4"/>
      <c r="ACR704" s="4"/>
      <c r="ACS704" s="4"/>
      <c r="ACT704" s="4"/>
      <c r="ACU704" s="4"/>
      <c r="ACV704" s="4"/>
      <c r="ACW704" s="4"/>
      <c r="ACX704" s="4"/>
      <c r="ACY704" s="4"/>
      <c r="ACZ704" s="4"/>
      <c r="ADA704" s="4"/>
      <c r="ADB704" s="4"/>
      <c r="ADC704" s="4"/>
      <c r="ADD704" s="4"/>
      <c r="ADE704" s="4"/>
      <c r="ADF704" s="4"/>
      <c r="ADG704" s="4"/>
      <c r="ADH704" s="4"/>
      <c r="ADI704" s="4"/>
      <c r="ADJ704" s="4"/>
      <c r="ADK704" s="4"/>
      <c r="ADL704" s="4"/>
      <c r="ADM704" s="4"/>
      <c r="ADN704" s="4"/>
      <c r="ADO704" s="4"/>
      <c r="ADP704" s="4"/>
      <c r="ADQ704" s="4"/>
      <c r="ADR704" s="4"/>
      <c r="ADS704" s="4"/>
      <c r="ADT704" s="4"/>
      <c r="ADU704" s="4"/>
      <c r="ADV704" s="4"/>
      <c r="ADW704" s="4"/>
      <c r="ADX704" s="4"/>
      <c r="ADY704" s="4"/>
      <c r="ADZ704" s="4"/>
      <c r="AEA704" s="4"/>
      <c r="AEB704" s="4"/>
      <c r="AEC704" s="4"/>
      <c r="AED704" s="4"/>
      <c r="AEE704" s="4"/>
      <c r="AEF704" s="4"/>
      <c r="AEG704" s="4"/>
      <c r="AEH704" s="4"/>
      <c r="AEI704" s="4"/>
      <c r="AEJ704" s="4"/>
      <c r="AEK704" s="4"/>
      <c r="AEL704" s="4"/>
      <c r="AEM704" s="4"/>
      <c r="AEN704" s="4"/>
      <c r="AEO704" s="4"/>
      <c r="AEP704" s="4"/>
      <c r="AEQ704" s="4"/>
      <c r="AER704" s="4"/>
      <c r="AES704" s="4"/>
      <c r="AET704" s="4"/>
      <c r="AEU704" s="4"/>
      <c r="AEV704" s="4"/>
      <c r="AEW704" s="4"/>
      <c r="AEX704" s="4"/>
      <c r="AEY704" s="4"/>
      <c r="AEZ704" s="4"/>
      <c r="AFA704" s="4"/>
      <c r="AFB704" s="4"/>
      <c r="AFC704" s="4"/>
      <c r="AFD704" s="4"/>
      <c r="AFE704" s="4"/>
      <c r="AFF704" s="4"/>
      <c r="AFG704" s="4"/>
      <c r="AFH704" s="4"/>
      <c r="AFI704" s="4"/>
      <c r="AFJ704" s="4"/>
      <c r="AFK704" s="4"/>
      <c r="AFL704" s="4"/>
      <c r="AFM704" s="4"/>
      <c r="AFN704" s="4"/>
      <c r="AFO704" s="4"/>
      <c r="AFP704" s="4"/>
      <c r="AFQ704" s="4"/>
      <c r="AFR704" s="4"/>
      <c r="AFS704" s="4"/>
      <c r="AFT704" s="4"/>
      <c r="AFU704" s="4"/>
      <c r="AFV704" s="4"/>
      <c r="AFW704" s="4"/>
      <c r="AFX704" s="4"/>
      <c r="AFY704" s="4"/>
      <c r="AFZ704" s="4"/>
      <c r="AGA704" s="4"/>
      <c r="AGB704" s="4"/>
      <c r="AGC704" s="4"/>
      <c r="AGD704" s="4"/>
      <c r="AGE704" s="4"/>
      <c r="AGF704" s="4"/>
      <c r="AGG704" s="4"/>
      <c r="AGH704" s="4"/>
      <c r="AGI704" s="4"/>
      <c r="AGJ704" s="4"/>
      <c r="AGK704" s="4"/>
      <c r="AGL704" s="4"/>
      <c r="AGM704" s="4"/>
      <c r="AGN704" s="4"/>
      <c r="AGO704" s="4"/>
      <c r="AGP704" s="4"/>
      <c r="AGQ704" s="4"/>
      <c r="AGR704" s="4"/>
      <c r="AGS704" s="4"/>
      <c r="AGT704" s="4"/>
      <c r="AGU704" s="4"/>
      <c r="AGV704" s="4"/>
      <c r="AGW704" s="4"/>
      <c r="AGX704" s="4"/>
      <c r="AGY704" s="4"/>
      <c r="AGZ704" s="4"/>
      <c r="AHA704" s="4"/>
      <c r="AHB704" s="4"/>
      <c r="AHC704" s="4"/>
      <c r="AHD704" s="4"/>
      <c r="AHE704" s="4"/>
      <c r="AHF704" s="4"/>
      <c r="AHG704" s="4"/>
      <c r="AHH704" s="4"/>
      <c r="AHI704" s="4"/>
      <c r="AHJ704" s="4"/>
      <c r="AHK704" s="4"/>
      <c r="AHL704" s="4"/>
      <c r="AHM704" s="4"/>
      <c r="AHN704" s="4"/>
      <c r="AHO704" s="4"/>
      <c r="AHP704" s="4"/>
      <c r="AHQ704" s="4"/>
      <c r="AHR704" s="4"/>
      <c r="AHS704" s="4"/>
      <c r="AHT704" s="4"/>
      <c r="AHU704" s="4"/>
      <c r="AHV704" s="4"/>
      <c r="AHW704" s="4"/>
      <c r="AHX704" s="4"/>
      <c r="AHY704" s="4"/>
      <c r="AHZ704" s="4"/>
      <c r="AIA704" s="4"/>
      <c r="AIB704" s="4"/>
      <c r="AIC704" s="4"/>
      <c r="AID704" s="4"/>
      <c r="AIE704" s="4"/>
      <c r="AIF704" s="4"/>
      <c r="AIG704" s="4"/>
      <c r="AIH704" s="4"/>
      <c r="AII704" s="4"/>
      <c r="AIJ704" s="4"/>
      <c r="AIK704" s="4"/>
      <c r="AIL704" s="4"/>
      <c r="AIM704" s="4"/>
      <c r="AIN704" s="4"/>
      <c r="AIO704" s="4"/>
      <c r="AIP704" s="4"/>
      <c r="AIQ704" s="4"/>
      <c r="AIR704" s="4"/>
      <c r="AIS704" s="4"/>
      <c r="AIT704" s="4"/>
      <c r="AIU704" s="4"/>
      <c r="AIV704" s="4"/>
      <c r="AIW704" s="4"/>
      <c r="AIX704" s="4"/>
      <c r="AIY704" s="4"/>
      <c r="AIZ704" s="4"/>
      <c r="AJA704" s="4"/>
      <c r="AJB704" s="4"/>
      <c r="AJC704" s="4"/>
      <c r="AJD704" s="4"/>
      <c r="AJE704" s="4"/>
      <c r="AJF704" s="4"/>
      <c r="AJG704" s="4"/>
      <c r="AJH704" s="4"/>
      <c r="AJI704" s="4"/>
      <c r="AJJ704" s="4"/>
      <c r="AJK704" s="4"/>
      <c r="AJL704" s="4"/>
      <c r="AJM704" s="4"/>
      <c r="AJN704" s="4"/>
      <c r="AJO704" s="4"/>
      <c r="AJP704" s="4"/>
      <c r="AJQ704" s="4"/>
      <c r="AJR704" s="4"/>
      <c r="AJS704" s="4"/>
      <c r="AJT704" s="4"/>
      <c r="AJU704" s="4"/>
      <c r="AJV704" s="4"/>
      <c r="AJW704" s="4"/>
      <c r="AJX704" s="4"/>
      <c r="AJY704" s="4"/>
      <c r="AJZ704" s="4"/>
      <c r="AKA704" s="4"/>
      <c r="AKB704" s="4"/>
      <c r="AKC704" s="4"/>
      <c r="AKD704" s="4"/>
      <c r="AKE704" s="4"/>
      <c r="AKF704" s="4"/>
      <c r="AKG704" s="4"/>
      <c r="AKH704" s="4"/>
      <c r="AKI704" s="4"/>
      <c r="AKJ704" s="4"/>
      <c r="AKK704" s="4"/>
      <c r="AKL704" s="4"/>
      <c r="AKM704" s="4"/>
      <c r="AKN704" s="4"/>
      <c r="AKO704" s="4"/>
      <c r="AKP704" s="4"/>
      <c r="AKQ704" s="4"/>
      <c r="AKR704" s="4"/>
      <c r="AKS704" s="4"/>
      <c r="AKT704" s="4"/>
      <c r="AKU704" s="4"/>
      <c r="AKV704" s="4"/>
      <c r="AKW704" s="4"/>
      <c r="AKX704" s="4"/>
      <c r="AKY704" s="4"/>
      <c r="AKZ704" s="4"/>
      <c r="ALA704" s="4"/>
      <c r="ALB704" s="4"/>
      <c r="ALC704" s="4"/>
      <c r="ALD704" s="4"/>
      <c r="ALE704" s="4"/>
      <c r="ALF704" s="4"/>
      <c r="ALG704" s="4"/>
      <c r="ALH704" s="4"/>
      <c r="ALI704" s="4"/>
      <c r="ALJ704" s="4"/>
      <c r="ALK704" s="4"/>
      <c r="ALL704" s="4"/>
      <c r="ALM704" s="4"/>
      <c r="ALN704" s="4"/>
      <c r="ALO704" s="4"/>
      <c r="ALP704" s="4"/>
      <c r="ALQ704" s="4"/>
      <c r="ALR704" s="4"/>
      <c r="ALS704" s="4"/>
      <c r="ALT704" s="4"/>
      <c r="ALU704" s="4"/>
      <c r="ALV704" s="4"/>
      <c r="ALW704" s="4"/>
      <c r="ALX704" s="4"/>
      <c r="ALY704" s="4"/>
      <c r="ALZ704" s="4"/>
      <c r="AMA704" s="4"/>
      <c r="AMB704" s="4"/>
      <c r="AMC704" s="4"/>
      <c r="AMD704" s="4"/>
      <c r="AME704" s="4"/>
      <c r="AMF704" s="4"/>
      <c r="AMG704" s="4"/>
      <c r="AMH704" s="4"/>
      <c r="AMI704" s="4"/>
      <c r="AMJ704" s="4"/>
      <c r="AMK704" s="4"/>
      <c r="AML704" s="4"/>
      <c r="AMM704" s="4"/>
      <c r="AMN704" s="4"/>
      <c r="AMO704" s="4"/>
      <c r="AMP704" s="4"/>
      <c r="AMQ704" s="4"/>
      <c r="AMR704" s="4"/>
      <c r="AMS704" s="4"/>
      <c r="AMT704" s="4"/>
      <c r="AMU704" s="4"/>
      <c r="AMV704" s="4"/>
      <c r="AMW704" s="4"/>
      <c r="AMX704" s="4"/>
      <c r="AMY704" s="4"/>
      <c r="AMZ704" s="4"/>
      <c r="ANA704" s="4"/>
      <c r="ANB704" s="4"/>
      <c r="ANC704" s="4"/>
      <c r="AND704" s="4"/>
      <c r="ANE704" s="4"/>
      <c r="ANF704" s="4"/>
      <c r="ANG704" s="4"/>
      <c r="ANH704" s="4"/>
      <c r="ANI704" s="4"/>
      <c r="ANJ704" s="4"/>
      <c r="ANK704" s="4"/>
      <c r="ANL704" s="4"/>
      <c r="ANM704" s="4"/>
      <c r="ANN704" s="4"/>
      <c r="ANO704" s="4"/>
      <c r="ANP704" s="4"/>
      <c r="ANQ704" s="4"/>
      <c r="ANR704" s="4"/>
      <c r="ANS704" s="4"/>
      <c r="ANT704" s="4"/>
      <c r="ANU704" s="4"/>
      <c r="ANV704" s="4"/>
      <c r="ANW704" s="4"/>
      <c r="ANX704" s="4"/>
      <c r="ANY704" s="4"/>
      <c r="ANZ704" s="4"/>
      <c r="AOA704" s="4"/>
      <c r="AOB704" s="4"/>
      <c r="AOC704" s="4"/>
      <c r="AOD704" s="4"/>
      <c r="AOE704" s="4"/>
      <c r="AOF704" s="4"/>
      <c r="AOG704" s="4"/>
      <c r="AOH704" s="4"/>
      <c r="AOI704" s="4"/>
      <c r="AOJ704" s="4"/>
      <c r="AOK704" s="4"/>
      <c r="AOL704" s="4"/>
      <c r="AOM704" s="4"/>
      <c r="AON704" s="4"/>
      <c r="AOO704" s="4"/>
      <c r="AOP704" s="4"/>
      <c r="AOQ704" s="4"/>
      <c r="AOR704" s="4"/>
      <c r="AOS704" s="4"/>
      <c r="AOT704" s="4"/>
      <c r="AOU704" s="4"/>
      <c r="AOV704" s="4"/>
      <c r="AOW704" s="4"/>
      <c r="AOX704" s="4"/>
      <c r="AOY704" s="4"/>
      <c r="AOZ704" s="4"/>
      <c r="APA704" s="4"/>
      <c r="APB704" s="4"/>
      <c r="APC704" s="4"/>
      <c r="APD704" s="4"/>
      <c r="APE704" s="4"/>
      <c r="APF704" s="4"/>
      <c r="APG704" s="4"/>
      <c r="APH704" s="4"/>
      <c r="API704" s="4"/>
      <c r="APJ704" s="4"/>
      <c r="APK704" s="4"/>
      <c r="APL704" s="4"/>
      <c r="APM704" s="4"/>
      <c r="APN704" s="4"/>
      <c r="APO704" s="4"/>
      <c r="APP704" s="4"/>
      <c r="APQ704" s="4"/>
      <c r="APR704" s="4"/>
      <c r="APS704" s="4"/>
      <c r="APT704" s="4"/>
      <c r="APU704" s="4"/>
      <c r="APV704" s="4"/>
      <c r="APW704" s="4"/>
      <c r="APX704" s="4"/>
      <c r="APY704" s="4"/>
      <c r="APZ704" s="4"/>
      <c r="AQA704" s="4"/>
      <c r="AQB704" s="4"/>
      <c r="AQC704" s="4"/>
      <c r="AQD704" s="4"/>
      <c r="AQE704" s="4"/>
      <c r="AQF704" s="4"/>
      <c r="AQG704" s="4"/>
      <c r="AQH704" s="4"/>
      <c r="AQI704" s="4"/>
      <c r="AQJ704" s="4"/>
      <c r="AQK704" s="4"/>
      <c r="AQL704" s="4"/>
      <c r="AQM704" s="4"/>
      <c r="AQN704" s="4"/>
      <c r="AQO704" s="4"/>
      <c r="AQP704" s="4"/>
      <c r="AQQ704" s="4"/>
      <c r="AQR704" s="4"/>
      <c r="AQS704" s="4"/>
      <c r="AQT704" s="4"/>
      <c r="AQU704" s="4"/>
      <c r="AQV704" s="4"/>
      <c r="AQW704" s="4"/>
      <c r="AQX704" s="4"/>
      <c r="AQY704" s="4"/>
      <c r="AQZ704" s="4"/>
      <c r="ARA704" s="4"/>
      <c r="ARB704" s="4"/>
      <c r="ARC704" s="4"/>
      <c r="ARD704" s="4"/>
      <c r="ARE704" s="4"/>
      <c r="ARF704" s="4"/>
      <c r="ARG704" s="4"/>
      <c r="ARH704" s="4"/>
      <c r="ARI704" s="4"/>
      <c r="ARJ704" s="4"/>
      <c r="ARK704" s="4"/>
      <c r="ARL704" s="4"/>
      <c r="ARM704" s="4"/>
      <c r="ARN704" s="4"/>
      <c r="ARO704" s="4"/>
      <c r="ARP704" s="4"/>
      <c r="ARQ704" s="4"/>
      <c r="ARR704" s="4"/>
      <c r="ARS704" s="4"/>
      <c r="ART704" s="4"/>
      <c r="ARU704" s="4"/>
      <c r="ARV704" s="4"/>
      <c r="ARW704" s="4"/>
      <c r="ARX704" s="4"/>
      <c r="ARY704" s="4"/>
      <c r="ARZ704" s="4"/>
      <c r="ASA704" s="4"/>
      <c r="ASB704" s="4"/>
      <c r="ASC704" s="4"/>
      <c r="ASD704" s="4"/>
      <c r="ASE704" s="4"/>
      <c r="ASF704" s="4"/>
      <c r="ASG704" s="4"/>
      <c r="ASH704" s="4"/>
      <c r="ASI704" s="4"/>
      <c r="ASJ704" s="4"/>
      <c r="ASK704" s="4"/>
      <c r="ASL704" s="4"/>
      <c r="ASM704" s="4"/>
      <c r="ASN704" s="4"/>
      <c r="ASO704" s="4"/>
      <c r="ASP704" s="4"/>
      <c r="ASQ704" s="4"/>
      <c r="ASR704" s="4"/>
      <c r="ASS704" s="4"/>
      <c r="AST704" s="4"/>
      <c r="ASU704" s="4"/>
      <c r="ASV704" s="4"/>
      <c r="ASW704" s="4"/>
      <c r="ASX704" s="4"/>
      <c r="ASY704" s="4"/>
      <c r="ASZ704" s="4"/>
      <c r="ATA704" s="4"/>
      <c r="ATB704" s="4"/>
      <c r="ATC704" s="4"/>
      <c r="ATD704" s="4"/>
      <c r="ATE704" s="4"/>
      <c r="ATF704" s="4"/>
      <c r="ATG704" s="4"/>
      <c r="ATH704" s="4"/>
      <c r="ATI704" s="4"/>
      <c r="ATJ704" s="4"/>
      <c r="ATK704" s="4"/>
      <c r="ATL704" s="4"/>
      <c r="ATM704" s="4"/>
      <c r="ATN704" s="4"/>
      <c r="ATO704" s="4"/>
      <c r="ATP704" s="4"/>
      <c r="ATQ704" s="4"/>
      <c r="ATR704" s="4"/>
      <c r="ATS704" s="4"/>
      <c r="ATT704" s="4"/>
      <c r="ATU704" s="4"/>
      <c r="ATV704" s="4"/>
      <c r="ATW704" s="4"/>
      <c r="ATX704" s="4"/>
      <c r="ATY704" s="4"/>
      <c r="ATZ704" s="4"/>
      <c r="AUA704" s="4"/>
      <c r="AUB704" s="4"/>
      <c r="AUC704" s="4"/>
      <c r="AUD704" s="4"/>
      <c r="AUE704" s="4"/>
      <c r="AUF704" s="4"/>
      <c r="AUG704" s="4"/>
      <c r="AUH704" s="4"/>
      <c r="AUI704" s="4"/>
      <c r="AUJ704" s="4"/>
      <c r="AUK704" s="4"/>
      <c r="AUL704" s="4"/>
      <c r="AUM704" s="4"/>
      <c r="AUN704" s="4"/>
      <c r="AUO704" s="4"/>
      <c r="AUP704" s="4"/>
      <c r="AUQ704" s="4"/>
      <c r="AUR704" s="4"/>
      <c r="AUS704" s="4"/>
      <c r="AUT704" s="4"/>
      <c r="AUU704" s="4"/>
      <c r="AUV704" s="4"/>
      <c r="AUW704" s="4"/>
      <c r="AUX704" s="4"/>
      <c r="AUY704" s="4"/>
      <c r="AUZ704" s="4"/>
      <c r="AVA704" s="4"/>
      <c r="AVB704" s="4"/>
      <c r="AVC704" s="4"/>
      <c r="AVD704" s="4"/>
      <c r="AVE704" s="4"/>
      <c r="AVF704" s="4"/>
      <c r="AVG704" s="4"/>
      <c r="AVH704" s="4"/>
      <c r="AVI704" s="4"/>
      <c r="AVJ704" s="4"/>
      <c r="AVK704" s="4"/>
      <c r="AVL704" s="4"/>
      <c r="AVM704" s="4"/>
      <c r="AVN704" s="4"/>
      <c r="AVO704" s="4"/>
      <c r="AVP704" s="4"/>
      <c r="AVQ704" s="4"/>
      <c r="AVR704" s="4"/>
      <c r="AVS704" s="4"/>
      <c r="AVT704" s="4"/>
      <c r="AVU704" s="4"/>
      <c r="AVV704" s="4"/>
      <c r="AVW704" s="4"/>
      <c r="AVX704" s="4"/>
      <c r="AVY704" s="4"/>
      <c r="AVZ704" s="4"/>
      <c r="AWA704" s="4"/>
      <c r="AWB704" s="4"/>
      <c r="AWC704" s="4"/>
      <c r="AWD704" s="4"/>
      <c r="AWE704" s="4"/>
      <c r="AWF704" s="4"/>
      <c r="AWG704" s="4"/>
      <c r="AWH704" s="4"/>
      <c r="AWI704" s="4"/>
      <c r="AWJ704" s="4"/>
      <c r="AWK704" s="4"/>
      <c r="AWL704" s="4"/>
      <c r="AWM704" s="4"/>
      <c r="AWN704" s="4"/>
      <c r="AWO704" s="4"/>
      <c r="AWP704" s="4"/>
      <c r="AWQ704" s="4"/>
      <c r="AWR704" s="4"/>
      <c r="AWS704" s="4"/>
      <c r="AWT704" s="4"/>
      <c r="AWU704" s="4"/>
      <c r="AWV704" s="4"/>
      <c r="AWW704" s="4"/>
      <c r="AWX704" s="4"/>
      <c r="AWY704" s="4"/>
      <c r="AWZ704" s="4"/>
      <c r="AXA704" s="4"/>
      <c r="AXB704" s="4"/>
      <c r="AXC704" s="4"/>
      <c r="AXD704" s="4"/>
      <c r="AXE704" s="4"/>
      <c r="AXF704" s="4"/>
      <c r="AXG704" s="4"/>
      <c r="AXH704" s="4"/>
      <c r="AXI704" s="4"/>
      <c r="AXJ704" s="4"/>
      <c r="AXK704" s="4"/>
      <c r="AXL704" s="4"/>
      <c r="AXM704" s="4"/>
      <c r="AXN704" s="4"/>
      <c r="AXO704" s="4"/>
      <c r="AXP704" s="4"/>
      <c r="AXQ704" s="4"/>
      <c r="AXR704" s="4"/>
      <c r="AXS704" s="4"/>
      <c r="AXT704" s="4"/>
      <c r="AXU704" s="4"/>
      <c r="AXV704" s="4"/>
      <c r="AXW704" s="4"/>
      <c r="AXX704" s="4"/>
      <c r="AXY704" s="4"/>
      <c r="AXZ704" s="4"/>
      <c r="AYA704" s="4"/>
      <c r="AYB704" s="4"/>
      <c r="AYC704" s="4"/>
      <c r="AYD704" s="4"/>
      <c r="AYE704" s="4"/>
      <c r="AYF704" s="4"/>
      <c r="AYG704" s="4"/>
      <c r="AYH704" s="4"/>
      <c r="AYI704" s="4"/>
      <c r="AYJ704" s="4"/>
      <c r="AYK704" s="4"/>
      <c r="AYL704" s="4"/>
      <c r="AYM704" s="4"/>
      <c r="AYN704" s="4"/>
      <c r="AYO704" s="4"/>
      <c r="AYP704" s="4"/>
      <c r="AYQ704" s="4"/>
      <c r="AYR704" s="4"/>
      <c r="AYS704" s="4"/>
      <c r="AYT704" s="4"/>
      <c r="AYU704" s="4"/>
      <c r="AYV704" s="4"/>
      <c r="AYW704" s="4"/>
      <c r="AYX704" s="4"/>
      <c r="AYY704" s="4"/>
      <c r="AYZ704" s="4"/>
      <c r="AZA704" s="4"/>
      <c r="AZB704" s="4"/>
      <c r="AZC704" s="4"/>
      <c r="AZD704" s="4"/>
      <c r="AZE704" s="4"/>
      <c r="AZF704" s="4"/>
      <c r="AZG704" s="4"/>
      <c r="AZH704" s="4"/>
      <c r="AZI704" s="4"/>
      <c r="AZJ704" s="4"/>
      <c r="AZK704" s="4"/>
      <c r="AZL704" s="4"/>
      <c r="AZM704" s="4"/>
      <c r="AZN704" s="4"/>
      <c r="AZO704" s="4"/>
      <c r="AZP704" s="4"/>
      <c r="AZQ704" s="4"/>
      <c r="AZR704" s="4"/>
      <c r="AZS704" s="4"/>
      <c r="AZT704" s="4"/>
      <c r="AZU704" s="4"/>
      <c r="AZV704" s="4"/>
      <c r="AZW704" s="4"/>
      <c r="AZX704" s="4"/>
      <c r="AZY704" s="4"/>
      <c r="AZZ704" s="4"/>
      <c r="BAA704" s="4"/>
      <c r="BAB704" s="4"/>
      <c r="BAC704" s="4"/>
      <c r="BAD704" s="4"/>
      <c r="BAE704" s="4"/>
      <c r="BAF704" s="4"/>
      <c r="BAG704" s="4"/>
      <c r="BAH704" s="4"/>
      <c r="BAI704" s="4"/>
      <c r="BAJ704" s="4"/>
      <c r="BAK704" s="4"/>
      <c r="BAL704" s="4"/>
      <c r="BAM704" s="4"/>
      <c r="BAN704" s="4"/>
      <c r="BAO704" s="4"/>
      <c r="BAP704" s="4"/>
      <c r="BAQ704" s="4"/>
      <c r="BAR704" s="4"/>
      <c r="BAS704" s="4"/>
      <c r="BAT704" s="4"/>
      <c r="BAU704" s="4"/>
      <c r="BAV704" s="4"/>
      <c r="BAW704" s="4"/>
      <c r="BAX704" s="4"/>
      <c r="BAY704" s="4"/>
      <c r="BAZ704" s="4"/>
      <c r="BBA704" s="4"/>
      <c r="BBB704" s="4"/>
      <c r="BBC704" s="4"/>
      <c r="BBD704" s="4"/>
      <c r="BBE704" s="4"/>
      <c r="BBF704" s="4"/>
      <c r="BBG704" s="4"/>
      <c r="BBH704" s="4"/>
      <c r="BBI704" s="4"/>
      <c r="BBJ704" s="4"/>
      <c r="BBK704" s="4"/>
      <c r="BBL704" s="4"/>
      <c r="BBM704" s="4"/>
      <c r="BBN704" s="4"/>
      <c r="BBO704" s="4"/>
      <c r="BBP704" s="4"/>
      <c r="BBQ704" s="4"/>
      <c r="BBR704" s="4"/>
      <c r="BBS704" s="4"/>
      <c r="BBT704" s="4"/>
      <c r="BBU704" s="4"/>
      <c r="BBV704" s="4"/>
      <c r="BBW704" s="4"/>
      <c r="BBX704" s="4"/>
      <c r="BBY704" s="4"/>
      <c r="BBZ704" s="4"/>
      <c r="BCA704" s="4"/>
      <c r="BCB704" s="4"/>
      <c r="BCC704" s="4"/>
      <c r="BCD704" s="4"/>
      <c r="BCE704" s="4"/>
      <c r="BCF704" s="4"/>
      <c r="BCG704" s="4"/>
      <c r="BCH704" s="4"/>
      <c r="BCI704" s="4"/>
      <c r="BCJ704" s="4"/>
      <c r="BCK704" s="4"/>
      <c r="BCL704" s="4"/>
      <c r="BCM704" s="4"/>
      <c r="BCN704" s="4"/>
      <c r="BCO704" s="4"/>
      <c r="BCP704" s="4"/>
      <c r="BCQ704" s="4"/>
      <c r="BCR704" s="4"/>
      <c r="BCS704" s="4"/>
      <c r="BCT704" s="4"/>
      <c r="BCU704" s="4"/>
      <c r="BCV704" s="4"/>
      <c r="BCW704" s="4"/>
      <c r="BCX704" s="4"/>
      <c r="BCY704" s="4"/>
      <c r="BCZ704" s="4"/>
      <c r="BDA704" s="4"/>
      <c r="BDB704" s="4"/>
      <c r="BDC704" s="4"/>
      <c r="BDD704" s="4"/>
      <c r="BDE704" s="4"/>
      <c r="BDF704" s="4"/>
      <c r="BDG704" s="4"/>
      <c r="BDH704" s="4"/>
      <c r="BDI704" s="4"/>
      <c r="BDJ704" s="4"/>
      <c r="BDK704" s="4"/>
      <c r="BDL704" s="4"/>
      <c r="BDM704" s="4"/>
      <c r="BDN704" s="4"/>
      <c r="BDO704" s="4"/>
      <c r="BDP704" s="4"/>
      <c r="BDQ704" s="4"/>
      <c r="BDR704" s="4"/>
      <c r="BDS704" s="4"/>
      <c r="BDT704" s="4"/>
      <c r="BDU704" s="4"/>
      <c r="BDV704" s="4"/>
      <c r="BDW704" s="4"/>
      <c r="BDX704" s="4"/>
      <c r="BDY704" s="4"/>
      <c r="BDZ704" s="4"/>
      <c r="BEA704" s="4"/>
      <c r="BEB704" s="4"/>
      <c r="BEC704" s="4"/>
      <c r="BED704" s="4"/>
      <c r="BEE704" s="4"/>
      <c r="BEF704" s="4"/>
      <c r="BEG704" s="4"/>
      <c r="BEH704" s="4"/>
      <c r="BEI704" s="4"/>
      <c r="BEJ704" s="4"/>
      <c r="BEK704" s="4"/>
      <c r="BEL704" s="4"/>
      <c r="BEM704" s="4"/>
      <c r="BEN704" s="4"/>
      <c r="BEO704" s="4"/>
      <c r="BEP704" s="4"/>
      <c r="BEQ704" s="4"/>
      <c r="BER704" s="4"/>
      <c r="BES704" s="4"/>
      <c r="BET704" s="4"/>
      <c r="BEU704" s="4"/>
      <c r="BEV704" s="4"/>
      <c r="BEW704" s="4"/>
      <c r="BEX704" s="4"/>
      <c r="BEY704" s="4"/>
      <c r="BEZ704" s="4"/>
      <c r="BFA704" s="4"/>
      <c r="BFB704" s="4"/>
      <c r="BFC704" s="4"/>
      <c r="BFD704" s="4"/>
      <c r="BFE704" s="4"/>
      <c r="BFF704" s="4"/>
      <c r="BFG704" s="4"/>
      <c r="BFH704" s="4"/>
      <c r="BFI704" s="4"/>
      <c r="BFJ704" s="4"/>
      <c r="BFK704" s="4"/>
      <c r="BFL704" s="4"/>
      <c r="BFM704" s="4"/>
      <c r="BFN704" s="4"/>
      <c r="BFO704" s="4"/>
      <c r="BFP704" s="4"/>
      <c r="BFQ704" s="4"/>
      <c r="BFR704" s="4"/>
      <c r="BFS704" s="4"/>
      <c r="BFT704" s="4"/>
      <c r="BFU704" s="4"/>
      <c r="BFV704" s="4"/>
      <c r="BFW704" s="4"/>
      <c r="BFX704" s="4"/>
      <c r="BFY704" s="4"/>
      <c r="BFZ704" s="4"/>
      <c r="BGA704" s="4"/>
      <c r="BGB704" s="4"/>
      <c r="BGC704" s="4"/>
      <c r="BGD704" s="4"/>
      <c r="BGE704" s="4"/>
      <c r="BGF704" s="4"/>
      <c r="BGG704" s="4"/>
      <c r="BGH704" s="4"/>
      <c r="BGI704" s="4"/>
      <c r="BGJ704" s="4"/>
      <c r="BGK704" s="4"/>
      <c r="BGL704" s="4"/>
      <c r="BGM704" s="4"/>
      <c r="BGN704" s="4"/>
      <c r="BGO704" s="4"/>
      <c r="BGP704" s="4"/>
      <c r="BGQ704" s="4"/>
      <c r="BGR704" s="4"/>
      <c r="BGS704" s="4"/>
      <c r="BGT704" s="4"/>
      <c r="BGU704" s="4"/>
      <c r="BGV704" s="4"/>
      <c r="BGW704" s="4"/>
      <c r="BGX704" s="4"/>
      <c r="BGY704" s="4"/>
      <c r="BGZ704" s="4"/>
      <c r="BHA704" s="4"/>
      <c r="BHB704" s="4"/>
      <c r="BHC704" s="4"/>
      <c r="BHD704" s="4"/>
      <c r="BHE704" s="4"/>
      <c r="BHF704" s="4"/>
      <c r="BHG704" s="4"/>
      <c r="BHH704" s="4"/>
      <c r="BHI704" s="4"/>
      <c r="BHJ704" s="4"/>
      <c r="BHK704" s="4"/>
      <c r="BHL704" s="4"/>
      <c r="BHM704" s="4"/>
      <c r="BHN704" s="4"/>
      <c r="BHO704" s="4"/>
      <c r="BHP704" s="4"/>
      <c r="BHQ704" s="4"/>
      <c r="BHR704" s="4"/>
      <c r="BHS704" s="4"/>
      <c r="BHT704" s="4"/>
      <c r="BHU704" s="4"/>
      <c r="BHV704" s="4"/>
      <c r="BHW704" s="4"/>
      <c r="BHX704" s="4"/>
      <c r="BHY704" s="4"/>
      <c r="BHZ704" s="4"/>
      <c r="BIA704" s="4"/>
      <c r="BIB704" s="4"/>
      <c r="BIC704" s="4"/>
      <c r="BID704" s="4"/>
      <c r="BIE704" s="4"/>
      <c r="BIF704" s="4"/>
      <c r="BIG704" s="4"/>
      <c r="BIH704" s="4"/>
      <c r="BII704" s="4"/>
      <c r="BIJ704" s="4"/>
      <c r="BIK704" s="4"/>
      <c r="BIL704" s="4"/>
      <c r="BIM704" s="4"/>
      <c r="BIN704" s="4"/>
      <c r="BIO704" s="4"/>
      <c r="BIP704" s="4"/>
      <c r="BIQ704" s="4"/>
      <c r="BIR704" s="4"/>
      <c r="BIS704" s="4"/>
      <c r="BIT704" s="4"/>
      <c r="BIU704" s="4"/>
      <c r="BIV704" s="4"/>
      <c r="BIW704" s="4"/>
      <c r="BIX704" s="4"/>
      <c r="BIY704" s="4"/>
      <c r="BIZ704" s="4"/>
      <c r="BJA704" s="4"/>
      <c r="BJB704" s="4"/>
      <c r="BJC704" s="4"/>
      <c r="BJD704" s="4"/>
      <c r="BJE704" s="4"/>
      <c r="BJF704" s="4"/>
      <c r="BJG704" s="4"/>
      <c r="BJH704" s="4"/>
      <c r="BJI704" s="4"/>
      <c r="BJJ704" s="4"/>
      <c r="BJK704" s="4"/>
      <c r="BJL704" s="4"/>
      <c r="BJM704" s="4"/>
      <c r="BJN704" s="4"/>
      <c r="BJO704" s="4"/>
      <c r="BJP704" s="4"/>
      <c r="BJQ704" s="4"/>
      <c r="BJR704" s="4"/>
      <c r="BJS704" s="4"/>
      <c r="BJT704" s="4"/>
      <c r="BJU704" s="4"/>
      <c r="BJV704" s="4"/>
      <c r="BJW704" s="4"/>
      <c r="BJX704" s="4"/>
      <c r="BJY704" s="4"/>
      <c r="BJZ704" s="4"/>
      <c r="BKA704" s="4"/>
      <c r="BKB704" s="4"/>
      <c r="BKC704" s="4"/>
      <c r="BKD704" s="4"/>
      <c r="BKE704" s="4"/>
      <c r="BKF704" s="4"/>
      <c r="BKG704" s="4"/>
      <c r="BKH704" s="4"/>
      <c r="BKI704" s="4"/>
      <c r="BKJ704" s="4"/>
      <c r="BKK704" s="4"/>
      <c r="BKL704" s="4"/>
      <c r="BKM704" s="4"/>
      <c r="BKN704" s="4"/>
      <c r="BKO704" s="4"/>
      <c r="BKP704" s="4"/>
      <c r="BKQ704" s="4"/>
      <c r="BKR704" s="4"/>
      <c r="BKS704" s="4"/>
      <c r="BKT704" s="4"/>
      <c r="BKU704" s="4"/>
      <c r="BKV704" s="4"/>
      <c r="BKW704" s="4"/>
      <c r="BKX704" s="4"/>
      <c r="BKY704" s="4"/>
      <c r="BKZ704" s="4"/>
      <c r="BLA704" s="4"/>
      <c r="BLB704" s="4"/>
      <c r="BLC704" s="4"/>
      <c r="BLD704" s="4"/>
      <c r="BLE704" s="4"/>
      <c r="BLF704" s="4"/>
      <c r="BLG704" s="4"/>
      <c r="BLH704" s="4"/>
      <c r="BLI704" s="4"/>
      <c r="BLJ704" s="4"/>
      <c r="BLK704" s="4"/>
      <c r="BLL704" s="4"/>
      <c r="BLM704" s="4"/>
      <c r="BLN704" s="4"/>
      <c r="BLO704" s="4"/>
      <c r="BLP704" s="4"/>
      <c r="BLQ704" s="4"/>
      <c r="BLR704" s="4"/>
      <c r="BLS704" s="4"/>
      <c r="BLT704" s="4"/>
      <c r="BLU704" s="4"/>
      <c r="BLV704" s="4"/>
      <c r="BLW704" s="4"/>
      <c r="BLX704" s="4"/>
      <c r="BLY704" s="4"/>
      <c r="BLZ704" s="4"/>
      <c r="BMA704" s="4"/>
      <c r="BMB704" s="4"/>
      <c r="BMC704" s="4"/>
      <c r="BMD704" s="4"/>
      <c r="BME704" s="4"/>
      <c r="BMF704" s="4"/>
      <c r="BMG704" s="4"/>
      <c r="BMH704" s="4"/>
      <c r="BMI704" s="4"/>
      <c r="BMJ704" s="4"/>
      <c r="BMK704" s="4"/>
      <c r="BML704" s="4"/>
      <c r="BMM704" s="4"/>
      <c r="BMN704" s="4"/>
      <c r="BMO704" s="4"/>
      <c r="BMP704" s="4"/>
      <c r="BMQ704" s="4"/>
      <c r="BMR704" s="4"/>
      <c r="BMS704" s="4"/>
      <c r="BMT704" s="4"/>
      <c r="BMU704" s="4"/>
      <c r="BMV704" s="4"/>
      <c r="BMW704" s="4"/>
      <c r="BMX704" s="4"/>
      <c r="BMY704" s="4"/>
      <c r="BMZ704" s="4"/>
      <c r="BNA704" s="4"/>
      <c r="BNB704" s="4"/>
      <c r="BNC704" s="4"/>
      <c r="BND704" s="4"/>
      <c r="BNE704" s="4"/>
      <c r="BNF704" s="4"/>
      <c r="BNG704" s="4"/>
      <c r="BNH704" s="4"/>
      <c r="BNI704" s="4"/>
      <c r="BNJ704" s="4"/>
      <c r="BNK704" s="4"/>
      <c r="BNL704" s="4"/>
      <c r="BNM704" s="4"/>
      <c r="BNN704" s="4"/>
      <c r="BNO704" s="4"/>
      <c r="BNP704" s="4"/>
      <c r="BNQ704" s="4"/>
      <c r="BNR704" s="4"/>
      <c r="BNS704" s="4"/>
      <c r="BNT704" s="4"/>
      <c r="BNU704" s="4"/>
      <c r="BNV704" s="4"/>
      <c r="BNW704" s="4"/>
      <c r="BNX704" s="4"/>
      <c r="BNY704" s="4"/>
      <c r="BNZ704" s="4"/>
      <c r="BOA704" s="4"/>
      <c r="BOB704" s="4"/>
      <c r="BOC704" s="4"/>
      <c r="BOD704" s="4"/>
      <c r="BOE704" s="4"/>
      <c r="BOF704" s="4"/>
      <c r="BOG704" s="4"/>
      <c r="BOH704" s="4"/>
      <c r="BOI704" s="4"/>
      <c r="BOJ704" s="4"/>
      <c r="BOK704" s="4"/>
      <c r="BOL704" s="4"/>
      <c r="BOM704" s="4"/>
      <c r="BON704" s="4"/>
      <c r="BOO704" s="4"/>
      <c r="BOP704" s="4"/>
      <c r="BOQ704" s="4"/>
      <c r="BOR704" s="4"/>
      <c r="BOS704" s="4"/>
      <c r="BOT704" s="4"/>
      <c r="BOU704" s="4"/>
      <c r="BOV704" s="4"/>
      <c r="BOW704" s="4"/>
      <c r="BOX704" s="4"/>
      <c r="BOY704" s="4"/>
      <c r="BOZ704" s="4"/>
      <c r="BPA704" s="4"/>
      <c r="BPB704" s="4"/>
      <c r="BPC704" s="4"/>
      <c r="BPD704" s="4"/>
      <c r="BPE704" s="4"/>
      <c r="BPF704" s="4"/>
      <c r="BPG704" s="4"/>
      <c r="BPH704" s="4"/>
      <c r="BPI704" s="4"/>
      <c r="BPJ704" s="4"/>
      <c r="BPK704" s="4"/>
      <c r="BPL704" s="4"/>
      <c r="BPM704" s="4"/>
      <c r="BPN704" s="4"/>
      <c r="BPO704" s="4"/>
      <c r="BPP704" s="4"/>
      <c r="BPQ704" s="4"/>
      <c r="BPR704" s="4"/>
      <c r="BPS704" s="4"/>
      <c r="BPT704" s="4"/>
      <c r="BPU704" s="4"/>
      <c r="BPV704" s="4"/>
      <c r="BPW704" s="4"/>
      <c r="BPX704" s="4"/>
      <c r="BPY704" s="4"/>
      <c r="BPZ704" s="4"/>
      <c r="BQA704" s="4"/>
      <c r="BQB704" s="4"/>
      <c r="BQC704" s="4"/>
      <c r="BQD704" s="4"/>
      <c r="BQE704" s="4"/>
      <c r="BQF704" s="4"/>
      <c r="BQG704" s="4"/>
      <c r="BQH704" s="4"/>
      <c r="BQI704" s="4"/>
      <c r="BQJ704" s="4"/>
      <c r="BQK704" s="4"/>
      <c r="BQL704" s="4"/>
      <c r="BQM704" s="4"/>
      <c r="BQN704" s="4"/>
      <c r="BQO704" s="4"/>
      <c r="BQP704" s="4"/>
      <c r="BQQ704" s="4"/>
      <c r="BQR704" s="4"/>
      <c r="BQS704" s="4"/>
      <c r="BQT704" s="4"/>
      <c r="BQU704" s="4"/>
      <c r="BQV704" s="4"/>
      <c r="BQW704" s="4"/>
      <c r="BQX704" s="4"/>
      <c r="BQY704" s="4"/>
      <c r="BQZ704" s="4"/>
      <c r="BRA704" s="4"/>
      <c r="BRB704" s="4"/>
      <c r="BRC704" s="4"/>
      <c r="BRD704" s="4"/>
      <c r="BRE704" s="4"/>
      <c r="BRF704" s="4"/>
      <c r="BRG704" s="4"/>
      <c r="BRH704" s="4"/>
      <c r="BRI704" s="4"/>
      <c r="BRJ704" s="4"/>
      <c r="BRK704" s="4"/>
      <c r="BRL704" s="4"/>
      <c r="BRM704" s="4"/>
      <c r="BRN704" s="4"/>
      <c r="BRO704" s="4"/>
      <c r="BRP704" s="4"/>
      <c r="BRQ704" s="4"/>
      <c r="BRR704" s="4"/>
      <c r="BRS704" s="4"/>
      <c r="BRT704" s="4"/>
      <c r="BRU704" s="4"/>
      <c r="BRV704" s="4"/>
      <c r="BRW704" s="4"/>
      <c r="BRX704" s="4"/>
      <c r="BRY704" s="4"/>
      <c r="BRZ704" s="4"/>
      <c r="BSA704" s="4"/>
      <c r="BSB704" s="4"/>
      <c r="BSC704" s="4"/>
      <c r="BSD704" s="4"/>
      <c r="BSE704" s="4"/>
      <c r="BSF704" s="4"/>
      <c r="BSG704" s="4"/>
      <c r="BSH704" s="4"/>
      <c r="BSI704" s="4"/>
      <c r="BSJ704" s="4"/>
      <c r="BSK704" s="4"/>
      <c r="BSL704" s="4"/>
      <c r="BSM704" s="4"/>
      <c r="BSN704" s="4"/>
      <c r="BSO704" s="4"/>
      <c r="BSP704" s="4"/>
      <c r="BSQ704" s="4"/>
      <c r="BSR704" s="4"/>
      <c r="BSS704" s="4"/>
      <c r="BST704" s="4"/>
      <c r="BSU704" s="4"/>
      <c r="BSV704" s="4"/>
      <c r="BSW704" s="4"/>
      <c r="BSX704" s="4"/>
      <c r="BSY704" s="4"/>
      <c r="BSZ704" s="4"/>
      <c r="BTA704" s="4"/>
      <c r="BTB704" s="4"/>
      <c r="BTC704" s="4"/>
      <c r="BTD704" s="4"/>
      <c r="BTE704" s="4"/>
      <c r="BTF704" s="4"/>
      <c r="BTG704" s="4"/>
      <c r="BTH704" s="4"/>
      <c r="BTI704" s="4"/>
      <c r="BTJ704" s="4"/>
      <c r="BTK704" s="4"/>
      <c r="BTL704" s="4"/>
      <c r="BTM704" s="4"/>
      <c r="BTN704" s="4"/>
      <c r="BTO704" s="4"/>
      <c r="BTP704" s="4"/>
      <c r="BTQ704" s="4"/>
      <c r="BTR704" s="4"/>
      <c r="BTS704" s="4"/>
      <c r="BTT704" s="4"/>
      <c r="BTU704" s="4"/>
      <c r="BTV704" s="4"/>
      <c r="BTW704" s="4"/>
      <c r="BTX704" s="4"/>
      <c r="BTY704" s="4"/>
      <c r="BTZ704" s="4"/>
      <c r="BUA704" s="4"/>
      <c r="BUB704" s="4"/>
      <c r="BUC704" s="4"/>
      <c r="BUD704" s="4"/>
      <c r="BUE704" s="4"/>
      <c r="BUF704" s="4"/>
      <c r="BUG704" s="4"/>
      <c r="BUH704" s="4"/>
      <c r="BUI704" s="4"/>
      <c r="BUJ704" s="4"/>
      <c r="BUK704" s="4"/>
      <c r="BUL704" s="4"/>
      <c r="BUM704" s="4"/>
      <c r="BUN704" s="4"/>
      <c r="BUO704" s="4"/>
      <c r="BUP704" s="4"/>
      <c r="BUQ704" s="4"/>
      <c r="BUR704" s="4"/>
      <c r="BUS704" s="4"/>
      <c r="BUT704" s="4"/>
      <c r="BUU704" s="4"/>
      <c r="BUV704" s="4"/>
      <c r="BUW704" s="4"/>
      <c r="BUX704" s="4"/>
      <c r="BUY704" s="4"/>
      <c r="BUZ704" s="4"/>
      <c r="BVA704" s="4"/>
      <c r="BVB704" s="4"/>
      <c r="BVC704" s="4"/>
      <c r="BVD704" s="4"/>
      <c r="BVE704" s="4"/>
      <c r="BVF704" s="4"/>
      <c r="BVG704" s="4"/>
      <c r="BVH704" s="4"/>
      <c r="BVI704" s="4"/>
      <c r="BVJ704" s="4"/>
      <c r="BVK704" s="4"/>
      <c r="BVL704" s="4"/>
      <c r="BVM704" s="4"/>
      <c r="BVN704" s="4"/>
      <c r="BVO704" s="4"/>
      <c r="BVP704" s="4"/>
      <c r="BVQ704" s="4"/>
      <c r="BVR704" s="4"/>
      <c r="BVS704" s="4"/>
      <c r="BVT704" s="4"/>
      <c r="BVU704" s="4"/>
      <c r="BVV704" s="4"/>
      <c r="BVW704" s="4"/>
      <c r="BVX704" s="4"/>
      <c r="BVY704" s="4"/>
      <c r="BVZ704" s="4"/>
      <c r="BWA704" s="4"/>
      <c r="BWB704" s="4"/>
      <c r="BWC704" s="4"/>
      <c r="BWD704" s="4"/>
      <c r="BWE704" s="4"/>
      <c r="BWF704" s="4"/>
      <c r="BWG704" s="4"/>
      <c r="BWH704" s="4"/>
      <c r="BWI704" s="4"/>
      <c r="BWJ704" s="4"/>
      <c r="BWK704" s="4"/>
      <c r="BWL704" s="4"/>
      <c r="BWM704" s="4"/>
      <c r="BWN704" s="4"/>
      <c r="BWO704" s="4"/>
      <c r="BWP704" s="4"/>
      <c r="BWQ704" s="4"/>
      <c r="BWR704" s="4"/>
      <c r="BWS704" s="4"/>
      <c r="BWT704" s="4"/>
      <c r="BWU704" s="4"/>
      <c r="BWV704" s="4"/>
      <c r="BWW704" s="4"/>
      <c r="BWX704" s="4"/>
      <c r="BWY704" s="4"/>
      <c r="BWZ704" s="4"/>
      <c r="BXA704" s="4"/>
      <c r="BXB704" s="4"/>
      <c r="BXC704" s="4"/>
      <c r="BXD704" s="4"/>
      <c r="BXE704" s="4"/>
      <c r="BXF704" s="4"/>
      <c r="BXG704" s="4"/>
      <c r="BXH704" s="4"/>
      <c r="BXI704" s="4"/>
      <c r="BXJ704" s="4"/>
      <c r="BXK704" s="4"/>
      <c r="BXL704" s="4"/>
      <c r="BXM704" s="4"/>
      <c r="BXN704" s="4"/>
      <c r="BXO704" s="4"/>
      <c r="BXP704" s="4"/>
      <c r="BXQ704" s="4"/>
      <c r="BXR704" s="4"/>
      <c r="BXS704" s="4"/>
      <c r="BXT704" s="4"/>
      <c r="BXU704" s="4"/>
      <c r="BXV704" s="4"/>
      <c r="BXW704" s="4"/>
      <c r="BXX704" s="4"/>
      <c r="BXY704" s="4"/>
      <c r="BXZ704" s="4"/>
      <c r="BYA704" s="4"/>
      <c r="BYB704" s="4"/>
      <c r="BYC704" s="4"/>
      <c r="BYD704" s="4"/>
      <c r="BYE704" s="4"/>
      <c r="BYF704" s="4"/>
      <c r="BYG704" s="4"/>
      <c r="BYH704" s="4"/>
      <c r="BYI704" s="4"/>
      <c r="BYJ704" s="4"/>
      <c r="BYK704" s="4"/>
      <c r="BYL704" s="4"/>
      <c r="BYM704" s="4"/>
      <c r="BYN704" s="4"/>
      <c r="BYO704" s="4"/>
      <c r="BYP704" s="4"/>
      <c r="BYQ704" s="4"/>
      <c r="BYR704" s="4"/>
      <c r="BYS704" s="4"/>
      <c r="BYT704" s="4"/>
      <c r="BYU704" s="4"/>
      <c r="BYV704" s="4"/>
      <c r="BYW704" s="4"/>
      <c r="BYX704" s="4"/>
      <c r="BYY704" s="4"/>
      <c r="BYZ704" s="4"/>
      <c r="BZA704" s="4"/>
      <c r="BZB704" s="4"/>
      <c r="BZC704" s="4"/>
      <c r="BZD704" s="4"/>
      <c r="BZE704" s="4"/>
      <c r="BZF704" s="4"/>
      <c r="BZG704" s="4"/>
      <c r="BZH704" s="4"/>
      <c r="BZI704" s="4"/>
      <c r="BZJ704" s="4"/>
      <c r="BZK704" s="4"/>
      <c r="BZL704" s="4"/>
      <c r="BZM704" s="4"/>
      <c r="BZN704" s="4"/>
      <c r="BZO704" s="4"/>
      <c r="BZP704" s="4"/>
      <c r="BZQ704" s="4"/>
      <c r="BZR704" s="4"/>
      <c r="BZS704" s="4"/>
      <c r="BZT704" s="4"/>
      <c r="BZU704" s="4"/>
      <c r="BZV704" s="4"/>
      <c r="BZW704" s="4"/>
      <c r="BZX704" s="4"/>
      <c r="BZY704" s="4"/>
      <c r="BZZ704" s="4"/>
      <c r="CAA704" s="4"/>
      <c r="CAB704" s="4"/>
      <c r="CAC704" s="4"/>
      <c r="CAD704" s="4"/>
      <c r="CAE704" s="4"/>
      <c r="CAF704" s="4"/>
      <c r="CAG704" s="4"/>
      <c r="CAH704" s="4"/>
      <c r="CAI704" s="4"/>
      <c r="CAJ704" s="4"/>
      <c r="CAK704" s="4"/>
      <c r="CAL704" s="4"/>
      <c r="CAM704" s="4"/>
      <c r="CAN704" s="4"/>
      <c r="CAO704" s="4"/>
      <c r="CAP704" s="4"/>
      <c r="CAQ704" s="4"/>
      <c r="CAR704" s="4"/>
      <c r="CAS704" s="4"/>
      <c r="CAT704" s="4"/>
      <c r="CAU704" s="4"/>
      <c r="CAV704" s="4"/>
      <c r="CAW704" s="4"/>
      <c r="CAX704" s="4"/>
      <c r="CAY704" s="4"/>
      <c r="CAZ704" s="4"/>
      <c r="CBA704" s="4"/>
      <c r="CBB704" s="4"/>
      <c r="CBC704" s="4"/>
      <c r="CBD704" s="4"/>
      <c r="CBE704" s="4"/>
      <c r="CBF704" s="4"/>
      <c r="CBG704" s="4"/>
      <c r="CBH704" s="4"/>
      <c r="CBI704" s="4"/>
      <c r="CBJ704" s="4"/>
      <c r="CBK704" s="4"/>
      <c r="CBL704" s="4"/>
      <c r="CBM704" s="4"/>
      <c r="CBN704" s="4"/>
      <c r="CBO704" s="4"/>
      <c r="CBP704" s="4"/>
      <c r="CBQ704" s="4"/>
      <c r="CBR704" s="4"/>
      <c r="CBS704" s="4"/>
      <c r="CBT704" s="4"/>
      <c r="CBU704" s="4"/>
      <c r="CBV704" s="4"/>
      <c r="CBW704" s="4"/>
      <c r="CBX704" s="4"/>
      <c r="CBY704" s="4"/>
      <c r="CBZ704" s="4"/>
      <c r="CCA704" s="4"/>
      <c r="CCB704" s="4"/>
      <c r="CCC704" s="4"/>
      <c r="CCD704" s="4"/>
      <c r="CCE704" s="4"/>
      <c r="CCF704" s="4"/>
      <c r="CCG704" s="4"/>
      <c r="CCH704" s="4"/>
      <c r="CCI704" s="4"/>
      <c r="CCJ704" s="4"/>
      <c r="CCK704" s="4"/>
      <c r="CCL704" s="4"/>
      <c r="CCM704" s="4"/>
      <c r="CCN704" s="4"/>
      <c r="CCO704" s="4"/>
      <c r="CCP704" s="4"/>
      <c r="CCQ704" s="4"/>
      <c r="CCR704" s="4"/>
      <c r="CCS704" s="4"/>
      <c r="CCT704" s="4"/>
      <c r="CCU704" s="4"/>
      <c r="CCV704" s="4"/>
      <c r="CCW704" s="4"/>
      <c r="CCX704" s="4"/>
      <c r="CCY704" s="4"/>
      <c r="CCZ704" s="4"/>
      <c r="CDA704" s="4"/>
      <c r="CDB704" s="4"/>
      <c r="CDC704" s="4"/>
      <c r="CDD704" s="4"/>
      <c r="CDE704" s="4"/>
      <c r="CDF704" s="4"/>
      <c r="CDG704" s="4"/>
      <c r="CDH704" s="4"/>
      <c r="CDI704" s="4"/>
      <c r="CDJ704" s="4"/>
      <c r="CDK704" s="4"/>
      <c r="CDL704" s="4"/>
      <c r="CDM704" s="4"/>
      <c r="CDN704" s="4"/>
      <c r="CDO704" s="4"/>
      <c r="CDP704" s="4"/>
      <c r="CDQ704" s="4"/>
      <c r="CDR704" s="4"/>
      <c r="CDS704" s="4"/>
      <c r="CDT704" s="4"/>
      <c r="CDU704" s="4"/>
      <c r="CDV704" s="4"/>
      <c r="CDW704" s="4"/>
      <c r="CDX704" s="4"/>
      <c r="CDY704" s="4"/>
      <c r="CDZ704" s="4"/>
      <c r="CEA704" s="4"/>
      <c r="CEB704" s="4"/>
      <c r="CEC704" s="4"/>
      <c r="CED704" s="4"/>
      <c r="CEE704" s="4"/>
      <c r="CEF704" s="4"/>
      <c r="CEG704" s="4"/>
      <c r="CEH704" s="4"/>
      <c r="CEI704" s="4"/>
      <c r="CEJ704" s="4"/>
      <c r="CEK704" s="4"/>
      <c r="CEL704" s="4"/>
      <c r="CEM704" s="4"/>
      <c r="CEN704" s="4"/>
      <c r="CEO704" s="4"/>
      <c r="CEP704" s="4"/>
      <c r="CEQ704" s="4"/>
      <c r="CER704" s="4"/>
      <c r="CES704" s="4"/>
      <c r="CET704" s="4"/>
      <c r="CEU704" s="4"/>
      <c r="CEV704" s="4"/>
      <c r="CEW704" s="4"/>
      <c r="CEX704" s="4"/>
      <c r="CEY704" s="4"/>
      <c r="CEZ704" s="4"/>
      <c r="CFA704" s="4"/>
      <c r="CFB704" s="4"/>
      <c r="CFC704" s="4"/>
      <c r="CFD704" s="4"/>
      <c r="CFE704" s="4"/>
      <c r="CFF704" s="4"/>
      <c r="CFG704" s="4"/>
      <c r="CFH704" s="4"/>
      <c r="CFI704" s="4"/>
      <c r="CFJ704" s="4"/>
      <c r="CFK704" s="4"/>
      <c r="CFL704" s="4"/>
      <c r="CFM704" s="4"/>
      <c r="CFN704" s="4"/>
      <c r="CFO704" s="4"/>
      <c r="CFP704" s="4"/>
      <c r="CFQ704" s="4"/>
      <c r="CFR704" s="4"/>
      <c r="CFS704" s="4"/>
      <c r="CFT704" s="4"/>
      <c r="CFU704" s="4"/>
      <c r="CFV704" s="4"/>
      <c r="CFW704" s="4"/>
      <c r="CFX704" s="4"/>
      <c r="CFY704" s="4"/>
      <c r="CFZ704" s="4"/>
      <c r="CGA704" s="4"/>
      <c r="CGB704" s="4"/>
      <c r="CGC704" s="4"/>
      <c r="CGD704" s="4"/>
      <c r="CGE704" s="4"/>
      <c r="CGF704" s="4"/>
      <c r="CGG704" s="4"/>
      <c r="CGH704" s="4"/>
      <c r="CGI704" s="4"/>
      <c r="CGJ704" s="4"/>
      <c r="CGK704" s="4"/>
      <c r="CGL704" s="4"/>
      <c r="CGM704" s="4"/>
      <c r="CGN704" s="4"/>
      <c r="CGO704" s="4"/>
      <c r="CGP704" s="4"/>
      <c r="CGQ704" s="4"/>
      <c r="CGR704" s="4"/>
      <c r="CGS704" s="4"/>
      <c r="CGT704" s="4"/>
      <c r="CGU704" s="4"/>
      <c r="CGV704" s="4"/>
      <c r="CGW704" s="4"/>
      <c r="CGX704" s="4"/>
      <c r="CGY704" s="4"/>
      <c r="CGZ704" s="4"/>
      <c r="CHA704" s="4"/>
      <c r="CHB704" s="4"/>
      <c r="CHC704" s="4"/>
      <c r="CHD704" s="4"/>
      <c r="CHE704" s="4"/>
      <c r="CHF704" s="4"/>
      <c r="CHG704" s="4"/>
      <c r="CHH704" s="4"/>
      <c r="CHI704" s="4"/>
      <c r="CHJ704" s="4"/>
      <c r="CHK704" s="4"/>
      <c r="CHL704" s="4"/>
      <c r="CHM704" s="4"/>
      <c r="CHN704" s="4"/>
      <c r="CHO704" s="4"/>
      <c r="CHP704" s="4"/>
      <c r="CHQ704" s="4"/>
      <c r="CHR704" s="4"/>
      <c r="CHS704" s="4"/>
      <c r="CHT704" s="4"/>
      <c r="CHU704" s="4"/>
      <c r="CHV704" s="4"/>
      <c r="CHW704" s="4"/>
      <c r="CHX704" s="4"/>
      <c r="CHY704" s="4"/>
      <c r="CHZ704" s="4"/>
      <c r="CIA704" s="4"/>
      <c r="CIB704" s="4"/>
      <c r="CIC704" s="4"/>
      <c r="CID704" s="4"/>
      <c r="CIE704" s="4"/>
      <c r="CIF704" s="4"/>
      <c r="CIG704" s="4"/>
      <c r="CIH704" s="4"/>
      <c r="CII704" s="4"/>
      <c r="CIJ704" s="4"/>
      <c r="CIK704" s="4"/>
      <c r="CIL704" s="4"/>
      <c r="CIM704" s="4"/>
      <c r="CIN704" s="4"/>
      <c r="CIO704" s="4"/>
      <c r="CIP704" s="4"/>
      <c r="CIQ704" s="4"/>
      <c r="CIR704" s="4"/>
      <c r="CIS704" s="4"/>
      <c r="CIT704" s="4"/>
      <c r="CIU704" s="4"/>
      <c r="CIV704" s="4"/>
      <c r="CIW704" s="4"/>
      <c r="CIX704" s="4"/>
      <c r="CIY704" s="4"/>
      <c r="CIZ704" s="4"/>
      <c r="CJA704" s="4"/>
      <c r="CJB704" s="4"/>
      <c r="CJC704" s="4"/>
      <c r="CJD704" s="4"/>
      <c r="CJE704" s="4"/>
      <c r="CJF704" s="4"/>
      <c r="CJG704" s="4"/>
      <c r="CJH704" s="4"/>
      <c r="CJI704" s="4"/>
      <c r="CJJ704" s="4"/>
      <c r="CJK704" s="4"/>
      <c r="CJL704" s="4"/>
      <c r="CJM704" s="4"/>
      <c r="CJN704" s="4"/>
      <c r="CJO704" s="4"/>
      <c r="CJP704" s="4"/>
      <c r="CJQ704" s="4"/>
      <c r="CJR704" s="4"/>
      <c r="CJS704" s="4"/>
      <c r="CJT704" s="4"/>
      <c r="CJU704" s="4"/>
      <c r="CJV704" s="4"/>
      <c r="CJW704" s="4"/>
      <c r="CJX704" s="4"/>
      <c r="CJY704" s="4"/>
      <c r="CJZ704" s="4"/>
      <c r="CKA704" s="4"/>
      <c r="CKB704" s="4"/>
      <c r="CKC704" s="4"/>
      <c r="CKD704" s="4"/>
      <c r="CKE704" s="4"/>
      <c r="CKF704" s="4"/>
      <c r="CKG704" s="4"/>
      <c r="CKH704" s="4"/>
      <c r="CKI704" s="4"/>
      <c r="CKJ704" s="4"/>
      <c r="CKK704" s="4"/>
      <c r="CKL704" s="4"/>
      <c r="CKM704" s="4"/>
      <c r="CKN704" s="4"/>
      <c r="CKO704" s="4"/>
      <c r="CKP704" s="4"/>
      <c r="CKQ704" s="4"/>
      <c r="CKR704" s="4"/>
      <c r="CKS704" s="4"/>
      <c r="CKT704" s="4"/>
      <c r="CKU704" s="4"/>
      <c r="CKV704" s="4"/>
      <c r="CKW704" s="4"/>
      <c r="CKX704" s="4"/>
      <c r="CKY704" s="4"/>
      <c r="CKZ704" s="4"/>
      <c r="CLA704" s="4"/>
      <c r="CLB704" s="4"/>
      <c r="CLC704" s="4"/>
      <c r="CLD704" s="4"/>
      <c r="CLE704" s="4"/>
      <c r="CLF704" s="4"/>
      <c r="CLG704" s="4"/>
      <c r="CLH704" s="4"/>
      <c r="CLI704" s="4"/>
      <c r="CLJ704" s="4"/>
      <c r="CLK704" s="4"/>
      <c r="CLL704" s="4"/>
      <c r="CLM704" s="4"/>
      <c r="CLN704" s="4"/>
      <c r="CLO704" s="4"/>
      <c r="CLP704" s="4"/>
      <c r="CLQ704" s="4"/>
      <c r="CLR704" s="4"/>
      <c r="CLS704" s="4"/>
      <c r="CLT704" s="4"/>
      <c r="CLU704" s="4"/>
      <c r="CLV704" s="4"/>
      <c r="CLW704" s="4"/>
      <c r="CLX704" s="4"/>
      <c r="CLY704" s="4"/>
      <c r="CLZ704" s="4"/>
      <c r="CMA704" s="4"/>
      <c r="CMB704" s="4"/>
      <c r="CMC704" s="4"/>
      <c r="CMD704" s="4"/>
      <c r="CME704" s="4"/>
      <c r="CMF704" s="4"/>
      <c r="CMG704" s="4"/>
      <c r="CMH704" s="4"/>
      <c r="CMI704" s="4"/>
      <c r="CMJ704" s="4"/>
      <c r="CMK704" s="4"/>
      <c r="CML704" s="4"/>
      <c r="CMM704" s="4"/>
      <c r="CMN704" s="4"/>
      <c r="CMO704" s="4"/>
      <c r="CMP704" s="4"/>
      <c r="CMQ704" s="4"/>
      <c r="CMR704" s="4"/>
      <c r="CMS704" s="4"/>
      <c r="CMT704" s="4"/>
      <c r="CMU704" s="4"/>
      <c r="CMV704" s="4"/>
      <c r="CMW704" s="4"/>
      <c r="CMX704" s="4"/>
      <c r="CMY704" s="4"/>
      <c r="CMZ704" s="4"/>
      <c r="CNA704" s="4"/>
      <c r="CNB704" s="4"/>
      <c r="CNC704" s="4"/>
      <c r="CND704" s="4"/>
      <c r="CNE704" s="4"/>
      <c r="CNF704" s="4"/>
      <c r="CNG704" s="4"/>
      <c r="CNH704" s="4"/>
      <c r="CNI704" s="4"/>
      <c r="CNJ704" s="4"/>
      <c r="CNK704" s="4"/>
      <c r="CNL704" s="4"/>
      <c r="CNM704" s="4"/>
      <c r="CNN704" s="4"/>
      <c r="CNO704" s="4"/>
      <c r="CNP704" s="4"/>
      <c r="CNQ704" s="4"/>
      <c r="CNR704" s="4"/>
      <c r="CNS704" s="4"/>
      <c r="CNT704" s="4"/>
      <c r="CNU704" s="4"/>
      <c r="CNV704" s="4"/>
      <c r="CNW704" s="4"/>
      <c r="CNX704" s="4"/>
      <c r="CNY704" s="4"/>
      <c r="CNZ704" s="4"/>
      <c r="COA704" s="4"/>
      <c r="COB704" s="4"/>
      <c r="COC704" s="4"/>
      <c r="COD704" s="4"/>
      <c r="COE704" s="4"/>
      <c r="COF704" s="4"/>
      <c r="COG704" s="4"/>
      <c r="COH704" s="4"/>
      <c r="COI704" s="4"/>
      <c r="COJ704" s="4"/>
      <c r="COK704" s="4"/>
      <c r="COL704" s="4"/>
      <c r="COM704" s="4"/>
      <c r="CON704" s="4"/>
      <c r="COO704" s="4"/>
      <c r="COP704" s="4"/>
      <c r="COQ704" s="4"/>
      <c r="COR704" s="4"/>
      <c r="COS704" s="4"/>
      <c r="COT704" s="4"/>
      <c r="COU704" s="4"/>
      <c r="COV704" s="4"/>
      <c r="COW704" s="4"/>
      <c r="COX704" s="4"/>
      <c r="COY704" s="4"/>
      <c r="COZ704" s="4"/>
      <c r="CPA704" s="4"/>
      <c r="CPB704" s="4"/>
      <c r="CPC704" s="4"/>
      <c r="CPD704" s="4"/>
      <c r="CPE704" s="4"/>
      <c r="CPF704" s="4"/>
      <c r="CPG704" s="4"/>
      <c r="CPH704" s="4"/>
      <c r="CPI704" s="4"/>
      <c r="CPJ704" s="4"/>
      <c r="CPK704" s="4"/>
      <c r="CPL704" s="4"/>
      <c r="CPM704" s="4"/>
      <c r="CPN704" s="4"/>
      <c r="CPO704" s="4"/>
      <c r="CPP704" s="4"/>
      <c r="CPQ704" s="4"/>
      <c r="CPR704" s="4"/>
      <c r="CPS704" s="4"/>
      <c r="CPT704" s="4"/>
      <c r="CPU704" s="4"/>
      <c r="CPV704" s="4"/>
      <c r="CPW704" s="4"/>
      <c r="CPX704" s="4"/>
      <c r="CPY704" s="4"/>
      <c r="CPZ704" s="4"/>
      <c r="CQA704" s="4"/>
      <c r="CQB704" s="4"/>
      <c r="CQC704" s="4"/>
      <c r="CQD704" s="4"/>
      <c r="CQE704" s="4"/>
      <c r="CQF704" s="4"/>
      <c r="CQG704" s="4"/>
      <c r="CQH704" s="4"/>
      <c r="CQI704" s="4"/>
      <c r="CQJ704" s="4"/>
      <c r="CQK704" s="4"/>
      <c r="CQL704" s="4"/>
      <c r="CQM704" s="4"/>
      <c r="CQN704" s="4"/>
      <c r="CQO704" s="4"/>
      <c r="CQP704" s="4"/>
      <c r="CQQ704" s="4"/>
      <c r="CQR704" s="4"/>
      <c r="CQS704" s="4"/>
      <c r="CQT704" s="4"/>
      <c r="CQU704" s="4"/>
      <c r="CQV704" s="4"/>
      <c r="CQW704" s="4"/>
      <c r="CQX704" s="4"/>
      <c r="CQY704" s="4"/>
      <c r="CQZ704" s="4"/>
      <c r="CRA704" s="4"/>
      <c r="CRB704" s="4"/>
      <c r="CRC704" s="4"/>
      <c r="CRD704" s="4"/>
      <c r="CRE704" s="4"/>
      <c r="CRF704" s="4"/>
      <c r="CRG704" s="4"/>
      <c r="CRH704" s="4"/>
      <c r="CRI704" s="4"/>
      <c r="CRJ704" s="4"/>
      <c r="CRK704" s="4"/>
      <c r="CRL704" s="4"/>
      <c r="CRM704" s="4"/>
      <c r="CRN704" s="4"/>
      <c r="CRO704" s="4"/>
      <c r="CRP704" s="4"/>
      <c r="CRQ704" s="4"/>
      <c r="CRR704" s="4"/>
      <c r="CRS704" s="4"/>
      <c r="CRT704" s="4"/>
      <c r="CRU704" s="4"/>
      <c r="CRV704" s="4"/>
      <c r="CRW704" s="4"/>
      <c r="CRX704" s="4"/>
      <c r="CRY704" s="4"/>
      <c r="CRZ704" s="4"/>
      <c r="CSA704" s="4"/>
      <c r="CSB704" s="4"/>
      <c r="CSC704" s="4"/>
      <c r="CSD704" s="4"/>
      <c r="CSE704" s="4"/>
      <c r="CSF704" s="4"/>
      <c r="CSG704" s="4"/>
      <c r="CSH704" s="4"/>
      <c r="CSI704" s="4"/>
      <c r="CSJ704" s="4"/>
      <c r="CSK704" s="4"/>
      <c r="CSL704" s="4"/>
      <c r="CSM704" s="4"/>
      <c r="CSN704" s="4"/>
      <c r="CSO704" s="4"/>
      <c r="CSP704" s="4"/>
      <c r="CSQ704" s="4"/>
      <c r="CSR704" s="4"/>
      <c r="CSS704" s="4"/>
      <c r="CST704" s="4"/>
      <c r="CSU704" s="4"/>
      <c r="CSV704" s="4"/>
      <c r="CSW704" s="4"/>
      <c r="CSX704" s="4"/>
      <c r="CSY704" s="4"/>
      <c r="CSZ704" s="4"/>
      <c r="CTA704" s="4"/>
      <c r="CTB704" s="4"/>
      <c r="CTC704" s="4"/>
      <c r="CTD704" s="4"/>
      <c r="CTE704" s="4"/>
      <c r="CTF704" s="4"/>
      <c r="CTG704" s="4"/>
      <c r="CTH704" s="4"/>
      <c r="CTI704" s="4"/>
      <c r="CTJ704" s="4"/>
      <c r="CTK704" s="4"/>
      <c r="CTL704" s="4"/>
      <c r="CTM704" s="4"/>
      <c r="CTN704" s="4"/>
      <c r="CTO704" s="4"/>
      <c r="CTP704" s="4"/>
      <c r="CTQ704" s="4"/>
      <c r="CTR704" s="4"/>
      <c r="CTS704" s="4"/>
      <c r="CTT704" s="4"/>
      <c r="CTU704" s="4"/>
      <c r="CTV704" s="4"/>
      <c r="CTW704" s="4"/>
      <c r="CTX704" s="4"/>
      <c r="CTY704" s="4"/>
      <c r="CTZ704" s="4"/>
      <c r="CUA704" s="4"/>
      <c r="CUB704" s="4"/>
      <c r="CUC704" s="4"/>
      <c r="CUD704" s="4"/>
      <c r="CUE704" s="4"/>
      <c r="CUF704" s="4"/>
      <c r="CUG704" s="4"/>
      <c r="CUH704" s="4"/>
      <c r="CUI704" s="4"/>
      <c r="CUJ704" s="4"/>
      <c r="CUK704" s="4"/>
      <c r="CUL704" s="4"/>
      <c r="CUM704" s="4"/>
      <c r="CUN704" s="4"/>
      <c r="CUO704" s="4"/>
      <c r="CUP704" s="4"/>
      <c r="CUQ704" s="4"/>
      <c r="CUR704" s="4"/>
      <c r="CUS704" s="4"/>
      <c r="CUT704" s="4"/>
      <c r="CUU704" s="4"/>
      <c r="CUV704" s="4"/>
      <c r="CUW704" s="4"/>
      <c r="CUX704" s="4"/>
      <c r="CUY704" s="4"/>
      <c r="CUZ704" s="4"/>
      <c r="CVA704" s="4"/>
      <c r="CVB704" s="4"/>
      <c r="CVC704" s="4"/>
      <c r="CVD704" s="4"/>
      <c r="CVE704" s="4"/>
      <c r="CVF704" s="4"/>
      <c r="CVG704" s="4"/>
      <c r="CVH704" s="4"/>
      <c r="CVI704" s="4"/>
      <c r="CVJ704" s="4"/>
      <c r="CVK704" s="4"/>
      <c r="CVL704" s="4"/>
      <c r="CVM704" s="4"/>
      <c r="CVN704" s="4"/>
      <c r="CVO704" s="4"/>
      <c r="CVP704" s="4"/>
      <c r="CVQ704" s="4"/>
      <c r="CVR704" s="4"/>
      <c r="CVS704" s="4"/>
      <c r="CVT704" s="4"/>
      <c r="CVU704" s="4"/>
      <c r="CVV704" s="4"/>
      <c r="CVW704" s="4"/>
      <c r="CVX704" s="4"/>
      <c r="CVY704" s="4"/>
      <c r="CVZ704" s="4"/>
      <c r="CWA704" s="4"/>
      <c r="CWB704" s="4"/>
      <c r="CWC704" s="4"/>
      <c r="CWD704" s="4"/>
      <c r="CWE704" s="4"/>
      <c r="CWF704" s="4"/>
      <c r="CWG704" s="4"/>
      <c r="CWH704" s="4"/>
      <c r="CWI704" s="4"/>
      <c r="CWJ704" s="4"/>
      <c r="CWK704" s="4"/>
      <c r="CWL704" s="4"/>
      <c r="CWM704" s="4"/>
      <c r="CWN704" s="4"/>
      <c r="CWO704" s="4"/>
      <c r="CWP704" s="4"/>
      <c r="CWQ704" s="4"/>
      <c r="CWR704" s="4"/>
      <c r="CWS704" s="4"/>
      <c r="CWT704" s="4"/>
      <c r="CWU704" s="4"/>
      <c r="CWV704" s="4"/>
      <c r="CWW704" s="4"/>
      <c r="CWX704" s="4"/>
      <c r="CWY704" s="4"/>
      <c r="CWZ704" s="4"/>
      <c r="CXA704" s="4"/>
      <c r="CXB704" s="4"/>
      <c r="CXC704" s="4"/>
      <c r="CXD704" s="4"/>
      <c r="CXE704" s="4"/>
      <c r="CXF704" s="4"/>
      <c r="CXG704" s="4"/>
      <c r="CXH704" s="4"/>
      <c r="CXI704" s="4"/>
      <c r="CXJ704" s="4"/>
      <c r="CXK704" s="4"/>
      <c r="CXL704" s="4"/>
      <c r="CXM704" s="4"/>
      <c r="CXN704" s="4"/>
      <c r="CXO704" s="4"/>
      <c r="CXP704" s="4"/>
      <c r="CXQ704" s="4"/>
      <c r="CXR704" s="4"/>
      <c r="CXS704" s="4"/>
      <c r="CXT704" s="4"/>
      <c r="CXU704" s="4"/>
      <c r="CXV704" s="4"/>
      <c r="CXW704" s="4"/>
      <c r="CXX704" s="4"/>
      <c r="CXY704" s="4"/>
      <c r="CXZ704" s="4"/>
      <c r="CYA704" s="4"/>
      <c r="CYB704" s="4"/>
      <c r="CYC704" s="4"/>
      <c r="CYD704" s="4"/>
      <c r="CYE704" s="4"/>
      <c r="CYF704" s="4"/>
      <c r="CYG704" s="4"/>
      <c r="CYH704" s="4"/>
      <c r="CYI704" s="4"/>
      <c r="CYJ704" s="4"/>
      <c r="CYK704" s="4"/>
      <c r="CYL704" s="4"/>
      <c r="CYM704" s="4"/>
      <c r="CYN704" s="4"/>
      <c r="CYO704" s="4"/>
      <c r="CYP704" s="4"/>
      <c r="CYQ704" s="4"/>
      <c r="CYR704" s="4"/>
      <c r="CYS704" s="4"/>
      <c r="CYT704" s="4"/>
      <c r="CYU704" s="4"/>
      <c r="CYV704" s="4"/>
      <c r="CYW704" s="4"/>
      <c r="CYX704" s="4"/>
      <c r="CYY704" s="4"/>
      <c r="CYZ704" s="4"/>
      <c r="CZA704" s="4"/>
      <c r="CZB704" s="4"/>
      <c r="CZC704" s="4"/>
      <c r="CZD704" s="4"/>
      <c r="CZE704" s="4"/>
      <c r="CZF704" s="4"/>
      <c r="CZG704" s="4"/>
      <c r="CZH704" s="4"/>
      <c r="CZI704" s="4"/>
      <c r="CZJ704" s="4"/>
      <c r="CZK704" s="4"/>
      <c r="CZL704" s="4"/>
      <c r="CZM704" s="4"/>
      <c r="CZN704" s="4"/>
      <c r="CZO704" s="4"/>
      <c r="CZP704" s="4"/>
      <c r="CZQ704" s="4"/>
      <c r="CZR704" s="4"/>
      <c r="CZS704" s="4"/>
      <c r="CZT704" s="4"/>
      <c r="CZU704" s="4"/>
      <c r="CZV704" s="4"/>
      <c r="CZW704" s="4"/>
      <c r="CZX704" s="4"/>
      <c r="CZY704" s="4"/>
      <c r="CZZ704" s="4"/>
      <c r="DAA704" s="4"/>
      <c r="DAB704" s="4"/>
      <c r="DAC704" s="4"/>
      <c r="DAD704" s="4"/>
      <c r="DAE704" s="4"/>
      <c r="DAF704" s="4"/>
      <c r="DAG704" s="4"/>
      <c r="DAH704" s="4"/>
      <c r="DAI704" s="4"/>
      <c r="DAJ704" s="4"/>
      <c r="DAK704" s="4"/>
      <c r="DAL704" s="4"/>
      <c r="DAM704" s="4"/>
      <c r="DAN704" s="4"/>
      <c r="DAO704" s="4"/>
      <c r="DAP704" s="4"/>
      <c r="DAQ704" s="4"/>
      <c r="DAR704" s="4"/>
      <c r="DAS704" s="4"/>
      <c r="DAT704" s="4"/>
      <c r="DAU704" s="4"/>
      <c r="DAV704" s="4"/>
      <c r="DAW704" s="4"/>
      <c r="DAX704" s="4"/>
      <c r="DAY704" s="4"/>
      <c r="DAZ704" s="4"/>
      <c r="DBA704" s="4"/>
      <c r="DBB704" s="4"/>
      <c r="DBC704" s="4"/>
      <c r="DBD704" s="4"/>
      <c r="DBE704" s="4"/>
      <c r="DBF704" s="4"/>
      <c r="DBG704" s="4"/>
      <c r="DBH704" s="4"/>
      <c r="DBI704" s="4"/>
      <c r="DBJ704" s="4"/>
      <c r="DBK704" s="4"/>
      <c r="DBL704" s="4"/>
      <c r="DBM704" s="4"/>
      <c r="DBN704" s="4"/>
      <c r="DBO704" s="4"/>
      <c r="DBP704" s="4"/>
      <c r="DBQ704" s="4"/>
      <c r="DBR704" s="4"/>
      <c r="DBS704" s="4"/>
      <c r="DBT704" s="4"/>
      <c r="DBU704" s="4"/>
      <c r="DBV704" s="4"/>
      <c r="DBW704" s="4"/>
      <c r="DBX704" s="4"/>
      <c r="DBY704" s="4"/>
      <c r="DBZ704" s="4"/>
      <c r="DCA704" s="4"/>
      <c r="DCB704" s="4"/>
      <c r="DCC704" s="4"/>
      <c r="DCD704" s="4"/>
      <c r="DCE704" s="4"/>
      <c r="DCF704" s="4"/>
      <c r="DCG704" s="4"/>
      <c r="DCH704" s="4"/>
      <c r="DCI704" s="4"/>
      <c r="DCJ704" s="4"/>
      <c r="DCK704" s="4"/>
      <c r="DCL704" s="4"/>
      <c r="DCM704" s="4"/>
      <c r="DCN704" s="4"/>
      <c r="DCO704" s="4"/>
      <c r="DCP704" s="4"/>
      <c r="DCQ704" s="4"/>
      <c r="DCR704" s="4"/>
      <c r="DCS704" s="4"/>
      <c r="DCT704" s="4"/>
      <c r="DCU704" s="4"/>
      <c r="DCV704" s="4"/>
      <c r="DCW704" s="4"/>
      <c r="DCX704" s="4"/>
      <c r="DCY704" s="4"/>
      <c r="DCZ704" s="4"/>
      <c r="DDA704" s="4"/>
      <c r="DDB704" s="4"/>
      <c r="DDC704" s="4"/>
      <c r="DDD704" s="4"/>
      <c r="DDE704" s="4"/>
      <c r="DDF704" s="4"/>
      <c r="DDG704" s="4"/>
      <c r="DDH704" s="4"/>
      <c r="DDI704" s="4"/>
      <c r="DDJ704" s="4"/>
      <c r="DDK704" s="4"/>
      <c r="DDL704" s="4"/>
      <c r="DDM704" s="4"/>
      <c r="DDN704" s="4"/>
      <c r="DDO704" s="4"/>
      <c r="DDP704" s="4"/>
      <c r="DDQ704" s="4"/>
      <c r="DDR704" s="4"/>
      <c r="DDS704" s="4"/>
      <c r="DDT704" s="4"/>
      <c r="DDU704" s="4"/>
      <c r="DDV704" s="4"/>
      <c r="DDW704" s="4"/>
      <c r="DDX704" s="4"/>
      <c r="DDY704" s="4"/>
      <c r="DDZ704" s="4"/>
      <c r="DEA704" s="4"/>
      <c r="DEB704" s="4"/>
      <c r="DEC704" s="4"/>
      <c r="DED704" s="4"/>
      <c r="DEE704" s="4"/>
      <c r="DEF704" s="4"/>
      <c r="DEG704" s="4"/>
      <c r="DEH704" s="4"/>
      <c r="DEI704" s="4"/>
      <c r="DEJ704" s="4"/>
      <c r="DEK704" s="4"/>
      <c r="DEL704" s="4"/>
      <c r="DEM704" s="4"/>
      <c r="DEN704" s="4"/>
      <c r="DEO704" s="4"/>
      <c r="DEP704" s="4"/>
      <c r="DEQ704" s="4"/>
      <c r="DER704" s="4"/>
      <c r="DES704" s="4"/>
      <c r="DET704" s="4"/>
      <c r="DEU704" s="4"/>
      <c r="DEV704" s="4"/>
      <c r="DEW704" s="4"/>
      <c r="DEX704" s="4"/>
      <c r="DEY704" s="4"/>
      <c r="DEZ704" s="4"/>
      <c r="DFA704" s="4"/>
      <c r="DFB704" s="4"/>
      <c r="DFC704" s="4"/>
      <c r="DFD704" s="4"/>
      <c r="DFE704" s="4"/>
      <c r="DFF704" s="4"/>
      <c r="DFG704" s="4"/>
      <c r="DFH704" s="4"/>
      <c r="DFI704" s="4"/>
      <c r="DFJ704" s="4"/>
      <c r="DFK704" s="4"/>
      <c r="DFL704" s="4"/>
      <c r="DFM704" s="4"/>
      <c r="DFN704" s="4"/>
      <c r="DFO704" s="4"/>
      <c r="DFP704" s="4"/>
      <c r="DFQ704" s="4"/>
      <c r="DFR704" s="4"/>
      <c r="DFS704" s="4"/>
      <c r="DFT704" s="4"/>
      <c r="DFU704" s="4"/>
      <c r="DFV704" s="4"/>
      <c r="DFW704" s="4"/>
      <c r="DFX704" s="4"/>
      <c r="DFY704" s="4"/>
      <c r="DFZ704" s="4"/>
      <c r="DGA704" s="4"/>
      <c r="DGB704" s="4"/>
      <c r="DGC704" s="4"/>
      <c r="DGD704" s="4"/>
      <c r="DGE704" s="4"/>
      <c r="DGF704" s="4"/>
      <c r="DGG704" s="4"/>
      <c r="DGH704" s="4"/>
      <c r="DGI704" s="4"/>
      <c r="DGJ704" s="4"/>
      <c r="DGK704" s="4"/>
      <c r="DGL704" s="4"/>
      <c r="DGM704" s="4"/>
      <c r="DGN704" s="4"/>
      <c r="DGO704" s="4"/>
      <c r="DGP704" s="4"/>
      <c r="DGQ704" s="4"/>
      <c r="DGR704" s="4"/>
      <c r="DGS704" s="4"/>
      <c r="DGT704" s="4"/>
      <c r="DGU704" s="4"/>
      <c r="DGV704" s="4"/>
      <c r="DGW704" s="4"/>
      <c r="DGX704" s="4"/>
      <c r="DGY704" s="4"/>
      <c r="DGZ704" s="4"/>
      <c r="DHA704" s="4"/>
      <c r="DHB704" s="4"/>
      <c r="DHC704" s="4"/>
      <c r="DHD704" s="4"/>
      <c r="DHE704" s="4"/>
      <c r="DHF704" s="4"/>
      <c r="DHG704" s="4"/>
      <c r="DHH704" s="4"/>
      <c r="DHI704" s="4"/>
      <c r="DHJ704" s="4"/>
      <c r="DHK704" s="4"/>
      <c r="DHL704" s="4"/>
      <c r="DHM704" s="4"/>
      <c r="DHN704" s="4"/>
      <c r="DHO704" s="4"/>
      <c r="DHP704" s="4"/>
      <c r="DHQ704" s="4"/>
      <c r="DHR704" s="4"/>
      <c r="DHS704" s="4"/>
      <c r="DHT704" s="4"/>
      <c r="DHU704" s="4"/>
      <c r="DHV704" s="4"/>
      <c r="DHW704" s="4"/>
      <c r="DHX704" s="4"/>
      <c r="DHY704" s="4"/>
      <c r="DHZ704" s="4"/>
      <c r="DIA704" s="4"/>
      <c r="DIB704" s="4"/>
      <c r="DIC704" s="4"/>
      <c r="DID704" s="4"/>
      <c r="DIE704" s="4"/>
      <c r="DIF704" s="4"/>
      <c r="DIG704" s="4"/>
      <c r="DIH704" s="4"/>
      <c r="DII704" s="4"/>
      <c r="DIJ704" s="4"/>
      <c r="DIK704" s="4"/>
      <c r="DIL704" s="4"/>
      <c r="DIM704" s="4"/>
      <c r="DIN704" s="4"/>
      <c r="DIO704" s="4"/>
      <c r="DIP704" s="4"/>
      <c r="DIQ704" s="4"/>
      <c r="DIR704" s="4"/>
      <c r="DIS704" s="4"/>
      <c r="DIT704" s="4"/>
      <c r="DIU704" s="4"/>
      <c r="DIV704" s="4"/>
      <c r="DIW704" s="4"/>
      <c r="DIX704" s="4"/>
      <c r="DIY704" s="4"/>
      <c r="DIZ704" s="4"/>
      <c r="DJA704" s="4"/>
      <c r="DJB704" s="4"/>
      <c r="DJC704" s="4"/>
      <c r="DJD704" s="4"/>
      <c r="DJE704" s="4"/>
      <c r="DJF704" s="4"/>
      <c r="DJG704" s="4"/>
      <c r="DJH704" s="4"/>
      <c r="DJI704" s="4"/>
      <c r="DJJ704" s="4"/>
      <c r="DJK704" s="4"/>
      <c r="DJL704" s="4"/>
      <c r="DJM704" s="4"/>
      <c r="DJN704" s="4"/>
      <c r="DJO704" s="4"/>
      <c r="DJP704" s="4"/>
      <c r="DJQ704" s="4"/>
      <c r="DJR704" s="4"/>
      <c r="DJS704" s="4"/>
      <c r="DJT704" s="4"/>
      <c r="DJU704" s="4"/>
      <c r="DJV704" s="4"/>
      <c r="DJW704" s="4"/>
      <c r="DJX704" s="4"/>
      <c r="DJY704" s="4"/>
      <c r="DJZ704" s="4"/>
      <c r="DKA704" s="4"/>
      <c r="DKB704" s="4"/>
      <c r="DKC704" s="4"/>
      <c r="DKD704" s="4"/>
      <c r="DKE704" s="4"/>
      <c r="DKF704" s="4"/>
      <c r="DKG704" s="4"/>
      <c r="DKH704" s="4"/>
      <c r="DKI704" s="4"/>
      <c r="DKJ704" s="4"/>
      <c r="DKK704" s="4"/>
      <c r="DKL704" s="4"/>
      <c r="DKM704" s="4"/>
      <c r="DKN704" s="4"/>
      <c r="DKO704" s="4"/>
      <c r="DKP704" s="4"/>
      <c r="DKQ704" s="4"/>
      <c r="DKR704" s="4"/>
      <c r="DKS704" s="4"/>
      <c r="DKT704" s="4"/>
      <c r="DKU704" s="4"/>
      <c r="DKV704" s="4"/>
      <c r="DKW704" s="4"/>
      <c r="DKX704" s="4"/>
      <c r="DKY704" s="4"/>
      <c r="DKZ704" s="4"/>
      <c r="DLA704" s="4"/>
      <c r="DLB704" s="4"/>
      <c r="DLC704" s="4"/>
      <c r="DLD704" s="4"/>
      <c r="DLE704" s="4"/>
      <c r="DLF704" s="4"/>
      <c r="DLG704" s="4"/>
      <c r="DLH704" s="4"/>
      <c r="DLI704" s="4"/>
      <c r="DLJ704" s="4"/>
      <c r="DLK704" s="4"/>
      <c r="DLL704" s="4"/>
      <c r="DLM704" s="4"/>
      <c r="DLN704" s="4"/>
      <c r="DLO704" s="4"/>
      <c r="DLP704" s="4"/>
      <c r="DLQ704" s="4"/>
      <c r="DLR704" s="4"/>
      <c r="DLS704" s="4"/>
      <c r="DLT704" s="4"/>
      <c r="DLU704" s="4"/>
      <c r="DLV704" s="4"/>
      <c r="DLW704" s="4"/>
      <c r="DLX704" s="4"/>
      <c r="DLY704" s="4"/>
      <c r="DLZ704" s="4"/>
      <c r="DMA704" s="4"/>
      <c r="DMB704" s="4"/>
      <c r="DMC704" s="4"/>
      <c r="DMD704" s="4"/>
      <c r="DME704" s="4"/>
      <c r="DMF704" s="4"/>
      <c r="DMG704" s="4"/>
      <c r="DMH704" s="4"/>
      <c r="DMI704" s="4"/>
      <c r="DMJ704" s="4"/>
      <c r="DMK704" s="4"/>
      <c r="DML704" s="4"/>
      <c r="DMM704" s="4"/>
      <c r="DMN704" s="4"/>
      <c r="DMO704" s="4"/>
      <c r="DMP704" s="4"/>
      <c r="DMQ704" s="4"/>
      <c r="DMR704" s="4"/>
      <c r="DMS704" s="4"/>
      <c r="DMT704" s="4"/>
      <c r="DMU704" s="4"/>
      <c r="DMV704" s="4"/>
      <c r="DMW704" s="4"/>
      <c r="DMX704" s="4"/>
      <c r="DMY704" s="4"/>
      <c r="DMZ704" s="4"/>
      <c r="DNA704" s="4"/>
      <c r="DNB704" s="4"/>
      <c r="DNC704" s="4"/>
      <c r="DND704" s="4"/>
      <c r="DNE704" s="4"/>
      <c r="DNF704" s="4"/>
      <c r="DNG704" s="4"/>
      <c r="DNH704" s="4"/>
      <c r="DNI704" s="4"/>
      <c r="DNJ704" s="4"/>
      <c r="DNK704" s="4"/>
      <c r="DNL704" s="4"/>
      <c r="DNM704" s="4"/>
      <c r="DNN704" s="4"/>
      <c r="DNO704" s="4"/>
      <c r="DNP704" s="4"/>
      <c r="DNQ704" s="4"/>
      <c r="DNR704" s="4"/>
      <c r="DNS704" s="4"/>
      <c r="DNT704" s="4"/>
      <c r="DNU704" s="4"/>
      <c r="DNV704" s="4"/>
      <c r="DNW704" s="4"/>
      <c r="DNX704" s="4"/>
      <c r="DNY704" s="4"/>
      <c r="DNZ704" s="4"/>
      <c r="DOA704" s="4"/>
      <c r="DOB704" s="4"/>
      <c r="DOC704" s="4"/>
      <c r="DOD704" s="4"/>
      <c r="DOE704" s="4"/>
      <c r="DOF704" s="4"/>
      <c r="DOG704" s="4"/>
      <c r="DOH704" s="4"/>
      <c r="DOI704" s="4"/>
      <c r="DOJ704" s="4"/>
      <c r="DOK704" s="4"/>
      <c r="DOL704" s="4"/>
      <c r="DOM704" s="4"/>
      <c r="DON704" s="4"/>
      <c r="DOO704" s="4"/>
      <c r="DOP704" s="4"/>
      <c r="DOQ704" s="4"/>
      <c r="DOR704" s="4"/>
      <c r="DOS704" s="4"/>
      <c r="DOT704" s="4"/>
      <c r="DOU704" s="4"/>
      <c r="DOV704" s="4"/>
      <c r="DOW704" s="4"/>
      <c r="DOX704" s="4"/>
      <c r="DOY704" s="4"/>
      <c r="DOZ704" s="4"/>
      <c r="DPA704" s="4"/>
      <c r="DPB704" s="4"/>
      <c r="DPC704" s="4"/>
      <c r="DPD704" s="4"/>
      <c r="DPE704" s="4"/>
      <c r="DPF704" s="4"/>
      <c r="DPG704" s="4"/>
      <c r="DPH704" s="4"/>
      <c r="DPI704" s="4"/>
      <c r="DPJ704" s="4"/>
      <c r="DPK704" s="4"/>
      <c r="DPL704" s="4"/>
      <c r="DPM704" s="4"/>
      <c r="DPN704" s="4"/>
      <c r="DPO704" s="4"/>
      <c r="DPP704" s="4"/>
      <c r="DPQ704" s="4"/>
      <c r="DPR704" s="4"/>
      <c r="DPS704" s="4"/>
      <c r="DPT704" s="4"/>
      <c r="DPU704" s="4"/>
      <c r="DPV704" s="4"/>
      <c r="DPW704" s="4"/>
      <c r="DPX704" s="4"/>
      <c r="DPY704" s="4"/>
      <c r="DPZ704" s="4"/>
      <c r="DQA704" s="4"/>
      <c r="DQB704" s="4"/>
      <c r="DQC704" s="4"/>
      <c r="DQD704" s="4"/>
      <c r="DQE704" s="4"/>
      <c r="DQF704" s="4"/>
      <c r="DQG704" s="4"/>
      <c r="DQH704" s="4"/>
      <c r="DQI704" s="4"/>
      <c r="DQJ704" s="4"/>
      <c r="DQK704" s="4"/>
      <c r="DQL704" s="4"/>
      <c r="DQM704" s="4"/>
      <c r="DQN704" s="4"/>
      <c r="DQO704" s="4"/>
      <c r="DQP704" s="4"/>
      <c r="DQQ704" s="4"/>
      <c r="DQR704" s="4"/>
      <c r="DQS704" s="4"/>
      <c r="DQT704" s="4"/>
      <c r="DQU704" s="4"/>
      <c r="DQV704" s="4"/>
      <c r="DQW704" s="4"/>
      <c r="DQX704" s="4"/>
      <c r="DQY704" s="4"/>
      <c r="DQZ704" s="4"/>
      <c r="DRA704" s="4"/>
      <c r="DRB704" s="4"/>
      <c r="DRC704" s="4"/>
      <c r="DRD704" s="4"/>
      <c r="DRE704" s="4"/>
      <c r="DRF704" s="4"/>
      <c r="DRG704" s="4"/>
      <c r="DRH704" s="4"/>
      <c r="DRI704" s="4"/>
      <c r="DRJ704" s="4"/>
      <c r="DRK704" s="4"/>
      <c r="DRL704" s="4"/>
      <c r="DRM704" s="4"/>
      <c r="DRN704" s="4"/>
      <c r="DRO704" s="4"/>
      <c r="DRP704" s="4"/>
      <c r="DRQ704" s="4"/>
      <c r="DRR704" s="4"/>
      <c r="DRS704" s="4"/>
      <c r="DRT704" s="4"/>
      <c r="DRU704" s="4"/>
      <c r="DRV704" s="4"/>
      <c r="DRW704" s="4"/>
      <c r="DRX704" s="4"/>
      <c r="DRY704" s="4"/>
      <c r="DRZ704" s="4"/>
      <c r="DSA704" s="4"/>
      <c r="DSB704" s="4"/>
      <c r="DSC704" s="4"/>
      <c r="DSD704" s="4"/>
      <c r="DSE704" s="4"/>
      <c r="DSF704" s="4"/>
      <c r="DSG704" s="4"/>
      <c r="DSH704" s="4"/>
      <c r="DSI704" s="4"/>
      <c r="DSJ704" s="4"/>
      <c r="DSK704" s="4"/>
      <c r="DSL704" s="4"/>
      <c r="DSM704" s="4"/>
      <c r="DSN704" s="4"/>
      <c r="DSO704" s="4"/>
      <c r="DSP704" s="4"/>
      <c r="DSQ704" s="4"/>
      <c r="DSR704" s="4"/>
      <c r="DSS704" s="4"/>
      <c r="DST704" s="4"/>
      <c r="DSU704" s="4"/>
      <c r="DSV704" s="4"/>
      <c r="DSW704" s="4"/>
      <c r="DSX704" s="4"/>
      <c r="DSY704" s="4"/>
      <c r="DSZ704" s="4"/>
      <c r="DTA704" s="4"/>
      <c r="DTB704" s="4"/>
      <c r="DTC704" s="4"/>
      <c r="DTD704" s="4"/>
      <c r="DTE704" s="4"/>
      <c r="DTF704" s="4"/>
      <c r="DTG704" s="4"/>
      <c r="DTH704" s="4"/>
      <c r="DTI704" s="4"/>
      <c r="DTJ704" s="4"/>
      <c r="DTK704" s="4"/>
      <c r="DTL704" s="4"/>
      <c r="DTM704" s="4"/>
      <c r="DTN704" s="4"/>
      <c r="DTO704" s="4"/>
      <c r="DTP704" s="4"/>
      <c r="DTQ704" s="4"/>
      <c r="DTR704" s="4"/>
      <c r="DTS704" s="4"/>
      <c r="DTT704" s="4"/>
      <c r="DTU704" s="4"/>
      <c r="DTV704" s="4"/>
      <c r="DTW704" s="4"/>
      <c r="DTX704" s="4"/>
      <c r="DTY704" s="4"/>
      <c r="DTZ704" s="4"/>
      <c r="DUA704" s="4"/>
      <c r="DUB704" s="4"/>
      <c r="DUC704" s="4"/>
      <c r="DUD704" s="4"/>
      <c r="DUE704" s="4"/>
      <c r="DUF704" s="4"/>
      <c r="DUG704" s="4"/>
      <c r="DUH704" s="4"/>
      <c r="DUI704" s="4"/>
      <c r="DUJ704" s="4"/>
      <c r="DUK704" s="4"/>
      <c r="DUL704" s="4"/>
      <c r="DUM704" s="4"/>
      <c r="DUN704" s="4"/>
      <c r="DUO704" s="4"/>
      <c r="DUP704" s="4"/>
      <c r="DUQ704" s="4"/>
      <c r="DUR704" s="4"/>
      <c r="DUS704" s="4"/>
      <c r="DUT704" s="4"/>
      <c r="DUU704" s="4"/>
      <c r="DUV704" s="4"/>
      <c r="DUW704" s="4"/>
      <c r="DUX704" s="4"/>
      <c r="DUY704" s="4"/>
      <c r="DUZ704" s="4"/>
      <c r="DVA704" s="4"/>
      <c r="DVB704" s="4"/>
      <c r="DVC704" s="4"/>
      <c r="DVD704" s="4"/>
      <c r="DVE704" s="4"/>
      <c r="DVF704" s="4"/>
      <c r="DVG704" s="4"/>
      <c r="DVH704" s="4"/>
      <c r="DVI704" s="4"/>
      <c r="DVJ704" s="4"/>
      <c r="DVK704" s="4"/>
      <c r="DVL704" s="4"/>
      <c r="DVM704" s="4"/>
      <c r="DVN704" s="4"/>
      <c r="DVO704" s="4"/>
      <c r="DVP704" s="4"/>
      <c r="DVQ704" s="4"/>
      <c r="DVR704" s="4"/>
      <c r="DVS704" s="4"/>
      <c r="DVT704" s="4"/>
      <c r="DVU704" s="4"/>
      <c r="DVV704" s="4"/>
      <c r="DVW704" s="4"/>
      <c r="DVX704" s="4"/>
      <c r="DVY704" s="4"/>
      <c r="DVZ704" s="4"/>
      <c r="DWA704" s="4"/>
      <c r="DWB704" s="4"/>
      <c r="DWC704" s="4"/>
      <c r="DWD704" s="4"/>
      <c r="DWE704" s="4"/>
      <c r="DWF704" s="4"/>
      <c r="DWG704" s="4"/>
      <c r="DWH704" s="4"/>
      <c r="DWI704" s="4"/>
      <c r="DWJ704" s="4"/>
      <c r="DWK704" s="4"/>
      <c r="DWL704" s="4"/>
      <c r="DWM704" s="4"/>
      <c r="DWN704" s="4"/>
      <c r="DWO704" s="4"/>
      <c r="DWP704" s="4"/>
      <c r="DWQ704" s="4"/>
      <c r="DWR704" s="4"/>
      <c r="DWS704" s="4"/>
      <c r="DWT704" s="4"/>
      <c r="DWU704" s="4"/>
      <c r="DWV704" s="4"/>
      <c r="DWW704" s="4"/>
      <c r="DWX704" s="4"/>
      <c r="DWY704" s="4"/>
      <c r="DWZ704" s="4"/>
      <c r="DXA704" s="4"/>
      <c r="DXB704" s="4"/>
      <c r="DXC704" s="4"/>
      <c r="DXD704" s="4"/>
      <c r="DXE704" s="4"/>
      <c r="DXF704" s="4"/>
      <c r="DXG704" s="4"/>
      <c r="DXH704" s="4"/>
      <c r="DXI704" s="4"/>
      <c r="DXJ704" s="4"/>
      <c r="DXK704" s="4"/>
      <c r="DXL704" s="4"/>
      <c r="DXM704" s="4"/>
      <c r="DXN704" s="4"/>
      <c r="DXO704" s="4"/>
      <c r="DXP704" s="4"/>
      <c r="DXQ704" s="4"/>
      <c r="DXR704" s="4"/>
      <c r="DXS704" s="4"/>
      <c r="DXT704" s="4"/>
      <c r="DXU704" s="4"/>
      <c r="DXV704" s="4"/>
      <c r="DXW704" s="4"/>
      <c r="DXX704" s="4"/>
      <c r="DXY704" s="4"/>
      <c r="DXZ704" s="4"/>
      <c r="DYA704" s="4"/>
      <c r="DYB704" s="4"/>
      <c r="DYC704" s="4"/>
      <c r="DYD704" s="4"/>
      <c r="DYE704" s="4"/>
      <c r="DYF704" s="4"/>
      <c r="DYG704" s="4"/>
      <c r="DYH704" s="4"/>
      <c r="DYI704" s="4"/>
      <c r="DYJ704" s="4"/>
      <c r="DYK704" s="4"/>
      <c r="DYL704" s="4"/>
      <c r="DYM704" s="4"/>
      <c r="DYN704" s="4"/>
      <c r="DYO704" s="4"/>
      <c r="DYP704" s="4"/>
      <c r="DYQ704" s="4"/>
      <c r="DYR704" s="4"/>
      <c r="DYS704" s="4"/>
      <c r="DYT704" s="4"/>
      <c r="DYU704" s="4"/>
      <c r="DYV704" s="4"/>
      <c r="DYW704" s="4"/>
      <c r="DYX704" s="4"/>
      <c r="DYY704" s="4"/>
      <c r="DYZ704" s="4"/>
      <c r="DZA704" s="4"/>
      <c r="DZB704" s="4"/>
      <c r="DZC704" s="4"/>
      <c r="DZD704" s="4"/>
      <c r="DZE704" s="4"/>
      <c r="DZF704" s="4"/>
      <c r="DZG704" s="4"/>
      <c r="DZH704" s="4"/>
      <c r="DZI704" s="4"/>
      <c r="DZJ704" s="4"/>
      <c r="DZK704" s="4"/>
      <c r="DZL704" s="4"/>
      <c r="DZM704" s="4"/>
      <c r="DZN704" s="4"/>
      <c r="DZO704" s="4"/>
      <c r="DZP704" s="4"/>
      <c r="DZQ704" s="4"/>
      <c r="DZR704" s="4"/>
      <c r="DZS704" s="4"/>
      <c r="DZT704" s="4"/>
      <c r="DZU704" s="4"/>
      <c r="DZV704" s="4"/>
      <c r="DZW704" s="4"/>
      <c r="DZX704" s="4"/>
      <c r="DZY704" s="4"/>
      <c r="DZZ704" s="4"/>
      <c r="EAA704" s="4"/>
      <c r="EAB704" s="4"/>
      <c r="EAC704" s="4"/>
      <c r="EAD704" s="4"/>
      <c r="EAE704" s="4"/>
      <c r="EAF704" s="4"/>
      <c r="EAG704" s="4"/>
      <c r="EAH704" s="4"/>
      <c r="EAI704" s="4"/>
      <c r="EAJ704" s="4"/>
      <c r="EAK704" s="4"/>
      <c r="EAL704" s="4"/>
      <c r="EAM704" s="4"/>
      <c r="EAN704" s="4"/>
      <c r="EAO704" s="4"/>
      <c r="EAP704" s="4"/>
      <c r="EAQ704" s="4"/>
      <c r="EAR704" s="4"/>
      <c r="EAS704" s="4"/>
      <c r="EAT704" s="4"/>
      <c r="EAU704" s="4"/>
      <c r="EAV704" s="4"/>
      <c r="EAW704" s="4"/>
      <c r="EAX704" s="4"/>
      <c r="EAY704" s="4"/>
      <c r="EAZ704" s="4"/>
      <c r="EBA704" s="4"/>
      <c r="EBB704" s="4"/>
      <c r="EBC704" s="4"/>
      <c r="EBD704" s="4"/>
      <c r="EBE704" s="4"/>
      <c r="EBF704" s="4"/>
      <c r="EBG704" s="4"/>
      <c r="EBH704" s="4"/>
      <c r="EBI704" s="4"/>
      <c r="EBJ704" s="4"/>
      <c r="EBK704" s="4"/>
      <c r="EBL704" s="4"/>
      <c r="EBM704" s="4"/>
      <c r="EBN704" s="4"/>
      <c r="EBO704" s="4"/>
      <c r="EBP704" s="4"/>
      <c r="EBQ704" s="4"/>
      <c r="EBR704" s="4"/>
      <c r="EBS704" s="4"/>
      <c r="EBT704" s="4"/>
      <c r="EBU704" s="4"/>
      <c r="EBV704" s="4"/>
      <c r="EBW704" s="4"/>
      <c r="EBX704" s="4"/>
      <c r="EBY704" s="4"/>
      <c r="EBZ704" s="4"/>
      <c r="ECA704" s="4"/>
      <c r="ECB704" s="4"/>
      <c r="ECC704" s="4"/>
      <c r="ECD704" s="4"/>
      <c r="ECE704" s="4"/>
      <c r="ECF704" s="4"/>
      <c r="ECG704" s="4"/>
      <c r="ECH704" s="4"/>
      <c r="ECI704" s="4"/>
      <c r="ECJ704" s="4"/>
      <c r="ECK704" s="4"/>
      <c r="ECL704" s="4"/>
      <c r="ECM704" s="4"/>
      <c r="ECN704" s="4"/>
      <c r="ECO704" s="4"/>
      <c r="ECP704" s="4"/>
      <c r="ECQ704" s="4"/>
      <c r="ECR704" s="4"/>
      <c r="ECS704" s="4"/>
      <c r="ECT704" s="4"/>
      <c r="ECU704" s="4"/>
      <c r="ECV704" s="4"/>
      <c r="ECW704" s="4"/>
      <c r="ECX704" s="4"/>
      <c r="ECY704" s="4"/>
      <c r="ECZ704" s="4"/>
      <c r="EDA704" s="4"/>
      <c r="EDB704" s="4"/>
      <c r="EDC704" s="4"/>
      <c r="EDD704" s="4"/>
      <c r="EDE704" s="4"/>
      <c r="EDF704" s="4"/>
      <c r="EDG704" s="4"/>
      <c r="EDH704" s="4"/>
      <c r="EDI704" s="4"/>
      <c r="EDJ704" s="4"/>
      <c r="EDK704" s="4"/>
      <c r="EDL704" s="4"/>
      <c r="EDM704" s="4"/>
      <c r="EDN704" s="4"/>
      <c r="EDO704" s="4"/>
      <c r="EDP704" s="4"/>
      <c r="EDQ704" s="4"/>
      <c r="EDR704" s="4"/>
      <c r="EDS704" s="4"/>
      <c r="EDT704" s="4"/>
      <c r="EDU704" s="4"/>
      <c r="EDV704" s="4"/>
      <c r="EDW704" s="4"/>
      <c r="EDX704" s="4"/>
      <c r="EDY704" s="4"/>
      <c r="EDZ704" s="4"/>
      <c r="EEA704" s="4"/>
      <c r="EEB704" s="4"/>
      <c r="EEC704" s="4"/>
      <c r="EED704" s="4"/>
      <c r="EEE704" s="4"/>
      <c r="EEF704" s="4"/>
      <c r="EEG704" s="4"/>
      <c r="EEH704" s="4"/>
      <c r="EEI704" s="4"/>
      <c r="EEJ704" s="4"/>
      <c r="EEK704" s="4"/>
      <c r="EEL704" s="4"/>
      <c r="EEM704" s="4"/>
      <c r="EEN704" s="4"/>
      <c r="EEO704" s="4"/>
      <c r="EEP704" s="4"/>
      <c r="EEQ704" s="4"/>
      <c r="EER704" s="4"/>
      <c r="EES704" s="4"/>
      <c r="EET704" s="4"/>
      <c r="EEU704" s="4"/>
      <c r="EEV704" s="4"/>
      <c r="EEW704" s="4"/>
      <c r="EEX704" s="4"/>
      <c r="EEY704" s="4"/>
      <c r="EEZ704" s="4"/>
      <c r="EFA704" s="4"/>
      <c r="EFB704" s="4"/>
      <c r="EFC704" s="4"/>
      <c r="EFD704" s="4"/>
      <c r="EFE704" s="4"/>
      <c r="EFF704" s="4"/>
      <c r="EFG704" s="4"/>
      <c r="EFH704" s="4"/>
      <c r="EFI704" s="4"/>
      <c r="EFJ704" s="4"/>
      <c r="EFK704" s="4"/>
      <c r="EFL704" s="4"/>
      <c r="EFM704" s="4"/>
      <c r="EFN704" s="4"/>
      <c r="EFO704" s="4"/>
      <c r="EFP704" s="4"/>
      <c r="EFQ704" s="4"/>
      <c r="EFR704" s="4"/>
      <c r="EFS704" s="4"/>
      <c r="EFT704" s="4"/>
      <c r="EFU704" s="4"/>
      <c r="EFV704" s="4"/>
      <c r="EFW704" s="4"/>
      <c r="EFX704" s="4"/>
      <c r="EFY704" s="4"/>
      <c r="EFZ704" s="4"/>
      <c r="EGA704" s="4"/>
      <c r="EGB704" s="4"/>
      <c r="EGC704" s="4"/>
      <c r="EGD704" s="4"/>
      <c r="EGE704" s="4"/>
      <c r="EGF704" s="4"/>
      <c r="EGG704" s="4"/>
      <c r="EGH704" s="4"/>
      <c r="EGI704" s="4"/>
      <c r="EGJ704" s="4"/>
      <c r="EGK704" s="4"/>
      <c r="EGL704" s="4"/>
      <c r="EGM704" s="4"/>
      <c r="EGN704" s="4"/>
      <c r="EGO704" s="4"/>
      <c r="EGP704" s="4"/>
      <c r="EGQ704" s="4"/>
      <c r="EGR704" s="4"/>
      <c r="EGS704" s="4"/>
      <c r="EGT704" s="4"/>
      <c r="EGU704" s="4"/>
      <c r="EGV704" s="4"/>
      <c r="EGW704" s="4"/>
      <c r="EGX704" s="4"/>
      <c r="EGY704" s="4"/>
      <c r="EGZ704" s="4"/>
      <c r="EHA704" s="4"/>
      <c r="EHB704" s="4"/>
      <c r="EHC704" s="4"/>
      <c r="EHD704" s="4"/>
      <c r="EHE704" s="4"/>
      <c r="EHF704" s="4"/>
      <c r="EHG704" s="4"/>
      <c r="EHH704" s="4"/>
      <c r="EHI704" s="4"/>
      <c r="EHJ704" s="4"/>
      <c r="EHK704" s="4"/>
      <c r="EHL704" s="4"/>
      <c r="EHM704" s="4"/>
      <c r="EHN704" s="4"/>
      <c r="EHO704" s="4"/>
      <c r="EHP704" s="4"/>
      <c r="EHQ704" s="4"/>
      <c r="EHR704" s="4"/>
      <c r="EHS704" s="4"/>
      <c r="EHT704" s="4"/>
      <c r="EHU704" s="4"/>
      <c r="EHV704" s="4"/>
      <c r="EHW704" s="4"/>
      <c r="EHX704" s="4"/>
      <c r="EHY704" s="4"/>
      <c r="EHZ704" s="4"/>
      <c r="EIA704" s="4"/>
      <c r="EIB704" s="4"/>
      <c r="EIC704" s="4"/>
      <c r="EID704" s="4"/>
      <c r="EIE704" s="4"/>
      <c r="EIF704" s="4"/>
      <c r="EIG704" s="4"/>
      <c r="EIH704" s="4"/>
      <c r="EII704" s="4"/>
      <c r="EIJ704" s="4"/>
      <c r="EIK704" s="4"/>
      <c r="EIL704" s="4"/>
      <c r="EIM704" s="4"/>
      <c r="EIN704" s="4"/>
      <c r="EIO704" s="4"/>
      <c r="EIP704" s="4"/>
      <c r="EIQ704" s="4"/>
      <c r="EIR704" s="4"/>
      <c r="EIS704" s="4"/>
      <c r="EIT704" s="4"/>
      <c r="EIU704" s="4"/>
      <c r="EIV704" s="4"/>
      <c r="EIW704" s="4"/>
      <c r="EIX704" s="4"/>
      <c r="EIY704" s="4"/>
      <c r="EIZ704" s="4"/>
      <c r="EJA704" s="4"/>
      <c r="EJB704" s="4"/>
      <c r="EJC704" s="4"/>
      <c r="EJD704" s="4"/>
      <c r="EJE704" s="4"/>
      <c r="EJF704" s="4"/>
      <c r="EJG704" s="4"/>
      <c r="EJH704" s="4"/>
      <c r="EJI704" s="4"/>
      <c r="EJJ704" s="4"/>
      <c r="EJK704" s="4"/>
      <c r="EJL704" s="4"/>
      <c r="EJM704" s="4"/>
      <c r="EJN704" s="4"/>
      <c r="EJO704" s="4"/>
      <c r="EJP704" s="4"/>
      <c r="EJQ704" s="4"/>
      <c r="EJR704" s="4"/>
      <c r="EJS704" s="4"/>
      <c r="EJT704" s="4"/>
      <c r="EJU704" s="4"/>
      <c r="EJV704" s="4"/>
      <c r="EJW704" s="4"/>
      <c r="EJX704" s="4"/>
      <c r="EJY704" s="4"/>
      <c r="EJZ704" s="4"/>
      <c r="EKA704" s="4"/>
      <c r="EKB704" s="4"/>
      <c r="EKC704" s="4"/>
      <c r="EKD704" s="4"/>
      <c r="EKE704" s="4"/>
      <c r="EKF704" s="4"/>
      <c r="EKG704" s="4"/>
      <c r="EKH704" s="4"/>
      <c r="EKI704" s="4"/>
      <c r="EKJ704" s="4"/>
      <c r="EKK704" s="4"/>
      <c r="EKL704" s="4"/>
      <c r="EKM704" s="4"/>
      <c r="EKN704" s="4"/>
      <c r="EKO704" s="4"/>
      <c r="EKP704" s="4"/>
      <c r="EKQ704" s="4"/>
      <c r="EKR704" s="4"/>
      <c r="EKS704" s="4"/>
      <c r="EKT704" s="4"/>
      <c r="EKU704" s="4"/>
      <c r="EKV704" s="4"/>
      <c r="EKW704" s="4"/>
      <c r="EKX704" s="4"/>
      <c r="EKY704" s="4"/>
      <c r="EKZ704" s="4"/>
      <c r="ELA704" s="4"/>
      <c r="ELB704" s="4"/>
      <c r="ELC704" s="4"/>
      <c r="ELD704" s="4"/>
      <c r="ELE704" s="4"/>
      <c r="ELF704" s="4"/>
      <c r="ELG704" s="4"/>
      <c r="ELH704" s="4"/>
      <c r="ELI704" s="4"/>
      <c r="ELJ704" s="4"/>
      <c r="ELK704" s="4"/>
      <c r="ELL704" s="4"/>
      <c r="ELM704" s="4"/>
      <c r="ELN704" s="4"/>
      <c r="ELO704" s="4"/>
      <c r="ELP704" s="4"/>
      <c r="ELQ704" s="4"/>
      <c r="ELR704" s="4"/>
      <c r="ELS704" s="4"/>
      <c r="ELT704" s="4"/>
      <c r="ELU704" s="4"/>
      <c r="ELV704" s="4"/>
      <c r="ELW704" s="4"/>
      <c r="ELX704" s="4"/>
      <c r="ELY704" s="4"/>
      <c r="ELZ704" s="4"/>
      <c r="EMA704" s="4"/>
      <c r="EMB704" s="4"/>
      <c r="EMC704" s="4"/>
      <c r="EMD704" s="4"/>
      <c r="EME704" s="4"/>
      <c r="EMF704" s="4"/>
      <c r="EMG704" s="4"/>
      <c r="EMH704" s="4"/>
      <c r="EMI704" s="4"/>
      <c r="EMJ704" s="4"/>
      <c r="EMK704" s="4"/>
      <c r="EML704" s="4"/>
      <c r="EMM704" s="4"/>
      <c r="EMN704" s="4"/>
      <c r="EMO704" s="4"/>
      <c r="EMP704" s="4"/>
      <c r="EMQ704" s="4"/>
      <c r="EMR704" s="4"/>
      <c r="EMS704" s="4"/>
      <c r="EMT704" s="4"/>
      <c r="EMU704" s="4"/>
      <c r="EMV704" s="4"/>
      <c r="EMW704" s="4"/>
      <c r="EMX704" s="4"/>
      <c r="EMY704" s="4"/>
      <c r="EMZ704" s="4"/>
      <c r="ENA704" s="4"/>
      <c r="ENB704" s="4"/>
      <c r="ENC704" s="4"/>
      <c r="END704" s="4"/>
      <c r="ENE704" s="4"/>
      <c r="ENF704" s="4"/>
      <c r="ENG704" s="4"/>
      <c r="ENH704" s="4"/>
      <c r="ENI704" s="4"/>
      <c r="ENJ704" s="4"/>
      <c r="ENK704" s="4"/>
      <c r="ENL704" s="4"/>
      <c r="ENM704" s="4"/>
      <c r="ENN704" s="4"/>
      <c r="ENO704" s="4"/>
      <c r="ENP704" s="4"/>
      <c r="ENQ704" s="4"/>
      <c r="ENR704" s="4"/>
      <c r="ENS704" s="4"/>
      <c r="ENT704" s="4"/>
      <c r="ENU704" s="4"/>
      <c r="ENV704" s="4"/>
      <c r="ENW704" s="4"/>
      <c r="ENX704" s="4"/>
      <c r="ENY704" s="4"/>
      <c r="ENZ704" s="4"/>
      <c r="EOA704" s="4"/>
      <c r="EOB704" s="4"/>
      <c r="EOC704" s="4"/>
      <c r="EOD704" s="4"/>
      <c r="EOE704" s="4"/>
      <c r="EOF704" s="4"/>
      <c r="EOG704" s="4"/>
      <c r="EOH704" s="4"/>
      <c r="EOI704" s="4"/>
      <c r="EOJ704" s="4"/>
      <c r="EOK704" s="4"/>
      <c r="EOL704" s="4"/>
      <c r="EOM704" s="4"/>
      <c r="EON704" s="4"/>
      <c r="EOO704" s="4"/>
      <c r="EOP704" s="4"/>
      <c r="EOQ704" s="4"/>
      <c r="EOR704" s="4"/>
      <c r="EOS704" s="4"/>
      <c r="EOT704" s="4"/>
      <c r="EOU704" s="4"/>
      <c r="EOV704" s="4"/>
      <c r="EOW704" s="4"/>
      <c r="EOX704" s="4"/>
      <c r="EOY704" s="4"/>
      <c r="EOZ704" s="4"/>
      <c r="EPA704" s="4"/>
      <c r="EPB704" s="4"/>
      <c r="EPC704" s="4"/>
      <c r="EPD704" s="4"/>
      <c r="EPE704" s="4"/>
      <c r="EPF704" s="4"/>
      <c r="EPG704" s="4"/>
      <c r="EPH704" s="4"/>
      <c r="EPI704" s="4"/>
      <c r="EPJ704" s="4"/>
      <c r="EPK704" s="4"/>
      <c r="EPL704" s="4"/>
      <c r="EPM704" s="4"/>
      <c r="EPN704" s="4"/>
      <c r="EPO704" s="4"/>
      <c r="EPP704" s="4"/>
      <c r="EPQ704" s="4"/>
      <c r="EPR704" s="4"/>
      <c r="EPS704" s="4"/>
      <c r="EPT704" s="4"/>
      <c r="EPU704" s="4"/>
      <c r="EPV704" s="4"/>
      <c r="EPW704" s="4"/>
      <c r="EPX704" s="4"/>
      <c r="EPY704" s="4"/>
      <c r="EPZ704" s="4"/>
      <c r="EQA704" s="4"/>
      <c r="EQB704" s="4"/>
      <c r="EQC704" s="4"/>
      <c r="EQD704" s="4"/>
      <c r="EQE704" s="4"/>
      <c r="EQF704" s="4"/>
      <c r="EQG704" s="4"/>
      <c r="EQH704" s="4"/>
      <c r="EQI704" s="4"/>
      <c r="EQJ704" s="4"/>
      <c r="EQK704" s="4"/>
      <c r="EQL704" s="4"/>
      <c r="EQM704" s="4"/>
      <c r="EQN704" s="4"/>
      <c r="EQO704" s="4"/>
      <c r="EQP704" s="4"/>
      <c r="EQQ704" s="4"/>
      <c r="EQR704" s="4"/>
      <c r="EQS704" s="4"/>
      <c r="EQT704" s="4"/>
      <c r="EQU704" s="4"/>
      <c r="EQV704" s="4"/>
      <c r="EQW704" s="4"/>
      <c r="EQX704" s="4"/>
      <c r="EQY704" s="4"/>
      <c r="EQZ704" s="4"/>
      <c r="ERA704" s="4"/>
      <c r="ERB704" s="4"/>
      <c r="ERC704" s="4"/>
      <c r="ERD704" s="4"/>
      <c r="ERE704" s="4"/>
      <c r="ERF704" s="4"/>
      <c r="ERG704" s="4"/>
      <c r="ERH704" s="4"/>
      <c r="ERI704" s="4"/>
      <c r="ERJ704" s="4"/>
      <c r="ERK704" s="4"/>
      <c r="ERL704" s="4"/>
      <c r="ERM704" s="4"/>
      <c r="ERN704" s="4"/>
      <c r="ERO704" s="4"/>
      <c r="ERP704" s="4"/>
      <c r="ERQ704" s="4"/>
      <c r="ERR704" s="4"/>
      <c r="ERS704" s="4"/>
      <c r="ERT704" s="4"/>
      <c r="ERU704" s="4"/>
      <c r="ERV704" s="4"/>
      <c r="ERW704" s="4"/>
      <c r="ERX704" s="4"/>
      <c r="ERY704" s="4"/>
      <c r="ERZ704" s="4"/>
      <c r="ESA704" s="4"/>
      <c r="ESB704" s="4"/>
      <c r="ESC704" s="4"/>
      <c r="ESD704" s="4"/>
      <c r="ESE704" s="4"/>
      <c r="ESF704" s="4"/>
      <c r="ESG704" s="4"/>
      <c r="ESH704" s="4"/>
      <c r="ESI704" s="4"/>
      <c r="ESJ704" s="4"/>
      <c r="ESK704" s="4"/>
      <c r="ESL704" s="4"/>
      <c r="ESM704" s="4"/>
      <c r="ESN704" s="4"/>
      <c r="ESO704" s="4"/>
      <c r="ESP704" s="4"/>
      <c r="ESQ704" s="4"/>
      <c r="ESR704" s="4"/>
      <c r="ESS704" s="4"/>
      <c r="EST704" s="4"/>
      <c r="ESU704" s="4"/>
      <c r="ESV704" s="4"/>
      <c r="ESW704" s="4"/>
      <c r="ESX704" s="4"/>
      <c r="ESY704" s="4"/>
      <c r="ESZ704" s="4"/>
      <c r="ETA704" s="4"/>
      <c r="ETB704" s="4"/>
      <c r="ETC704" s="4"/>
      <c r="ETD704" s="4"/>
      <c r="ETE704" s="4"/>
      <c r="ETF704" s="4"/>
      <c r="ETG704" s="4"/>
      <c r="ETH704" s="4"/>
      <c r="ETI704" s="4"/>
      <c r="ETJ704" s="4"/>
      <c r="ETK704" s="4"/>
      <c r="ETL704" s="4"/>
      <c r="ETM704" s="4"/>
      <c r="ETN704" s="4"/>
      <c r="ETO704" s="4"/>
      <c r="ETP704" s="4"/>
      <c r="ETQ704" s="4"/>
      <c r="ETR704" s="4"/>
      <c r="ETS704" s="4"/>
      <c r="ETT704" s="4"/>
      <c r="ETU704" s="4"/>
      <c r="ETV704" s="4"/>
      <c r="ETW704" s="4"/>
      <c r="ETX704" s="4"/>
      <c r="ETY704" s="4"/>
      <c r="ETZ704" s="4"/>
      <c r="EUA704" s="4"/>
      <c r="EUB704" s="4"/>
      <c r="EUC704" s="4"/>
      <c r="EUD704" s="4"/>
      <c r="EUE704" s="4"/>
      <c r="EUF704" s="4"/>
      <c r="EUG704" s="4"/>
      <c r="EUH704" s="4"/>
      <c r="EUI704" s="4"/>
      <c r="EUJ704" s="4"/>
      <c r="EUK704" s="4"/>
      <c r="EUL704" s="4"/>
      <c r="EUM704" s="4"/>
      <c r="EUN704" s="4"/>
      <c r="EUO704" s="4"/>
      <c r="EUP704" s="4"/>
      <c r="EUQ704" s="4"/>
      <c r="EUR704" s="4"/>
      <c r="EUS704" s="4"/>
      <c r="EUT704" s="4"/>
      <c r="EUU704" s="4"/>
      <c r="EUV704" s="4"/>
      <c r="EUW704" s="4"/>
      <c r="EUX704" s="4"/>
      <c r="EUY704" s="4"/>
      <c r="EUZ704" s="4"/>
      <c r="EVA704" s="4"/>
      <c r="EVB704" s="4"/>
      <c r="EVC704" s="4"/>
      <c r="EVD704" s="4"/>
      <c r="EVE704" s="4"/>
      <c r="EVF704" s="4"/>
      <c r="EVG704" s="4"/>
      <c r="EVH704" s="4"/>
      <c r="EVI704" s="4"/>
      <c r="EVJ704" s="4"/>
      <c r="EVK704" s="4"/>
      <c r="EVL704" s="4"/>
      <c r="EVM704" s="4"/>
      <c r="EVN704" s="4"/>
      <c r="EVO704" s="4"/>
      <c r="EVP704" s="4"/>
      <c r="EVQ704" s="4"/>
      <c r="EVR704" s="4"/>
      <c r="EVS704" s="4"/>
      <c r="EVT704" s="4"/>
      <c r="EVU704" s="4"/>
      <c r="EVV704" s="4"/>
      <c r="EVW704" s="4"/>
      <c r="EVX704" s="4"/>
      <c r="EVY704" s="4"/>
      <c r="EVZ704" s="4"/>
      <c r="EWA704" s="4"/>
      <c r="EWB704" s="4"/>
      <c r="EWC704" s="4"/>
      <c r="EWD704" s="4"/>
      <c r="EWE704" s="4"/>
      <c r="EWF704" s="4"/>
      <c r="EWG704" s="4"/>
      <c r="EWH704" s="4"/>
      <c r="EWI704" s="4"/>
      <c r="EWJ704" s="4"/>
      <c r="EWK704" s="4"/>
      <c r="EWL704" s="4"/>
      <c r="EWM704" s="4"/>
      <c r="EWN704" s="4"/>
      <c r="EWO704" s="4"/>
      <c r="EWP704" s="4"/>
      <c r="EWQ704" s="4"/>
      <c r="EWR704" s="4"/>
      <c r="EWS704" s="4"/>
      <c r="EWT704" s="4"/>
      <c r="EWU704" s="4"/>
      <c r="EWV704" s="4"/>
      <c r="EWW704" s="4"/>
      <c r="EWX704" s="4"/>
      <c r="EWY704" s="4"/>
      <c r="EWZ704" s="4"/>
      <c r="EXA704" s="4"/>
      <c r="EXB704" s="4"/>
      <c r="EXC704" s="4"/>
      <c r="EXD704" s="4"/>
      <c r="EXE704" s="4"/>
      <c r="EXF704" s="4"/>
      <c r="EXG704" s="4"/>
      <c r="EXH704" s="4"/>
      <c r="EXI704" s="4"/>
      <c r="EXJ704" s="4"/>
      <c r="EXK704" s="4"/>
      <c r="EXL704" s="4"/>
      <c r="EXM704" s="4"/>
      <c r="EXN704" s="4"/>
      <c r="EXO704" s="4"/>
      <c r="EXP704" s="4"/>
      <c r="EXQ704" s="4"/>
      <c r="EXR704" s="4"/>
      <c r="EXS704" s="4"/>
      <c r="EXT704" s="4"/>
      <c r="EXU704" s="4"/>
      <c r="EXV704" s="4"/>
      <c r="EXW704" s="4"/>
      <c r="EXX704" s="4"/>
      <c r="EXY704" s="4"/>
      <c r="EXZ704" s="4"/>
      <c r="EYA704" s="4"/>
      <c r="EYB704" s="4"/>
      <c r="EYC704" s="4"/>
      <c r="EYD704" s="4"/>
      <c r="EYE704" s="4"/>
      <c r="EYF704" s="4"/>
      <c r="EYG704" s="4"/>
      <c r="EYH704" s="4"/>
      <c r="EYI704" s="4"/>
      <c r="EYJ704" s="4"/>
      <c r="EYK704" s="4"/>
      <c r="EYL704" s="4"/>
      <c r="EYM704" s="4"/>
      <c r="EYN704" s="4"/>
      <c r="EYO704" s="4"/>
      <c r="EYP704" s="4"/>
      <c r="EYQ704" s="4"/>
      <c r="EYR704" s="4"/>
      <c r="EYS704" s="4"/>
      <c r="EYT704" s="4"/>
      <c r="EYU704" s="4"/>
      <c r="EYV704" s="4"/>
      <c r="EYW704" s="4"/>
      <c r="EYX704" s="4"/>
      <c r="EYY704" s="4"/>
      <c r="EYZ704" s="4"/>
      <c r="EZA704" s="4"/>
      <c r="EZB704" s="4"/>
      <c r="EZC704" s="4"/>
      <c r="EZD704" s="4"/>
      <c r="EZE704" s="4"/>
      <c r="EZF704" s="4"/>
      <c r="EZG704" s="4"/>
      <c r="EZH704" s="4"/>
      <c r="EZI704" s="4"/>
      <c r="EZJ704" s="4"/>
      <c r="EZK704" s="4"/>
      <c r="EZL704" s="4"/>
      <c r="EZM704" s="4"/>
      <c r="EZN704" s="4"/>
      <c r="EZO704" s="4"/>
      <c r="EZP704" s="4"/>
      <c r="EZQ704" s="4"/>
      <c r="EZR704" s="4"/>
      <c r="EZS704" s="4"/>
      <c r="EZT704" s="4"/>
      <c r="EZU704" s="4"/>
      <c r="EZV704" s="4"/>
      <c r="EZW704" s="4"/>
      <c r="EZX704" s="4"/>
      <c r="EZY704" s="4"/>
      <c r="EZZ704" s="4"/>
      <c r="FAA704" s="4"/>
      <c r="FAB704" s="4"/>
      <c r="FAC704" s="4"/>
      <c r="FAD704" s="4"/>
      <c r="FAE704" s="4"/>
      <c r="FAF704" s="4"/>
      <c r="FAG704" s="4"/>
      <c r="FAH704" s="4"/>
      <c r="FAI704" s="4"/>
      <c r="FAJ704" s="4"/>
      <c r="FAK704" s="4"/>
      <c r="FAL704" s="4"/>
      <c r="FAM704" s="4"/>
      <c r="FAN704" s="4"/>
      <c r="FAO704" s="4"/>
      <c r="FAP704" s="4"/>
      <c r="FAQ704" s="4"/>
      <c r="FAR704" s="4"/>
      <c r="FAS704" s="4"/>
      <c r="FAT704" s="4"/>
      <c r="FAU704" s="4"/>
      <c r="FAV704" s="4"/>
      <c r="FAW704" s="4"/>
      <c r="FAX704" s="4"/>
      <c r="FAY704" s="4"/>
      <c r="FAZ704" s="4"/>
      <c r="FBA704" s="4"/>
      <c r="FBB704" s="4"/>
      <c r="FBC704" s="4"/>
      <c r="FBD704" s="4"/>
      <c r="FBE704" s="4"/>
      <c r="FBF704" s="4"/>
      <c r="FBG704" s="4"/>
      <c r="FBH704" s="4"/>
      <c r="FBI704" s="4"/>
      <c r="FBJ704" s="4"/>
      <c r="FBK704" s="4"/>
      <c r="FBL704" s="4"/>
      <c r="FBM704" s="4"/>
      <c r="FBN704" s="4"/>
      <c r="FBO704" s="4"/>
      <c r="FBP704" s="4"/>
      <c r="FBQ704" s="4"/>
      <c r="FBR704" s="4"/>
      <c r="FBS704" s="4"/>
      <c r="FBT704" s="4"/>
      <c r="FBU704" s="4"/>
      <c r="FBV704" s="4"/>
      <c r="FBW704" s="4"/>
      <c r="FBX704" s="4"/>
      <c r="FBY704" s="4"/>
      <c r="FBZ704" s="4"/>
      <c r="FCA704" s="4"/>
      <c r="FCB704" s="4"/>
      <c r="FCC704" s="4"/>
      <c r="FCD704" s="4"/>
      <c r="FCE704" s="4"/>
      <c r="FCF704" s="4"/>
      <c r="FCG704" s="4"/>
      <c r="FCH704" s="4"/>
      <c r="FCI704" s="4"/>
      <c r="FCJ704" s="4"/>
      <c r="FCK704" s="4"/>
      <c r="FCL704" s="4"/>
      <c r="FCM704" s="4"/>
      <c r="FCN704" s="4"/>
      <c r="FCO704" s="4"/>
      <c r="FCP704" s="4"/>
      <c r="FCQ704" s="4"/>
      <c r="FCR704" s="4"/>
      <c r="FCS704" s="4"/>
      <c r="FCT704" s="4"/>
      <c r="FCU704" s="4"/>
      <c r="FCV704" s="4"/>
      <c r="FCW704" s="4"/>
      <c r="FCX704" s="4"/>
      <c r="FCY704" s="4"/>
      <c r="FCZ704" s="4"/>
      <c r="FDA704" s="4"/>
      <c r="FDB704" s="4"/>
      <c r="FDC704" s="4"/>
      <c r="FDD704" s="4"/>
      <c r="FDE704" s="4"/>
      <c r="FDF704" s="4"/>
      <c r="FDG704" s="4"/>
      <c r="FDH704" s="4"/>
      <c r="FDI704" s="4"/>
      <c r="FDJ704" s="4"/>
      <c r="FDK704" s="4"/>
      <c r="FDL704" s="4"/>
      <c r="FDM704" s="4"/>
      <c r="FDN704" s="4"/>
      <c r="FDO704" s="4"/>
      <c r="FDP704" s="4"/>
      <c r="FDQ704" s="4"/>
      <c r="FDR704" s="4"/>
      <c r="FDS704" s="4"/>
      <c r="FDT704" s="4"/>
      <c r="FDU704" s="4"/>
      <c r="FDV704" s="4"/>
      <c r="FDW704" s="4"/>
      <c r="FDX704" s="4"/>
      <c r="FDY704" s="4"/>
      <c r="FDZ704" s="4"/>
      <c r="FEA704" s="4"/>
      <c r="FEB704" s="4"/>
      <c r="FEC704" s="4"/>
      <c r="FED704" s="4"/>
      <c r="FEE704" s="4"/>
      <c r="FEF704" s="4"/>
      <c r="FEG704" s="4"/>
      <c r="FEH704" s="4"/>
      <c r="FEI704" s="4"/>
      <c r="FEJ704" s="4"/>
      <c r="FEK704" s="4"/>
      <c r="FEL704" s="4"/>
      <c r="FEM704" s="4"/>
      <c r="FEN704" s="4"/>
      <c r="FEO704" s="4"/>
      <c r="FEP704" s="4"/>
      <c r="FEQ704" s="4"/>
      <c r="FER704" s="4"/>
      <c r="FES704" s="4"/>
      <c r="FET704" s="4"/>
      <c r="FEU704" s="4"/>
      <c r="FEV704" s="4"/>
      <c r="FEW704" s="4"/>
      <c r="FEX704" s="4"/>
      <c r="FEY704" s="4"/>
      <c r="FEZ704" s="4"/>
      <c r="FFA704" s="4"/>
      <c r="FFB704" s="4"/>
      <c r="FFC704" s="4"/>
      <c r="FFD704" s="4"/>
      <c r="FFE704" s="4"/>
      <c r="FFF704" s="4"/>
      <c r="FFG704" s="4"/>
      <c r="FFH704" s="4"/>
      <c r="FFI704" s="4"/>
      <c r="FFJ704" s="4"/>
      <c r="FFK704" s="4"/>
      <c r="FFL704" s="4"/>
      <c r="FFM704" s="4"/>
      <c r="FFN704" s="4"/>
      <c r="FFO704" s="4"/>
      <c r="FFP704" s="4"/>
      <c r="FFQ704" s="4"/>
      <c r="FFR704" s="4"/>
      <c r="FFS704" s="4"/>
      <c r="FFT704" s="4"/>
      <c r="FFU704" s="4"/>
      <c r="FFV704" s="4"/>
      <c r="FFW704" s="4"/>
      <c r="FFX704" s="4"/>
      <c r="FFY704" s="4"/>
      <c r="FFZ704" s="4"/>
      <c r="FGA704" s="4"/>
      <c r="FGB704" s="4"/>
      <c r="FGC704" s="4"/>
      <c r="FGD704" s="4"/>
      <c r="FGE704" s="4"/>
      <c r="FGF704" s="4"/>
      <c r="FGG704" s="4"/>
      <c r="FGH704" s="4"/>
      <c r="FGI704" s="4"/>
      <c r="FGJ704" s="4"/>
      <c r="FGK704" s="4"/>
      <c r="FGL704" s="4"/>
      <c r="FGM704" s="4"/>
      <c r="FGN704" s="4"/>
      <c r="FGO704" s="4"/>
      <c r="FGP704" s="4"/>
      <c r="FGQ704" s="4"/>
      <c r="FGR704" s="4"/>
      <c r="FGS704" s="4"/>
      <c r="FGT704" s="4"/>
      <c r="FGU704" s="4"/>
      <c r="FGV704" s="4"/>
      <c r="FGW704" s="4"/>
      <c r="FGX704" s="4"/>
      <c r="FGY704" s="4"/>
      <c r="FGZ704" s="4"/>
      <c r="FHA704" s="4"/>
      <c r="FHB704" s="4"/>
      <c r="FHC704" s="4"/>
      <c r="FHD704" s="4"/>
      <c r="FHE704" s="4"/>
      <c r="FHF704" s="4"/>
      <c r="FHG704" s="4"/>
      <c r="FHH704" s="4"/>
      <c r="FHI704" s="4"/>
      <c r="FHJ704" s="4"/>
      <c r="FHK704" s="4"/>
      <c r="FHL704" s="4"/>
      <c r="FHM704" s="4"/>
      <c r="FHN704" s="4"/>
      <c r="FHO704" s="4"/>
      <c r="FHP704" s="4"/>
      <c r="FHQ704" s="4"/>
      <c r="FHR704" s="4"/>
      <c r="FHS704" s="4"/>
      <c r="FHT704" s="4"/>
      <c r="FHU704" s="4"/>
      <c r="FHV704" s="4"/>
      <c r="FHW704" s="4"/>
      <c r="FHX704" s="4"/>
      <c r="FHY704" s="4"/>
      <c r="FHZ704" s="4"/>
      <c r="FIA704" s="4"/>
      <c r="FIB704" s="4"/>
      <c r="FIC704" s="4"/>
      <c r="FID704" s="4"/>
      <c r="FIE704" s="4"/>
      <c r="FIF704" s="4"/>
      <c r="FIG704" s="4"/>
      <c r="FIH704" s="4"/>
      <c r="FII704" s="4"/>
      <c r="FIJ704" s="4"/>
      <c r="FIK704" s="4"/>
      <c r="FIL704" s="4"/>
      <c r="FIM704" s="4"/>
      <c r="FIN704" s="4"/>
      <c r="FIO704" s="4"/>
      <c r="FIP704" s="4"/>
      <c r="FIQ704" s="4"/>
      <c r="FIR704" s="4"/>
      <c r="FIS704" s="4"/>
      <c r="FIT704" s="4"/>
      <c r="FIU704" s="4"/>
      <c r="FIV704" s="4"/>
      <c r="FIW704" s="4"/>
      <c r="FIX704" s="4"/>
      <c r="FIY704" s="4"/>
      <c r="FIZ704" s="4"/>
      <c r="FJA704" s="4"/>
      <c r="FJB704" s="4"/>
      <c r="FJC704" s="4"/>
      <c r="FJD704" s="4"/>
      <c r="FJE704" s="4"/>
      <c r="FJF704" s="4"/>
      <c r="FJG704" s="4"/>
      <c r="FJH704" s="4"/>
      <c r="FJI704" s="4"/>
      <c r="FJJ704" s="4"/>
      <c r="FJK704" s="4"/>
      <c r="FJL704" s="4"/>
      <c r="FJM704" s="4"/>
      <c r="FJN704" s="4"/>
      <c r="FJO704" s="4"/>
      <c r="FJP704" s="4"/>
      <c r="FJQ704" s="4"/>
      <c r="FJR704" s="4"/>
      <c r="FJS704" s="4"/>
      <c r="FJT704" s="4"/>
      <c r="FJU704" s="4"/>
      <c r="FJV704" s="4"/>
      <c r="FJW704" s="4"/>
      <c r="FJX704" s="4"/>
      <c r="FJY704" s="4"/>
      <c r="FJZ704" s="4"/>
      <c r="FKA704" s="4"/>
      <c r="FKB704" s="4"/>
      <c r="FKC704" s="4"/>
      <c r="FKD704" s="4"/>
      <c r="FKE704" s="4"/>
      <c r="FKF704" s="4"/>
      <c r="FKG704" s="4"/>
      <c r="FKH704" s="4"/>
      <c r="FKI704" s="4"/>
      <c r="FKJ704" s="4"/>
      <c r="FKK704" s="4"/>
      <c r="FKL704" s="4"/>
      <c r="FKM704" s="4"/>
      <c r="FKN704" s="4"/>
      <c r="FKO704" s="4"/>
      <c r="FKP704" s="4"/>
      <c r="FKQ704" s="4"/>
      <c r="FKR704" s="4"/>
      <c r="FKS704" s="4"/>
      <c r="FKT704" s="4"/>
      <c r="FKU704" s="4"/>
      <c r="FKV704" s="4"/>
      <c r="FKW704" s="4"/>
      <c r="FKX704" s="4"/>
      <c r="FKY704" s="4"/>
      <c r="FKZ704" s="4"/>
      <c r="FLA704" s="4"/>
      <c r="FLB704" s="4"/>
      <c r="FLC704" s="4"/>
      <c r="FLD704" s="4"/>
      <c r="FLE704" s="4"/>
      <c r="FLF704" s="4"/>
      <c r="FLG704" s="4"/>
      <c r="FLH704" s="4"/>
      <c r="FLI704" s="4"/>
      <c r="FLJ704" s="4"/>
      <c r="FLK704" s="4"/>
      <c r="FLL704" s="4"/>
      <c r="FLM704" s="4"/>
      <c r="FLN704" s="4"/>
      <c r="FLO704" s="4"/>
      <c r="FLP704" s="4"/>
      <c r="FLQ704" s="4"/>
      <c r="FLR704" s="4"/>
      <c r="FLS704" s="4"/>
      <c r="FLT704" s="4"/>
      <c r="FLU704" s="4"/>
      <c r="FLV704" s="4"/>
      <c r="FLW704" s="4"/>
      <c r="FLX704" s="4"/>
      <c r="FLY704" s="4"/>
      <c r="FLZ704" s="4"/>
      <c r="FMA704" s="4"/>
      <c r="FMB704" s="4"/>
      <c r="FMC704" s="4"/>
      <c r="FMD704" s="4"/>
      <c r="FME704" s="4"/>
      <c r="FMF704" s="4"/>
      <c r="FMG704" s="4"/>
      <c r="FMH704" s="4"/>
      <c r="FMI704" s="4"/>
      <c r="FMJ704" s="4"/>
      <c r="FMK704" s="4"/>
      <c r="FML704" s="4"/>
      <c r="FMM704" s="4"/>
      <c r="FMN704" s="4"/>
      <c r="FMO704" s="4"/>
      <c r="FMP704" s="4"/>
      <c r="FMQ704" s="4"/>
      <c r="FMR704" s="4"/>
      <c r="FMS704" s="4"/>
      <c r="FMT704" s="4"/>
      <c r="FMU704" s="4"/>
      <c r="FMV704" s="4"/>
      <c r="FMW704" s="4"/>
      <c r="FMX704" s="4"/>
      <c r="FMY704" s="4"/>
      <c r="FMZ704" s="4"/>
      <c r="FNA704" s="4"/>
      <c r="FNB704" s="4"/>
      <c r="FNC704" s="4"/>
      <c r="FND704" s="4"/>
      <c r="FNE704" s="4"/>
      <c r="FNF704" s="4"/>
      <c r="FNG704" s="4"/>
      <c r="FNH704" s="4"/>
      <c r="FNI704" s="4"/>
      <c r="FNJ704" s="4"/>
      <c r="FNK704" s="4"/>
      <c r="FNL704" s="4"/>
      <c r="FNM704" s="4"/>
      <c r="FNN704" s="4"/>
      <c r="FNO704" s="4"/>
      <c r="FNP704" s="4"/>
      <c r="FNQ704" s="4"/>
      <c r="FNR704" s="4"/>
      <c r="FNS704" s="4"/>
      <c r="FNT704" s="4"/>
      <c r="FNU704" s="4"/>
      <c r="FNV704" s="4"/>
      <c r="FNW704" s="4"/>
      <c r="FNX704" s="4"/>
      <c r="FNY704" s="4"/>
      <c r="FNZ704" s="4"/>
      <c r="FOA704" s="4"/>
      <c r="FOB704" s="4"/>
      <c r="FOC704" s="4"/>
      <c r="FOD704" s="4"/>
      <c r="FOE704" s="4"/>
      <c r="FOF704" s="4"/>
      <c r="FOG704" s="4"/>
      <c r="FOH704" s="4"/>
      <c r="FOI704" s="4"/>
      <c r="FOJ704" s="4"/>
      <c r="FOK704" s="4"/>
      <c r="FOL704" s="4"/>
      <c r="FOM704" s="4"/>
      <c r="FON704" s="4"/>
      <c r="FOO704" s="4"/>
      <c r="FOP704" s="4"/>
      <c r="FOQ704" s="4"/>
      <c r="FOR704" s="4"/>
      <c r="FOS704" s="4"/>
      <c r="FOT704" s="4"/>
      <c r="FOU704" s="4"/>
      <c r="FOV704" s="4"/>
      <c r="FOW704" s="4"/>
      <c r="FOX704" s="4"/>
      <c r="FOY704" s="4"/>
      <c r="FOZ704" s="4"/>
      <c r="FPA704" s="4"/>
      <c r="FPB704" s="4"/>
      <c r="FPC704" s="4"/>
      <c r="FPD704" s="4"/>
      <c r="FPE704" s="4"/>
      <c r="FPF704" s="4"/>
      <c r="FPG704" s="4"/>
      <c r="FPH704" s="4"/>
      <c r="FPI704" s="4"/>
      <c r="FPJ704" s="4"/>
      <c r="FPK704" s="4"/>
      <c r="FPL704" s="4"/>
      <c r="FPM704" s="4"/>
      <c r="FPN704" s="4"/>
      <c r="FPO704" s="4"/>
      <c r="FPP704" s="4"/>
      <c r="FPQ704" s="4"/>
      <c r="FPR704" s="4"/>
      <c r="FPS704" s="4"/>
      <c r="FPT704" s="4"/>
      <c r="FPU704" s="4"/>
      <c r="FPV704" s="4"/>
      <c r="FPW704" s="4"/>
      <c r="FPX704" s="4"/>
      <c r="FPY704" s="4"/>
      <c r="FPZ704" s="4"/>
      <c r="FQA704" s="4"/>
      <c r="FQB704" s="4"/>
      <c r="FQC704" s="4"/>
      <c r="FQD704" s="4"/>
      <c r="FQE704" s="4"/>
      <c r="FQF704" s="4"/>
      <c r="FQG704" s="4"/>
      <c r="FQH704" s="4"/>
      <c r="FQI704" s="4"/>
      <c r="FQJ704" s="4"/>
      <c r="FQK704" s="4"/>
      <c r="FQL704" s="4"/>
      <c r="FQM704" s="4"/>
      <c r="FQN704" s="4"/>
      <c r="FQO704" s="4"/>
      <c r="FQP704" s="4"/>
      <c r="FQQ704" s="4"/>
      <c r="FQR704" s="4"/>
      <c r="FQS704" s="4"/>
      <c r="FQT704" s="4"/>
      <c r="FQU704" s="4"/>
      <c r="FQV704" s="4"/>
      <c r="FQW704" s="4"/>
      <c r="FQX704" s="4"/>
      <c r="FQY704" s="4"/>
      <c r="FQZ704" s="4"/>
      <c r="FRA704" s="4"/>
      <c r="FRB704" s="4"/>
      <c r="FRC704" s="4"/>
      <c r="FRD704" s="4"/>
      <c r="FRE704" s="4"/>
      <c r="FRF704" s="4"/>
      <c r="FRG704" s="4"/>
      <c r="FRH704" s="4"/>
      <c r="FRI704" s="4"/>
      <c r="FRJ704" s="4"/>
      <c r="FRK704" s="4"/>
      <c r="FRL704" s="4"/>
      <c r="FRM704" s="4"/>
      <c r="FRN704" s="4"/>
      <c r="FRO704" s="4"/>
      <c r="FRP704" s="4"/>
      <c r="FRQ704" s="4"/>
      <c r="FRR704" s="4"/>
      <c r="FRS704" s="4"/>
      <c r="FRT704" s="4"/>
      <c r="FRU704" s="4"/>
      <c r="FRV704" s="4"/>
      <c r="FRW704" s="4"/>
      <c r="FRX704" s="4"/>
      <c r="FRY704" s="4"/>
      <c r="FRZ704" s="4"/>
      <c r="FSA704" s="4"/>
      <c r="FSB704" s="4"/>
      <c r="FSC704" s="4"/>
      <c r="FSD704" s="4"/>
      <c r="FSE704" s="4"/>
      <c r="FSF704" s="4"/>
      <c r="FSG704" s="4"/>
      <c r="FSH704" s="4"/>
      <c r="FSI704" s="4"/>
      <c r="FSJ704" s="4"/>
      <c r="FSK704" s="4"/>
      <c r="FSL704" s="4"/>
      <c r="FSM704" s="4"/>
      <c r="FSN704" s="4"/>
      <c r="FSO704" s="4"/>
      <c r="FSP704" s="4"/>
      <c r="FSQ704" s="4"/>
      <c r="FSR704" s="4"/>
      <c r="FSS704" s="4"/>
      <c r="FST704" s="4"/>
      <c r="FSU704" s="4"/>
      <c r="FSV704" s="4"/>
      <c r="FSW704" s="4"/>
      <c r="FSX704" s="4"/>
      <c r="FSY704" s="4"/>
      <c r="FSZ704" s="4"/>
      <c r="FTA704" s="4"/>
      <c r="FTB704" s="4"/>
      <c r="FTC704" s="4"/>
      <c r="FTD704" s="4"/>
      <c r="FTE704" s="4"/>
      <c r="FTF704" s="4"/>
      <c r="FTG704" s="4"/>
      <c r="FTH704" s="4"/>
      <c r="FTI704" s="4"/>
      <c r="FTJ704" s="4"/>
      <c r="FTK704" s="4"/>
      <c r="FTL704" s="4"/>
      <c r="FTM704" s="4"/>
      <c r="FTN704" s="4"/>
      <c r="FTO704" s="4"/>
      <c r="FTP704" s="4"/>
      <c r="FTQ704" s="4"/>
      <c r="FTR704" s="4"/>
      <c r="FTS704" s="4"/>
      <c r="FTT704" s="4"/>
      <c r="FTU704" s="4"/>
      <c r="FTV704" s="4"/>
      <c r="FTW704" s="4"/>
      <c r="FTX704" s="4"/>
      <c r="FTY704" s="4"/>
      <c r="FTZ704" s="4"/>
      <c r="FUA704" s="4"/>
      <c r="FUB704" s="4"/>
      <c r="FUC704" s="4"/>
      <c r="FUD704" s="4"/>
      <c r="FUE704" s="4"/>
      <c r="FUF704" s="4"/>
      <c r="FUG704" s="4"/>
      <c r="FUH704" s="4"/>
      <c r="FUI704" s="4"/>
      <c r="FUJ704" s="4"/>
      <c r="FUK704" s="4"/>
      <c r="FUL704" s="4"/>
      <c r="FUM704" s="4"/>
      <c r="FUN704" s="4"/>
      <c r="FUO704" s="4"/>
      <c r="FUP704" s="4"/>
      <c r="FUQ704" s="4"/>
      <c r="FUR704" s="4"/>
      <c r="FUS704" s="4"/>
      <c r="FUT704" s="4"/>
      <c r="FUU704" s="4"/>
      <c r="FUV704" s="4"/>
      <c r="FUW704" s="4"/>
      <c r="FUX704" s="4"/>
      <c r="FUY704" s="4"/>
      <c r="FUZ704" s="4"/>
      <c r="FVA704" s="4"/>
      <c r="FVB704" s="4"/>
      <c r="FVC704" s="4"/>
      <c r="FVD704" s="4"/>
      <c r="FVE704" s="4"/>
      <c r="FVF704" s="4"/>
      <c r="FVG704" s="4"/>
      <c r="FVH704" s="4"/>
      <c r="FVI704" s="4"/>
      <c r="FVJ704" s="4"/>
      <c r="FVK704" s="4"/>
      <c r="FVL704" s="4"/>
      <c r="FVM704" s="4"/>
      <c r="FVN704" s="4"/>
      <c r="FVO704" s="4"/>
      <c r="FVP704" s="4"/>
      <c r="FVQ704" s="4"/>
      <c r="FVR704" s="4"/>
      <c r="FVS704" s="4"/>
      <c r="FVT704" s="4"/>
      <c r="FVU704" s="4"/>
      <c r="FVV704" s="4"/>
      <c r="FVW704" s="4"/>
      <c r="FVX704" s="4"/>
      <c r="FVY704" s="4"/>
      <c r="FVZ704" s="4"/>
      <c r="FWA704" s="4"/>
      <c r="FWB704" s="4"/>
      <c r="FWC704" s="4"/>
      <c r="FWD704" s="4"/>
      <c r="FWE704" s="4"/>
      <c r="FWF704" s="4"/>
      <c r="FWG704" s="4"/>
      <c r="FWH704" s="4"/>
      <c r="FWI704" s="4"/>
      <c r="FWJ704" s="4"/>
      <c r="FWK704" s="4"/>
      <c r="FWL704" s="4"/>
      <c r="FWM704" s="4"/>
      <c r="FWN704" s="4"/>
      <c r="FWO704" s="4"/>
      <c r="FWP704" s="4"/>
      <c r="FWQ704" s="4"/>
      <c r="FWR704" s="4"/>
      <c r="FWS704" s="4"/>
      <c r="FWT704" s="4"/>
      <c r="FWU704" s="4"/>
      <c r="FWV704" s="4"/>
      <c r="FWW704" s="4"/>
      <c r="FWX704" s="4"/>
      <c r="FWY704" s="4"/>
      <c r="FWZ704" s="4"/>
      <c r="FXA704" s="4"/>
      <c r="FXB704" s="4"/>
      <c r="FXC704" s="4"/>
      <c r="FXD704" s="4"/>
      <c r="FXE704" s="4"/>
      <c r="FXF704" s="4"/>
      <c r="FXG704" s="4"/>
      <c r="FXH704" s="4"/>
      <c r="FXI704" s="4"/>
      <c r="FXJ704" s="4"/>
      <c r="FXK704" s="4"/>
      <c r="FXL704" s="4"/>
      <c r="FXM704" s="4"/>
      <c r="FXN704" s="4"/>
      <c r="FXO704" s="4"/>
      <c r="FXP704" s="4"/>
      <c r="FXQ704" s="4"/>
      <c r="FXR704" s="4"/>
      <c r="FXS704" s="4"/>
      <c r="FXT704" s="4"/>
      <c r="FXU704" s="4"/>
      <c r="FXV704" s="4"/>
      <c r="FXW704" s="4"/>
      <c r="FXX704" s="4"/>
      <c r="FXY704" s="4"/>
      <c r="FXZ704" s="4"/>
      <c r="FYA704" s="4"/>
      <c r="FYB704" s="4"/>
      <c r="FYC704" s="4"/>
      <c r="FYD704" s="4"/>
      <c r="FYE704" s="4"/>
      <c r="FYF704" s="4"/>
      <c r="FYG704" s="4"/>
      <c r="FYH704" s="4"/>
      <c r="FYI704" s="4"/>
      <c r="FYJ704" s="4"/>
      <c r="FYK704" s="4"/>
      <c r="FYL704" s="4"/>
      <c r="FYM704" s="4"/>
      <c r="FYN704" s="4"/>
      <c r="FYO704" s="4"/>
      <c r="FYP704" s="4"/>
      <c r="FYQ704" s="4"/>
      <c r="FYR704" s="4"/>
      <c r="FYS704" s="4"/>
      <c r="FYT704" s="4"/>
      <c r="FYU704" s="4"/>
      <c r="FYV704" s="4"/>
      <c r="FYW704" s="4"/>
      <c r="FYX704" s="4"/>
      <c r="FYY704" s="4"/>
      <c r="FYZ704" s="4"/>
      <c r="FZA704" s="4"/>
      <c r="FZB704" s="4"/>
      <c r="FZC704" s="4"/>
      <c r="FZD704" s="4"/>
      <c r="FZE704" s="4"/>
      <c r="FZF704" s="4"/>
      <c r="FZG704" s="4"/>
      <c r="FZH704" s="4"/>
      <c r="FZI704" s="4"/>
      <c r="FZJ704" s="4"/>
      <c r="FZK704" s="4"/>
      <c r="FZL704" s="4"/>
      <c r="FZM704" s="4"/>
      <c r="FZN704" s="4"/>
      <c r="FZO704" s="4"/>
      <c r="FZP704" s="4"/>
      <c r="FZQ704" s="4"/>
      <c r="FZR704" s="4"/>
      <c r="FZS704" s="4"/>
      <c r="FZT704" s="4"/>
      <c r="FZU704" s="4"/>
      <c r="FZV704" s="4"/>
      <c r="FZW704" s="4"/>
      <c r="FZX704" s="4"/>
      <c r="FZY704" s="4"/>
      <c r="FZZ704" s="4"/>
      <c r="GAA704" s="4"/>
      <c r="GAB704" s="4"/>
      <c r="GAC704" s="4"/>
      <c r="GAD704" s="4"/>
      <c r="GAE704" s="4"/>
      <c r="GAF704" s="4"/>
      <c r="GAG704" s="4"/>
      <c r="GAH704" s="4"/>
      <c r="GAI704" s="4"/>
      <c r="GAJ704" s="4"/>
      <c r="GAK704" s="4"/>
      <c r="GAL704" s="4"/>
      <c r="GAM704" s="4"/>
      <c r="GAN704" s="4"/>
      <c r="GAO704" s="4"/>
      <c r="GAP704" s="4"/>
      <c r="GAQ704" s="4"/>
      <c r="GAR704" s="4"/>
      <c r="GAS704" s="4"/>
      <c r="GAT704" s="4"/>
      <c r="GAU704" s="4"/>
      <c r="GAV704" s="4"/>
      <c r="GAW704" s="4"/>
      <c r="GAX704" s="4"/>
      <c r="GAY704" s="4"/>
      <c r="GAZ704" s="4"/>
      <c r="GBA704" s="4"/>
      <c r="GBB704" s="4"/>
      <c r="GBC704" s="4"/>
      <c r="GBD704" s="4"/>
      <c r="GBE704" s="4"/>
      <c r="GBF704" s="4"/>
      <c r="GBG704" s="4"/>
      <c r="GBH704" s="4"/>
      <c r="GBI704" s="4"/>
      <c r="GBJ704" s="4"/>
      <c r="GBK704" s="4"/>
      <c r="GBL704" s="4"/>
      <c r="GBM704" s="4"/>
      <c r="GBN704" s="4"/>
      <c r="GBO704" s="4"/>
      <c r="GBP704" s="4"/>
      <c r="GBQ704" s="4"/>
      <c r="GBR704" s="4"/>
      <c r="GBS704" s="4"/>
      <c r="GBT704" s="4"/>
      <c r="GBU704" s="4"/>
      <c r="GBV704" s="4"/>
      <c r="GBW704" s="4"/>
      <c r="GBX704" s="4"/>
      <c r="GBY704" s="4"/>
      <c r="GBZ704" s="4"/>
      <c r="GCA704" s="4"/>
      <c r="GCB704" s="4"/>
      <c r="GCC704" s="4"/>
      <c r="GCD704" s="4"/>
      <c r="GCE704" s="4"/>
      <c r="GCF704" s="4"/>
      <c r="GCG704" s="4"/>
      <c r="GCH704" s="4"/>
      <c r="GCI704" s="4"/>
      <c r="GCJ704" s="4"/>
      <c r="GCK704" s="4"/>
      <c r="GCL704" s="4"/>
      <c r="GCM704" s="4"/>
      <c r="GCN704" s="4"/>
      <c r="GCO704" s="4"/>
      <c r="GCP704" s="4"/>
      <c r="GCQ704" s="4"/>
      <c r="GCR704" s="4"/>
      <c r="GCS704" s="4"/>
      <c r="GCT704" s="4"/>
      <c r="GCU704" s="4"/>
      <c r="GCV704" s="4"/>
      <c r="GCW704" s="4"/>
      <c r="GCX704" s="4"/>
      <c r="GCY704" s="4"/>
      <c r="GCZ704" s="4"/>
      <c r="GDA704" s="4"/>
      <c r="GDB704" s="4"/>
      <c r="GDC704" s="4"/>
      <c r="GDD704" s="4"/>
      <c r="GDE704" s="4"/>
      <c r="GDF704" s="4"/>
      <c r="GDG704" s="4"/>
      <c r="GDH704" s="4"/>
      <c r="GDI704" s="4"/>
      <c r="GDJ704" s="4"/>
      <c r="GDK704" s="4"/>
      <c r="GDL704" s="4"/>
      <c r="GDM704" s="4"/>
      <c r="GDN704" s="4"/>
      <c r="GDO704" s="4"/>
      <c r="GDP704" s="4"/>
      <c r="GDQ704" s="4"/>
      <c r="GDR704" s="4"/>
      <c r="GDS704" s="4"/>
      <c r="GDT704" s="4"/>
      <c r="GDU704" s="4"/>
      <c r="GDV704" s="4"/>
      <c r="GDW704" s="4"/>
      <c r="GDX704" s="4"/>
      <c r="GDY704" s="4"/>
      <c r="GDZ704" s="4"/>
      <c r="GEA704" s="4"/>
      <c r="GEB704" s="4"/>
      <c r="GEC704" s="4"/>
      <c r="GED704" s="4"/>
      <c r="GEE704" s="4"/>
      <c r="GEF704" s="4"/>
      <c r="GEG704" s="4"/>
      <c r="GEH704" s="4"/>
      <c r="GEI704" s="4"/>
      <c r="GEJ704" s="4"/>
      <c r="GEK704" s="4"/>
      <c r="GEL704" s="4"/>
      <c r="GEM704" s="4"/>
      <c r="GEN704" s="4"/>
      <c r="GEO704" s="4"/>
      <c r="GEP704" s="4"/>
      <c r="GEQ704" s="4"/>
      <c r="GER704" s="4"/>
      <c r="GES704" s="4"/>
      <c r="GET704" s="4"/>
      <c r="GEU704" s="4"/>
      <c r="GEV704" s="4"/>
      <c r="GEW704" s="4"/>
      <c r="GEX704" s="4"/>
      <c r="GEY704" s="4"/>
      <c r="GEZ704" s="4"/>
      <c r="GFA704" s="4"/>
      <c r="GFB704" s="4"/>
      <c r="GFC704" s="4"/>
      <c r="GFD704" s="4"/>
      <c r="GFE704" s="4"/>
      <c r="GFF704" s="4"/>
      <c r="GFG704" s="4"/>
      <c r="GFH704" s="4"/>
      <c r="GFI704" s="4"/>
      <c r="GFJ704" s="4"/>
      <c r="GFK704" s="4"/>
      <c r="GFL704" s="4"/>
      <c r="GFM704" s="4"/>
      <c r="GFN704" s="4"/>
      <c r="GFO704" s="4"/>
      <c r="GFP704" s="4"/>
      <c r="GFQ704" s="4"/>
      <c r="GFR704" s="4"/>
      <c r="GFS704" s="4"/>
      <c r="GFT704" s="4"/>
      <c r="GFU704" s="4"/>
      <c r="GFV704" s="4"/>
      <c r="GFW704" s="4"/>
      <c r="GFX704" s="4"/>
      <c r="GFY704" s="4"/>
      <c r="GFZ704" s="4"/>
      <c r="GGA704" s="4"/>
      <c r="GGB704" s="4"/>
      <c r="GGC704" s="4"/>
      <c r="GGD704" s="4"/>
      <c r="GGE704" s="4"/>
      <c r="GGF704" s="4"/>
      <c r="GGG704" s="4"/>
      <c r="GGH704" s="4"/>
      <c r="GGI704" s="4"/>
      <c r="GGJ704" s="4"/>
      <c r="GGK704" s="4"/>
      <c r="GGL704" s="4"/>
      <c r="GGM704" s="4"/>
      <c r="GGN704" s="4"/>
      <c r="GGO704" s="4"/>
      <c r="GGP704" s="4"/>
      <c r="GGQ704" s="4"/>
      <c r="GGR704" s="4"/>
      <c r="GGS704" s="4"/>
      <c r="GGT704" s="4"/>
      <c r="GGU704" s="4"/>
      <c r="GGV704" s="4"/>
      <c r="GGW704" s="4"/>
      <c r="GGX704" s="4"/>
      <c r="GGY704" s="4"/>
      <c r="GGZ704" s="4"/>
      <c r="GHA704" s="4"/>
      <c r="GHB704" s="4"/>
      <c r="GHC704" s="4"/>
      <c r="GHD704" s="4"/>
      <c r="GHE704" s="4"/>
      <c r="GHF704" s="4"/>
      <c r="GHG704" s="4"/>
      <c r="GHH704" s="4"/>
      <c r="GHI704" s="4"/>
      <c r="GHJ704" s="4"/>
      <c r="GHK704" s="4"/>
      <c r="GHL704" s="4"/>
      <c r="GHM704" s="4"/>
      <c r="GHN704" s="4"/>
      <c r="GHO704" s="4"/>
      <c r="GHP704" s="4"/>
      <c r="GHQ704" s="4"/>
      <c r="GHR704" s="4"/>
      <c r="GHS704" s="4"/>
      <c r="GHT704" s="4"/>
      <c r="GHU704" s="4"/>
      <c r="GHV704" s="4"/>
      <c r="GHW704" s="4"/>
      <c r="GHX704" s="4"/>
      <c r="GHY704" s="4"/>
      <c r="GHZ704" s="4"/>
      <c r="GIA704" s="4"/>
      <c r="GIB704" s="4"/>
      <c r="GIC704" s="4"/>
      <c r="GID704" s="4"/>
      <c r="GIE704" s="4"/>
      <c r="GIF704" s="4"/>
      <c r="GIG704" s="4"/>
      <c r="GIH704" s="4"/>
      <c r="GII704" s="4"/>
      <c r="GIJ704" s="4"/>
      <c r="GIK704" s="4"/>
      <c r="GIL704" s="4"/>
      <c r="GIM704" s="4"/>
      <c r="GIN704" s="4"/>
      <c r="GIO704" s="4"/>
      <c r="GIP704" s="4"/>
      <c r="GIQ704" s="4"/>
      <c r="GIR704" s="4"/>
      <c r="GIS704" s="4"/>
      <c r="GIT704" s="4"/>
      <c r="GIU704" s="4"/>
      <c r="GIV704" s="4"/>
      <c r="GIW704" s="4"/>
      <c r="GIX704" s="4"/>
      <c r="GIY704" s="4"/>
      <c r="GIZ704" s="4"/>
      <c r="GJA704" s="4"/>
      <c r="GJB704" s="4"/>
      <c r="GJC704" s="4"/>
      <c r="GJD704" s="4"/>
      <c r="GJE704" s="4"/>
      <c r="GJF704" s="4"/>
      <c r="GJG704" s="4"/>
      <c r="GJH704" s="4"/>
      <c r="GJI704" s="4"/>
      <c r="GJJ704" s="4"/>
      <c r="GJK704" s="4"/>
      <c r="GJL704" s="4"/>
      <c r="GJM704" s="4"/>
      <c r="GJN704" s="4"/>
      <c r="GJO704" s="4"/>
      <c r="GJP704" s="4"/>
      <c r="GJQ704" s="4"/>
      <c r="GJR704" s="4"/>
      <c r="GJS704" s="4"/>
      <c r="GJT704" s="4"/>
      <c r="GJU704" s="4"/>
      <c r="GJV704" s="4"/>
      <c r="GJW704" s="4"/>
      <c r="GJX704" s="4"/>
      <c r="GJY704" s="4"/>
      <c r="GJZ704" s="4"/>
      <c r="GKA704" s="4"/>
      <c r="GKB704" s="4"/>
      <c r="GKC704" s="4"/>
      <c r="GKD704" s="4"/>
      <c r="GKE704" s="4"/>
      <c r="GKF704" s="4"/>
      <c r="GKG704" s="4"/>
      <c r="GKH704" s="4"/>
      <c r="GKI704" s="4"/>
      <c r="GKJ704" s="4"/>
      <c r="GKK704" s="4"/>
      <c r="GKL704" s="4"/>
      <c r="GKM704" s="4"/>
      <c r="GKN704" s="4"/>
      <c r="GKO704" s="4"/>
      <c r="GKP704" s="4"/>
      <c r="GKQ704" s="4"/>
      <c r="GKR704" s="4"/>
      <c r="GKS704" s="4"/>
      <c r="GKT704" s="4"/>
      <c r="GKU704" s="4"/>
      <c r="GKV704" s="4"/>
      <c r="GKW704" s="4"/>
      <c r="GKX704" s="4"/>
      <c r="GKY704" s="4"/>
      <c r="GKZ704" s="4"/>
      <c r="GLA704" s="4"/>
      <c r="GLB704" s="4"/>
      <c r="GLC704" s="4"/>
      <c r="GLD704" s="4"/>
      <c r="GLE704" s="4"/>
      <c r="GLF704" s="4"/>
      <c r="GLG704" s="4"/>
      <c r="GLH704" s="4"/>
      <c r="GLI704" s="4"/>
      <c r="GLJ704" s="4"/>
      <c r="GLK704" s="4"/>
      <c r="GLL704" s="4"/>
      <c r="GLM704" s="4"/>
      <c r="GLN704" s="4"/>
      <c r="GLO704" s="4"/>
      <c r="GLP704" s="4"/>
      <c r="GLQ704" s="4"/>
      <c r="GLR704" s="4"/>
      <c r="GLS704" s="4"/>
      <c r="GLT704" s="4"/>
      <c r="GLU704" s="4"/>
      <c r="GLV704" s="4"/>
      <c r="GLW704" s="4"/>
      <c r="GLX704" s="4"/>
      <c r="GLY704" s="4"/>
      <c r="GLZ704" s="4"/>
      <c r="GMA704" s="4"/>
      <c r="GMB704" s="4"/>
      <c r="GMC704" s="4"/>
      <c r="GMD704" s="4"/>
      <c r="GME704" s="4"/>
      <c r="GMF704" s="4"/>
      <c r="GMG704" s="4"/>
      <c r="GMH704" s="4"/>
      <c r="GMI704" s="4"/>
      <c r="GMJ704" s="4"/>
      <c r="GMK704" s="4"/>
      <c r="GML704" s="4"/>
      <c r="GMM704" s="4"/>
      <c r="GMN704" s="4"/>
      <c r="GMO704" s="4"/>
      <c r="GMP704" s="4"/>
      <c r="GMQ704" s="4"/>
      <c r="GMR704" s="4"/>
      <c r="GMS704" s="4"/>
      <c r="GMT704" s="4"/>
      <c r="GMU704" s="4"/>
      <c r="GMV704" s="4"/>
      <c r="GMW704" s="4"/>
      <c r="GMX704" s="4"/>
      <c r="GMY704" s="4"/>
      <c r="GMZ704" s="4"/>
      <c r="GNA704" s="4"/>
      <c r="GNB704" s="4"/>
      <c r="GNC704" s="4"/>
      <c r="GND704" s="4"/>
      <c r="GNE704" s="4"/>
      <c r="GNF704" s="4"/>
      <c r="GNG704" s="4"/>
      <c r="GNH704" s="4"/>
      <c r="GNI704" s="4"/>
      <c r="GNJ704" s="4"/>
      <c r="GNK704" s="4"/>
      <c r="GNL704" s="4"/>
      <c r="GNM704" s="4"/>
      <c r="GNN704" s="4"/>
      <c r="GNO704" s="4"/>
      <c r="GNP704" s="4"/>
      <c r="GNQ704" s="4"/>
      <c r="GNR704" s="4"/>
      <c r="GNS704" s="4"/>
      <c r="GNT704" s="4"/>
      <c r="GNU704" s="4"/>
      <c r="GNV704" s="4"/>
      <c r="GNW704" s="4"/>
      <c r="GNX704" s="4"/>
      <c r="GNY704" s="4"/>
      <c r="GNZ704" s="4"/>
      <c r="GOA704" s="4"/>
      <c r="GOB704" s="4"/>
      <c r="GOC704" s="4"/>
      <c r="GOD704" s="4"/>
      <c r="GOE704" s="4"/>
      <c r="GOF704" s="4"/>
      <c r="GOG704" s="4"/>
      <c r="GOH704" s="4"/>
      <c r="GOI704" s="4"/>
      <c r="GOJ704" s="4"/>
      <c r="GOK704" s="4"/>
      <c r="GOL704" s="4"/>
      <c r="GOM704" s="4"/>
      <c r="GON704" s="4"/>
      <c r="GOO704" s="4"/>
      <c r="GOP704" s="4"/>
      <c r="GOQ704" s="4"/>
      <c r="GOR704" s="4"/>
      <c r="GOS704" s="4"/>
      <c r="GOT704" s="4"/>
      <c r="GOU704" s="4"/>
      <c r="GOV704" s="4"/>
      <c r="GOW704" s="4"/>
      <c r="GOX704" s="4"/>
      <c r="GOY704" s="4"/>
      <c r="GOZ704" s="4"/>
      <c r="GPA704" s="4"/>
      <c r="GPB704" s="4"/>
      <c r="GPC704" s="4"/>
      <c r="GPD704" s="4"/>
      <c r="GPE704" s="4"/>
      <c r="GPF704" s="4"/>
      <c r="GPG704" s="4"/>
      <c r="GPH704" s="4"/>
      <c r="GPI704" s="4"/>
      <c r="GPJ704" s="4"/>
      <c r="GPK704" s="4"/>
      <c r="GPL704" s="4"/>
      <c r="GPM704" s="4"/>
      <c r="GPN704" s="4"/>
      <c r="GPO704" s="4"/>
      <c r="GPP704" s="4"/>
      <c r="GPQ704" s="4"/>
      <c r="GPR704" s="4"/>
      <c r="GPS704" s="4"/>
      <c r="GPT704" s="4"/>
      <c r="GPU704" s="4"/>
      <c r="GPV704" s="4"/>
      <c r="GPW704" s="4"/>
      <c r="GPX704" s="4"/>
      <c r="GPY704" s="4"/>
      <c r="GPZ704" s="4"/>
      <c r="GQA704" s="4"/>
      <c r="GQB704" s="4"/>
      <c r="GQC704" s="4"/>
      <c r="GQD704" s="4"/>
      <c r="GQE704" s="4"/>
      <c r="GQF704" s="4"/>
      <c r="GQG704" s="4"/>
      <c r="GQH704" s="4"/>
      <c r="GQI704" s="4"/>
      <c r="GQJ704" s="4"/>
      <c r="GQK704" s="4"/>
      <c r="GQL704" s="4"/>
      <c r="GQM704" s="4"/>
      <c r="GQN704" s="4"/>
      <c r="GQO704" s="4"/>
      <c r="GQP704" s="4"/>
      <c r="GQQ704" s="4"/>
      <c r="GQR704" s="4"/>
      <c r="GQS704" s="4"/>
      <c r="GQT704" s="4"/>
      <c r="GQU704" s="4"/>
      <c r="GQV704" s="4"/>
      <c r="GQW704" s="4"/>
      <c r="GQX704" s="4"/>
      <c r="GQY704" s="4"/>
      <c r="GQZ704" s="4"/>
      <c r="GRA704" s="4"/>
      <c r="GRB704" s="4"/>
      <c r="GRC704" s="4"/>
      <c r="GRD704" s="4"/>
      <c r="GRE704" s="4"/>
      <c r="GRF704" s="4"/>
      <c r="GRG704" s="4"/>
      <c r="GRH704" s="4"/>
      <c r="GRI704" s="4"/>
      <c r="GRJ704" s="4"/>
      <c r="GRK704" s="4"/>
      <c r="GRL704" s="4"/>
      <c r="GRM704" s="4"/>
      <c r="GRN704" s="4"/>
      <c r="GRO704" s="4"/>
      <c r="GRP704" s="4"/>
      <c r="GRQ704" s="4"/>
      <c r="GRR704" s="4"/>
      <c r="GRS704" s="4"/>
      <c r="GRT704" s="4"/>
      <c r="GRU704" s="4"/>
      <c r="GRV704" s="4"/>
      <c r="GRW704" s="4"/>
      <c r="GRX704" s="4"/>
      <c r="GRY704" s="4"/>
      <c r="GRZ704" s="4"/>
      <c r="GSA704" s="4"/>
      <c r="GSB704" s="4"/>
      <c r="GSC704" s="4"/>
      <c r="GSD704" s="4"/>
      <c r="GSE704" s="4"/>
      <c r="GSF704" s="4"/>
      <c r="GSG704" s="4"/>
      <c r="GSH704" s="4"/>
      <c r="GSI704" s="4"/>
      <c r="GSJ704" s="4"/>
      <c r="GSK704" s="4"/>
      <c r="GSL704" s="4"/>
      <c r="GSM704" s="4"/>
      <c r="GSN704" s="4"/>
      <c r="GSO704" s="4"/>
      <c r="GSP704" s="4"/>
      <c r="GSQ704" s="4"/>
      <c r="GSR704" s="4"/>
      <c r="GSS704" s="4"/>
      <c r="GST704" s="4"/>
      <c r="GSU704" s="4"/>
      <c r="GSV704" s="4"/>
      <c r="GSW704" s="4"/>
      <c r="GSX704" s="4"/>
      <c r="GSY704" s="4"/>
      <c r="GSZ704" s="4"/>
      <c r="GTA704" s="4"/>
      <c r="GTB704" s="4"/>
      <c r="GTC704" s="4"/>
      <c r="GTD704" s="4"/>
      <c r="GTE704" s="4"/>
      <c r="GTF704" s="4"/>
      <c r="GTG704" s="4"/>
      <c r="GTH704" s="4"/>
      <c r="GTI704" s="4"/>
      <c r="GTJ704" s="4"/>
      <c r="GTK704" s="4"/>
      <c r="GTL704" s="4"/>
      <c r="GTM704" s="4"/>
      <c r="GTN704" s="4"/>
      <c r="GTO704" s="4"/>
      <c r="GTP704" s="4"/>
      <c r="GTQ704" s="4"/>
      <c r="GTR704" s="4"/>
      <c r="GTS704" s="4"/>
      <c r="GTT704" s="4"/>
      <c r="GTU704" s="4"/>
      <c r="GTV704" s="4"/>
      <c r="GTW704" s="4"/>
      <c r="GTX704" s="4"/>
      <c r="GTY704" s="4"/>
      <c r="GTZ704" s="4"/>
      <c r="GUA704" s="4"/>
      <c r="GUB704" s="4"/>
      <c r="GUC704" s="4"/>
      <c r="GUD704" s="4"/>
      <c r="GUE704" s="4"/>
      <c r="GUF704" s="4"/>
      <c r="GUG704" s="4"/>
      <c r="GUH704" s="4"/>
      <c r="GUI704" s="4"/>
      <c r="GUJ704" s="4"/>
      <c r="GUK704" s="4"/>
      <c r="GUL704" s="4"/>
      <c r="GUM704" s="4"/>
      <c r="GUN704" s="4"/>
      <c r="GUO704" s="4"/>
      <c r="GUP704" s="4"/>
      <c r="GUQ704" s="4"/>
      <c r="GUR704" s="4"/>
      <c r="GUS704" s="4"/>
      <c r="GUT704" s="4"/>
      <c r="GUU704" s="4"/>
      <c r="GUV704" s="4"/>
      <c r="GUW704" s="4"/>
      <c r="GUX704" s="4"/>
      <c r="GUY704" s="4"/>
      <c r="GUZ704" s="4"/>
      <c r="GVA704" s="4"/>
      <c r="GVB704" s="4"/>
      <c r="GVC704" s="4"/>
      <c r="GVD704" s="4"/>
      <c r="GVE704" s="4"/>
      <c r="GVF704" s="4"/>
      <c r="GVG704" s="4"/>
      <c r="GVH704" s="4"/>
      <c r="GVI704" s="4"/>
      <c r="GVJ704" s="4"/>
      <c r="GVK704" s="4"/>
      <c r="GVL704" s="4"/>
      <c r="GVM704" s="4"/>
      <c r="GVN704" s="4"/>
      <c r="GVO704" s="4"/>
      <c r="GVP704" s="4"/>
      <c r="GVQ704" s="4"/>
      <c r="GVR704" s="4"/>
      <c r="GVS704" s="4"/>
      <c r="GVT704" s="4"/>
      <c r="GVU704" s="4"/>
      <c r="GVV704" s="4"/>
      <c r="GVW704" s="4"/>
      <c r="GVX704" s="4"/>
      <c r="GVY704" s="4"/>
      <c r="GVZ704" s="4"/>
      <c r="GWA704" s="4"/>
      <c r="GWB704" s="4"/>
      <c r="GWC704" s="4"/>
      <c r="GWD704" s="4"/>
      <c r="GWE704" s="4"/>
      <c r="GWF704" s="4"/>
      <c r="GWG704" s="4"/>
      <c r="GWH704" s="4"/>
      <c r="GWI704" s="4"/>
      <c r="GWJ704" s="4"/>
      <c r="GWK704" s="4"/>
      <c r="GWL704" s="4"/>
      <c r="GWM704" s="4"/>
      <c r="GWN704" s="4"/>
      <c r="GWO704" s="4"/>
      <c r="GWP704" s="4"/>
      <c r="GWQ704" s="4"/>
      <c r="GWR704" s="4"/>
      <c r="GWS704" s="4"/>
      <c r="GWT704" s="4"/>
      <c r="GWU704" s="4"/>
      <c r="GWV704" s="4"/>
      <c r="GWW704" s="4"/>
      <c r="GWX704" s="4"/>
      <c r="GWY704" s="4"/>
      <c r="GWZ704" s="4"/>
      <c r="GXA704" s="4"/>
      <c r="GXB704" s="4"/>
      <c r="GXC704" s="4"/>
      <c r="GXD704" s="4"/>
      <c r="GXE704" s="4"/>
      <c r="GXF704" s="4"/>
      <c r="GXG704" s="4"/>
      <c r="GXH704" s="4"/>
      <c r="GXI704" s="4"/>
      <c r="GXJ704" s="4"/>
      <c r="GXK704" s="4"/>
      <c r="GXL704" s="4"/>
      <c r="GXM704" s="4"/>
      <c r="GXN704" s="4"/>
      <c r="GXO704" s="4"/>
      <c r="GXP704" s="4"/>
      <c r="GXQ704" s="4"/>
      <c r="GXR704" s="4"/>
      <c r="GXS704" s="4"/>
      <c r="GXT704" s="4"/>
      <c r="GXU704" s="4"/>
      <c r="GXV704" s="4"/>
      <c r="GXW704" s="4"/>
      <c r="GXX704" s="4"/>
      <c r="GXY704" s="4"/>
      <c r="GXZ704" s="4"/>
      <c r="GYA704" s="4"/>
      <c r="GYB704" s="4"/>
      <c r="GYC704" s="4"/>
      <c r="GYD704" s="4"/>
      <c r="GYE704" s="4"/>
      <c r="GYF704" s="4"/>
      <c r="GYG704" s="4"/>
      <c r="GYH704" s="4"/>
      <c r="GYI704" s="4"/>
      <c r="GYJ704" s="4"/>
      <c r="GYK704" s="4"/>
      <c r="GYL704" s="4"/>
      <c r="GYM704" s="4"/>
      <c r="GYN704" s="4"/>
      <c r="GYO704" s="4"/>
      <c r="GYP704" s="4"/>
      <c r="GYQ704" s="4"/>
      <c r="GYR704" s="4"/>
      <c r="GYS704" s="4"/>
      <c r="GYT704" s="4"/>
      <c r="GYU704" s="4"/>
      <c r="GYV704" s="4"/>
      <c r="GYW704" s="4"/>
      <c r="GYX704" s="4"/>
      <c r="GYY704" s="4"/>
      <c r="GYZ704" s="4"/>
      <c r="GZA704" s="4"/>
      <c r="GZB704" s="4"/>
      <c r="GZC704" s="4"/>
      <c r="GZD704" s="4"/>
      <c r="GZE704" s="4"/>
      <c r="GZF704" s="4"/>
      <c r="GZG704" s="4"/>
      <c r="GZH704" s="4"/>
      <c r="GZI704" s="4"/>
      <c r="GZJ704" s="4"/>
      <c r="GZK704" s="4"/>
      <c r="GZL704" s="4"/>
      <c r="GZM704" s="4"/>
      <c r="GZN704" s="4"/>
      <c r="GZO704" s="4"/>
      <c r="GZP704" s="4"/>
      <c r="GZQ704" s="4"/>
      <c r="GZR704" s="4"/>
      <c r="GZS704" s="4"/>
      <c r="GZT704" s="4"/>
      <c r="GZU704" s="4"/>
      <c r="GZV704" s="4"/>
      <c r="GZW704" s="4"/>
      <c r="GZX704" s="4"/>
      <c r="GZY704" s="4"/>
      <c r="GZZ704" s="4"/>
      <c r="HAA704" s="4"/>
      <c r="HAB704" s="4"/>
      <c r="HAC704" s="4"/>
      <c r="HAD704" s="4"/>
      <c r="HAE704" s="4"/>
      <c r="HAF704" s="4"/>
      <c r="HAG704" s="4"/>
      <c r="HAH704" s="4"/>
      <c r="HAI704" s="4"/>
      <c r="HAJ704" s="4"/>
      <c r="HAK704" s="4"/>
      <c r="HAL704" s="4"/>
      <c r="HAM704" s="4"/>
      <c r="HAN704" s="4"/>
      <c r="HAO704" s="4"/>
      <c r="HAP704" s="4"/>
      <c r="HAQ704" s="4"/>
      <c r="HAR704" s="4"/>
      <c r="HAS704" s="4"/>
      <c r="HAT704" s="4"/>
      <c r="HAU704" s="4"/>
      <c r="HAV704" s="4"/>
      <c r="HAW704" s="4"/>
      <c r="HAX704" s="4"/>
      <c r="HAY704" s="4"/>
      <c r="HAZ704" s="4"/>
      <c r="HBA704" s="4"/>
      <c r="HBB704" s="4"/>
      <c r="HBC704" s="4"/>
      <c r="HBD704" s="4"/>
      <c r="HBE704" s="4"/>
      <c r="HBF704" s="4"/>
      <c r="HBG704" s="4"/>
      <c r="HBH704" s="4"/>
      <c r="HBI704" s="4"/>
      <c r="HBJ704" s="4"/>
      <c r="HBK704" s="4"/>
      <c r="HBL704" s="4"/>
      <c r="HBM704" s="4"/>
      <c r="HBN704" s="4"/>
      <c r="HBO704" s="4"/>
      <c r="HBP704" s="4"/>
      <c r="HBQ704" s="4"/>
      <c r="HBR704" s="4"/>
      <c r="HBS704" s="4"/>
      <c r="HBT704" s="4"/>
      <c r="HBU704" s="4"/>
      <c r="HBV704" s="4"/>
      <c r="HBW704" s="4"/>
      <c r="HBX704" s="4"/>
      <c r="HBY704" s="4"/>
      <c r="HBZ704" s="4"/>
      <c r="HCA704" s="4"/>
      <c r="HCB704" s="4"/>
      <c r="HCC704" s="4"/>
      <c r="HCD704" s="4"/>
      <c r="HCE704" s="4"/>
      <c r="HCF704" s="4"/>
      <c r="HCG704" s="4"/>
      <c r="HCH704" s="4"/>
      <c r="HCI704" s="4"/>
      <c r="HCJ704" s="4"/>
      <c r="HCK704" s="4"/>
      <c r="HCL704" s="4"/>
      <c r="HCM704" s="4"/>
      <c r="HCN704" s="4"/>
      <c r="HCO704" s="4"/>
      <c r="HCP704" s="4"/>
      <c r="HCQ704" s="4"/>
      <c r="HCR704" s="4"/>
      <c r="HCS704" s="4"/>
      <c r="HCT704" s="4"/>
      <c r="HCU704" s="4"/>
      <c r="HCV704" s="4"/>
      <c r="HCW704" s="4"/>
      <c r="HCX704" s="4"/>
      <c r="HCY704" s="4"/>
      <c r="HCZ704" s="4"/>
      <c r="HDA704" s="4"/>
      <c r="HDB704" s="4"/>
      <c r="HDC704" s="4"/>
      <c r="HDD704" s="4"/>
      <c r="HDE704" s="4"/>
      <c r="HDF704" s="4"/>
      <c r="HDG704" s="4"/>
      <c r="HDH704" s="4"/>
      <c r="HDI704" s="4"/>
      <c r="HDJ704" s="4"/>
      <c r="HDK704" s="4"/>
      <c r="HDL704" s="4"/>
      <c r="HDM704" s="4"/>
      <c r="HDN704" s="4"/>
      <c r="HDO704" s="4"/>
      <c r="HDP704" s="4"/>
      <c r="HDQ704" s="4"/>
      <c r="HDR704" s="4"/>
      <c r="HDS704" s="4"/>
      <c r="HDT704" s="4"/>
      <c r="HDU704" s="4"/>
      <c r="HDV704" s="4"/>
      <c r="HDW704" s="4"/>
      <c r="HDX704" s="4"/>
      <c r="HDY704" s="4"/>
      <c r="HDZ704" s="4"/>
      <c r="HEA704" s="4"/>
      <c r="HEB704" s="4"/>
      <c r="HEC704" s="4"/>
      <c r="HED704" s="4"/>
      <c r="HEE704" s="4"/>
      <c r="HEF704" s="4"/>
      <c r="HEG704" s="4"/>
      <c r="HEH704" s="4"/>
      <c r="HEI704" s="4"/>
      <c r="HEJ704" s="4"/>
      <c r="HEK704" s="4"/>
      <c r="HEL704" s="4"/>
      <c r="HEM704" s="4"/>
      <c r="HEN704" s="4"/>
      <c r="HEO704" s="4"/>
      <c r="HEP704" s="4"/>
      <c r="HEQ704" s="4"/>
      <c r="HER704" s="4"/>
      <c r="HES704" s="4"/>
      <c r="HET704" s="4"/>
      <c r="HEU704" s="4"/>
      <c r="HEV704" s="4"/>
      <c r="HEW704" s="4"/>
      <c r="HEX704" s="4"/>
      <c r="HEY704" s="4"/>
      <c r="HEZ704" s="4"/>
      <c r="HFA704" s="4"/>
      <c r="HFB704" s="4"/>
      <c r="HFC704" s="4"/>
      <c r="HFD704" s="4"/>
      <c r="HFE704" s="4"/>
      <c r="HFF704" s="4"/>
      <c r="HFG704" s="4"/>
      <c r="HFH704" s="4"/>
      <c r="HFI704" s="4"/>
      <c r="HFJ704" s="4"/>
      <c r="HFK704" s="4"/>
      <c r="HFL704" s="4"/>
      <c r="HFM704" s="4"/>
      <c r="HFN704" s="4"/>
      <c r="HFO704" s="4"/>
      <c r="HFP704" s="4"/>
      <c r="HFQ704" s="4"/>
      <c r="HFR704" s="4"/>
      <c r="HFS704" s="4"/>
      <c r="HFT704" s="4"/>
      <c r="HFU704" s="4"/>
      <c r="HFV704" s="4"/>
      <c r="HFW704" s="4"/>
      <c r="HFX704" s="4"/>
      <c r="HFY704" s="4"/>
      <c r="HFZ704" s="4"/>
      <c r="HGA704" s="4"/>
      <c r="HGB704" s="4"/>
      <c r="HGC704" s="4"/>
      <c r="HGD704" s="4"/>
      <c r="HGE704" s="4"/>
      <c r="HGF704" s="4"/>
      <c r="HGG704" s="4"/>
      <c r="HGH704" s="4"/>
      <c r="HGI704" s="4"/>
      <c r="HGJ704" s="4"/>
      <c r="HGK704" s="4"/>
      <c r="HGL704" s="4"/>
      <c r="HGM704" s="4"/>
      <c r="HGN704" s="4"/>
      <c r="HGO704" s="4"/>
      <c r="HGP704" s="4"/>
      <c r="HGQ704" s="4"/>
      <c r="HGR704" s="4"/>
      <c r="HGS704" s="4"/>
      <c r="HGT704" s="4"/>
      <c r="HGU704" s="4"/>
      <c r="HGV704" s="4"/>
      <c r="HGW704" s="4"/>
      <c r="HGX704" s="4"/>
      <c r="HGY704" s="4"/>
      <c r="HGZ704" s="4"/>
      <c r="HHA704" s="4"/>
      <c r="HHB704" s="4"/>
      <c r="HHC704" s="4"/>
      <c r="HHD704" s="4"/>
      <c r="HHE704" s="4"/>
      <c r="HHF704" s="4"/>
      <c r="HHG704" s="4"/>
      <c r="HHH704" s="4"/>
      <c r="HHI704" s="4"/>
      <c r="HHJ704" s="4"/>
      <c r="HHK704" s="4"/>
      <c r="HHL704" s="4"/>
      <c r="HHM704" s="4"/>
      <c r="HHN704" s="4"/>
      <c r="HHO704" s="4"/>
      <c r="HHP704" s="4"/>
      <c r="HHQ704" s="4"/>
      <c r="HHR704" s="4"/>
      <c r="HHS704" s="4"/>
      <c r="HHT704" s="4"/>
      <c r="HHU704" s="4"/>
      <c r="HHV704" s="4"/>
      <c r="HHW704" s="4"/>
      <c r="HHX704" s="4"/>
      <c r="HHY704" s="4"/>
      <c r="HHZ704" s="4"/>
      <c r="HIA704" s="4"/>
      <c r="HIB704" s="4"/>
      <c r="HIC704" s="4"/>
      <c r="HID704" s="4"/>
      <c r="HIE704" s="4"/>
      <c r="HIF704" s="4"/>
      <c r="HIG704" s="4"/>
      <c r="HIH704" s="4"/>
      <c r="HII704" s="4"/>
      <c r="HIJ704" s="4"/>
      <c r="HIK704" s="4"/>
      <c r="HIL704" s="4"/>
      <c r="HIM704" s="4"/>
      <c r="HIN704" s="4"/>
      <c r="HIO704" s="4"/>
      <c r="HIP704" s="4"/>
      <c r="HIQ704" s="4"/>
      <c r="HIR704" s="4"/>
      <c r="HIS704" s="4"/>
      <c r="HIT704" s="4"/>
      <c r="HIU704" s="4"/>
      <c r="HIV704" s="4"/>
      <c r="HIW704" s="4"/>
      <c r="HIX704" s="4"/>
      <c r="HIY704" s="4"/>
      <c r="HIZ704" s="4"/>
      <c r="HJA704" s="4"/>
      <c r="HJB704" s="4"/>
      <c r="HJC704" s="4"/>
      <c r="HJD704" s="4"/>
      <c r="HJE704" s="4"/>
      <c r="HJF704" s="4"/>
      <c r="HJG704" s="4"/>
      <c r="HJH704" s="4"/>
      <c r="HJI704" s="4"/>
      <c r="HJJ704" s="4"/>
      <c r="HJK704" s="4"/>
      <c r="HJL704" s="4"/>
      <c r="HJM704" s="4"/>
      <c r="HJN704" s="4"/>
      <c r="HJO704" s="4"/>
      <c r="HJP704" s="4"/>
      <c r="HJQ704" s="4"/>
      <c r="HJR704" s="4"/>
      <c r="HJS704" s="4"/>
      <c r="HJT704" s="4"/>
      <c r="HJU704" s="4"/>
      <c r="HJV704" s="4"/>
      <c r="HJW704" s="4"/>
      <c r="HJX704" s="4"/>
      <c r="HJY704" s="4"/>
      <c r="HJZ704" s="4"/>
      <c r="HKA704" s="4"/>
      <c r="HKB704" s="4"/>
      <c r="HKC704" s="4"/>
      <c r="HKD704" s="4"/>
      <c r="HKE704" s="4"/>
      <c r="HKF704" s="4"/>
      <c r="HKG704" s="4"/>
      <c r="HKH704" s="4"/>
      <c r="HKI704" s="4"/>
      <c r="HKJ704" s="4"/>
      <c r="HKK704" s="4"/>
      <c r="HKL704" s="4"/>
      <c r="HKM704" s="4"/>
      <c r="HKN704" s="4"/>
      <c r="HKO704" s="4"/>
      <c r="HKP704" s="4"/>
      <c r="HKQ704" s="4"/>
      <c r="HKR704" s="4"/>
      <c r="HKS704" s="4"/>
      <c r="HKT704" s="4"/>
      <c r="HKU704" s="4"/>
      <c r="HKV704" s="4"/>
      <c r="HKW704" s="4"/>
      <c r="HKX704" s="4"/>
      <c r="HKY704" s="4"/>
      <c r="HKZ704" s="4"/>
      <c r="HLA704" s="4"/>
      <c r="HLB704" s="4"/>
      <c r="HLC704" s="4"/>
      <c r="HLD704" s="4"/>
      <c r="HLE704" s="4"/>
      <c r="HLF704" s="4"/>
      <c r="HLG704" s="4"/>
      <c r="HLH704" s="4"/>
      <c r="HLI704" s="4"/>
      <c r="HLJ704" s="4"/>
      <c r="HLK704" s="4"/>
      <c r="HLL704" s="4"/>
      <c r="HLM704" s="4"/>
      <c r="HLN704" s="4"/>
      <c r="HLO704" s="4"/>
      <c r="HLP704" s="4"/>
      <c r="HLQ704" s="4"/>
      <c r="HLR704" s="4"/>
      <c r="HLS704" s="4"/>
      <c r="HLT704" s="4"/>
      <c r="HLU704" s="4"/>
      <c r="HLV704" s="4"/>
      <c r="HLW704" s="4"/>
      <c r="HLX704" s="4"/>
      <c r="HLY704" s="4"/>
      <c r="HLZ704" s="4"/>
      <c r="HMA704" s="4"/>
      <c r="HMB704" s="4"/>
      <c r="HMC704" s="4"/>
      <c r="HMD704" s="4"/>
      <c r="HME704" s="4"/>
      <c r="HMF704" s="4"/>
      <c r="HMG704" s="4"/>
      <c r="HMH704" s="4"/>
      <c r="HMI704" s="4"/>
      <c r="HMJ704" s="4"/>
      <c r="HMK704" s="4"/>
      <c r="HML704" s="4"/>
      <c r="HMM704" s="4"/>
      <c r="HMN704" s="4"/>
      <c r="HMO704" s="4"/>
      <c r="HMP704" s="4"/>
      <c r="HMQ704" s="4"/>
      <c r="HMR704" s="4"/>
      <c r="HMS704" s="4"/>
      <c r="HMT704" s="4"/>
      <c r="HMU704" s="4"/>
      <c r="HMV704" s="4"/>
      <c r="HMW704" s="4"/>
      <c r="HMX704" s="4"/>
      <c r="HMY704" s="4"/>
      <c r="HMZ704" s="4"/>
      <c r="HNA704" s="4"/>
      <c r="HNB704" s="4"/>
      <c r="HNC704" s="4"/>
      <c r="HND704" s="4"/>
      <c r="HNE704" s="4"/>
      <c r="HNF704" s="4"/>
      <c r="HNG704" s="4"/>
      <c r="HNH704" s="4"/>
      <c r="HNI704" s="4"/>
      <c r="HNJ704" s="4"/>
      <c r="HNK704" s="4"/>
      <c r="HNL704" s="4"/>
      <c r="HNM704" s="4"/>
      <c r="HNN704" s="4"/>
      <c r="HNO704" s="4"/>
      <c r="HNP704" s="4"/>
      <c r="HNQ704" s="4"/>
      <c r="HNR704" s="4"/>
      <c r="HNS704" s="4"/>
      <c r="HNT704" s="4"/>
      <c r="HNU704" s="4"/>
      <c r="HNV704" s="4"/>
      <c r="HNW704" s="4"/>
      <c r="HNX704" s="4"/>
      <c r="HNY704" s="4"/>
      <c r="HNZ704" s="4"/>
      <c r="HOA704" s="4"/>
      <c r="HOB704" s="4"/>
      <c r="HOC704" s="4"/>
      <c r="HOD704" s="4"/>
      <c r="HOE704" s="4"/>
      <c r="HOF704" s="4"/>
      <c r="HOG704" s="4"/>
      <c r="HOH704" s="4"/>
      <c r="HOI704" s="4"/>
      <c r="HOJ704" s="4"/>
      <c r="HOK704" s="4"/>
      <c r="HOL704" s="4"/>
      <c r="HOM704" s="4"/>
      <c r="HON704" s="4"/>
      <c r="HOO704" s="4"/>
      <c r="HOP704" s="4"/>
      <c r="HOQ704" s="4"/>
      <c r="HOR704" s="4"/>
      <c r="HOS704" s="4"/>
      <c r="HOT704" s="4"/>
      <c r="HOU704" s="4"/>
      <c r="HOV704" s="4"/>
      <c r="HOW704" s="4"/>
      <c r="HOX704" s="4"/>
      <c r="HOY704" s="4"/>
      <c r="HOZ704" s="4"/>
      <c r="HPA704" s="4"/>
      <c r="HPB704" s="4"/>
      <c r="HPC704" s="4"/>
      <c r="HPD704" s="4"/>
      <c r="HPE704" s="4"/>
      <c r="HPF704" s="4"/>
      <c r="HPG704" s="4"/>
      <c r="HPH704" s="4"/>
      <c r="HPI704" s="4"/>
      <c r="HPJ704" s="4"/>
      <c r="HPK704" s="4"/>
      <c r="HPL704" s="4"/>
      <c r="HPM704" s="4"/>
      <c r="HPN704" s="4"/>
      <c r="HPO704" s="4"/>
      <c r="HPP704" s="4"/>
      <c r="HPQ704" s="4"/>
      <c r="HPR704" s="4"/>
      <c r="HPS704" s="4"/>
      <c r="HPT704" s="4"/>
      <c r="HPU704" s="4"/>
      <c r="HPV704" s="4"/>
      <c r="HPW704" s="4"/>
      <c r="HPX704" s="4"/>
      <c r="HPY704" s="4"/>
      <c r="HPZ704" s="4"/>
      <c r="HQA704" s="4"/>
      <c r="HQB704" s="4"/>
      <c r="HQC704" s="4"/>
      <c r="HQD704" s="4"/>
      <c r="HQE704" s="4"/>
      <c r="HQF704" s="4"/>
      <c r="HQG704" s="4"/>
      <c r="HQH704" s="4"/>
      <c r="HQI704" s="4"/>
      <c r="HQJ704" s="4"/>
      <c r="HQK704" s="4"/>
      <c r="HQL704" s="4"/>
      <c r="HQM704" s="4"/>
      <c r="HQN704" s="4"/>
      <c r="HQO704" s="4"/>
      <c r="HQP704" s="4"/>
      <c r="HQQ704" s="4"/>
      <c r="HQR704" s="4"/>
      <c r="HQS704" s="4"/>
      <c r="HQT704" s="4"/>
      <c r="HQU704" s="4"/>
      <c r="HQV704" s="4"/>
      <c r="HQW704" s="4"/>
      <c r="HQX704" s="4"/>
      <c r="HQY704" s="4"/>
      <c r="HQZ704" s="4"/>
      <c r="HRA704" s="4"/>
      <c r="HRB704" s="4"/>
      <c r="HRC704" s="4"/>
      <c r="HRD704" s="4"/>
      <c r="HRE704" s="4"/>
      <c r="HRF704" s="4"/>
      <c r="HRG704" s="4"/>
      <c r="HRH704" s="4"/>
      <c r="HRI704" s="4"/>
      <c r="HRJ704" s="4"/>
      <c r="HRK704" s="4"/>
      <c r="HRL704" s="4"/>
      <c r="HRM704" s="4"/>
      <c r="HRN704" s="4"/>
      <c r="HRO704" s="4"/>
      <c r="HRP704" s="4"/>
      <c r="HRQ704" s="4"/>
      <c r="HRR704" s="4"/>
      <c r="HRS704" s="4"/>
      <c r="HRT704" s="4"/>
      <c r="HRU704" s="4"/>
      <c r="HRV704" s="4"/>
      <c r="HRW704" s="4"/>
      <c r="HRX704" s="4"/>
      <c r="HRY704" s="4"/>
      <c r="HRZ704" s="4"/>
      <c r="HSA704" s="4"/>
      <c r="HSB704" s="4"/>
      <c r="HSC704" s="4"/>
      <c r="HSD704" s="4"/>
      <c r="HSE704" s="4"/>
      <c r="HSF704" s="4"/>
      <c r="HSG704" s="4"/>
      <c r="HSH704" s="4"/>
      <c r="HSI704" s="4"/>
      <c r="HSJ704" s="4"/>
      <c r="HSK704" s="4"/>
      <c r="HSL704" s="4"/>
      <c r="HSM704" s="4"/>
      <c r="HSN704" s="4"/>
      <c r="HSO704" s="4"/>
      <c r="HSP704" s="4"/>
      <c r="HSQ704" s="4"/>
      <c r="HSR704" s="4"/>
      <c r="HSS704" s="4"/>
      <c r="HST704" s="4"/>
      <c r="HSU704" s="4"/>
      <c r="HSV704" s="4"/>
      <c r="HSW704" s="4"/>
      <c r="HSX704" s="4"/>
      <c r="HSY704" s="4"/>
      <c r="HSZ704" s="4"/>
      <c r="HTA704" s="4"/>
      <c r="HTB704" s="4"/>
      <c r="HTC704" s="4"/>
      <c r="HTD704" s="4"/>
      <c r="HTE704" s="4"/>
      <c r="HTF704" s="4"/>
      <c r="HTG704" s="4"/>
      <c r="HTH704" s="4"/>
      <c r="HTI704" s="4"/>
      <c r="HTJ704" s="4"/>
      <c r="HTK704" s="4"/>
      <c r="HTL704" s="4"/>
      <c r="HTM704" s="4"/>
      <c r="HTN704" s="4"/>
      <c r="HTO704" s="4"/>
      <c r="HTP704" s="4"/>
      <c r="HTQ704" s="4"/>
      <c r="HTR704" s="4"/>
      <c r="HTS704" s="4"/>
      <c r="HTT704" s="4"/>
      <c r="HTU704" s="4"/>
      <c r="HTV704" s="4"/>
      <c r="HTW704" s="4"/>
      <c r="HTX704" s="4"/>
      <c r="HTY704" s="4"/>
      <c r="HTZ704" s="4"/>
      <c r="HUA704" s="4"/>
      <c r="HUB704" s="4"/>
      <c r="HUC704" s="4"/>
      <c r="HUD704" s="4"/>
      <c r="HUE704" s="4"/>
      <c r="HUF704" s="4"/>
      <c r="HUG704" s="4"/>
      <c r="HUH704" s="4"/>
      <c r="HUI704" s="4"/>
      <c r="HUJ704" s="4"/>
      <c r="HUK704" s="4"/>
      <c r="HUL704" s="4"/>
      <c r="HUM704" s="4"/>
      <c r="HUN704" s="4"/>
      <c r="HUO704" s="4"/>
      <c r="HUP704" s="4"/>
      <c r="HUQ704" s="4"/>
      <c r="HUR704" s="4"/>
      <c r="HUS704" s="4"/>
      <c r="HUT704" s="4"/>
      <c r="HUU704" s="4"/>
      <c r="HUV704" s="4"/>
      <c r="HUW704" s="4"/>
      <c r="HUX704" s="4"/>
      <c r="HUY704" s="4"/>
      <c r="HUZ704" s="4"/>
      <c r="HVA704" s="4"/>
      <c r="HVB704" s="4"/>
      <c r="HVC704" s="4"/>
      <c r="HVD704" s="4"/>
      <c r="HVE704" s="4"/>
      <c r="HVF704" s="4"/>
      <c r="HVG704" s="4"/>
      <c r="HVH704" s="4"/>
      <c r="HVI704" s="4"/>
      <c r="HVJ704" s="4"/>
      <c r="HVK704" s="4"/>
      <c r="HVL704" s="4"/>
      <c r="HVM704" s="4"/>
      <c r="HVN704" s="4"/>
      <c r="HVO704" s="4"/>
      <c r="HVP704" s="4"/>
      <c r="HVQ704" s="4"/>
      <c r="HVR704" s="4"/>
      <c r="HVS704" s="4"/>
      <c r="HVT704" s="4"/>
      <c r="HVU704" s="4"/>
      <c r="HVV704" s="4"/>
      <c r="HVW704" s="4"/>
      <c r="HVX704" s="4"/>
      <c r="HVY704" s="4"/>
      <c r="HVZ704" s="4"/>
      <c r="HWA704" s="4"/>
      <c r="HWB704" s="4"/>
      <c r="HWC704" s="4"/>
      <c r="HWD704" s="4"/>
      <c r="HWE704" s="4"/>
      <c r="HWF704" s="4"/>
      <c r="HWG704" s="4"/>
      <c r="HWH704" s="4"/>
      <c r="HWI704" s="4"/>
      <c r="HWJ704" s="4"/>
      <c r="HWK704" s="4"/>
      <c r="HWL704" s="4"/>
      <c r="HWM704" s="4"/>
      <c r="HWN704" s="4"/>
      <c r="HWO704" s="4"/>
      <c r="HWP704" s="4"/>
      <c r="HWQ704" s="4"/>
      <c r="HWR704" s="4"/>
      <c r="HWS704" s="4"/>
      <c r="HWT704" s="4"/>
      <c r="HWU704" s="4"/>
      <c r="HWV704" s="4"/>
      <c r="HWW704" s="4"/>
      <c r="HWX704" s="4"/>
      <c r="HWY704" s="4"/>
      <c r="HWZ704" s="4"/>
      <c r="HXA704" s="4"/>
      <c r="HXB704" s="4"/>
      <c r="HXC704" s="4"/>
      <c r="HXD704" s="4"/>
      <c r="HXE704" s="4"/>
      <c r="HXF704" s="4"/>
      <c r="HXG704" s="4"/>
      <c r="HXH704" s="4"/>
      <c r="HXI704" s="4"/>
      <c r="HXJ704" s="4"/>
      <c r="HXK704" s="4"/>
      <c r="HXL704" s="4"/>
      <c r="HXM704" s="4"/>
      <c r="HXN704" s="4"/>
      <c r="HXO704" s="4"/>
      <c r="HXP704" s="4"/>
      <c r="HXQ704" s="4"/>
      <c r="HXR704" s="4"/>
      <c r="HXS704" s="4"/>
      <c r="HXT704" s="4"/>
      <c r="HXU704" s="4"/>
      <c r="HXV704" s="4"/>
      <c r="HXW704" s="4"/>
      <c r="HXX704" s="4"/>
      <c r="HXY704" s="4"/>
      <c r="HXZ704" s="4"/>
      <c r="HYA704" s="4"/>
      <c r="HYB704" s="4"/>
      <c r="HYC704" s="4"/>
      <c r="HYD704" s="4"/>
      <c r="HYE704" s="4"/>
      <c r="HYF704" s="4"/>
      <c r="HYG704" s="4"/>
      <c r="HYH704" s="4"/>
      <c r="HYI704" s="4"/>
      <c r="HYJ704" s="4"/>
      <c r="HYK704" s="4"/>
      <c r="HYL704" s="4"/>
      <c r="HYM704" s="4"/>
      <c r="HYN704" s="4"/>
      <c r="HYO704" s="4"/>
      <c r="HYP704" s="4"/>
      <c r="HYQ704" s="4"/>
      <c r="HYR704" s="4"/>
      <c r="HYS704" s="4"/>
      <c r="HYT704" s="4"/>
      <c r="HYU704" s="4"/>
      <c r="HYV704" s="4"/>
      <c r="HYW704" s="4"/>
      <c r="HYX704" s="4"/>
      <c r="HYY704" s="4"/>
      <c r="HYZ704" s="4"/>
      <c r="HZA704" s="4"/>
      <c r="HZB704" s="4"/>
      <c r="HZC704" s="4"/>
      <c r="HZD704" s="4"/>
      <c r="HZE704" s="4"/>
      <c r="HZF704" s="4"/>
      <c r="HZG704" s="4"/>
      <c r="HZH704" s="4"/>
      <c r="HZI704" s="4"/>
      <c r="HZJ704" s="4"/>
      <c r="HZK704" s="4"/>
      <c r="HZL704" s="4"/>
      <c r="HZM704" s="4"/>
      <c r="HZN704" s="4"/>
      <c r="HZO704" s="4"/>
      <c r="HZP704" s="4"/>
      <c r="HZQ704" s="4"/>
      <c r="HZR704" s="4"/>
      <c r="HZS704" s="4"/>
      <c r="HZT704" s="4"/>
      <c r="HZU704" s="4"/>
      <c r="HZV704" s="4"/>
      <c r="HZW704" s="4"/>
      <c r="HZX704" s="4"/>
      <c r="HZY704" s="4"/>
      <c r="HZZ704" s="4"/>
      <c r="IAA704" s="4"/>
      <c r="IAB704" s="4"/>
      <c r="IAC704" s="4"/>
      <c r="IAD704" s="4"/>
      <c r="IAE704" s="4"/>
      <c r="IAF704" s="4"/>
      <c r="IAG704" s="4"/>
      <c r="IAH704" s="4"/>
      <c r="IAI704" s="4"/>
      <c r="IAJ704" s="4"/>
      <c r="IAK704" s="4"/>
      <c r="IAL704" s="4"/>
      <c r="IAM704" s="4"/>
      <c r="IAN704" s="4"/>
      <c r="IAO704" s="4"/>
      <c r="IAP704" s="4"/>
      <c r="IAQ704" s="4"/>
      <c r="IAR704" s="4"/>
      <c r="IAS704" s="4"/>
      <c r="IAT704" s="4"/>
      <c r="IAU704" s="4"/>
      <c r="IAV704" s="4"/>
      <c r="IAW704" s="4"/>
      <c r="IAX704" s="4"/>
      <c r="IAY704" s="4"/>
      <c r="IAZ704" s="4"/>
      <c r="IBA704" s="4"/>
      <c r="IBB704" s="4"/>
      <c r="IBC704" s="4"/>
      <c r="IBD704" s="4"/>
      <c r="IBE704" s="4"/>
      <c r="IBF704" s="4"/>
      <c r="IBG704" s="4"/>
      <c r="IBH704" s="4"/>
      <c r="IBI704" s="4"/>
      <c r="IBJ704" s="4"/>
      <c r="IBK704" s="4"/>
      <c r="IBL704" s="4"/>
      <c r="IBM704" s="4"/>
      <c r="IBN704" s="4"/>
      <c r="IBO704" s="4"/>
      <c r="IBP704" s="4"/>
      <c r="IBQ704" s="4"/>
      <c r="IBR704" s="4"/>
      <c r="IBS704" s="4"/>
      <c r="IBT704" s="4"/>
      <c r="IBU704" s="4"/>
      <c r="IBV704" s="4"/>
      <c r="IBW704" s="4"/>
      <c r="IBX704" s="4"/>
      <c r="IBY704" s="4"/>
      <c r="IBZ704" s="4"/>
      <c r="ICA704" s="4"/>
      <c r="ICB704" s="4"/>
      <c r="ICC704" s="4"/>
      <c r="ICD704" s="4"/>
      <c r="ICE704" s="4"/>
      <c r="ICF704" s="4"/>
      <c r="ICG704" s="4"/>
      <c r="ICH704" s="4"/>
      <c r="ICI704" s="4"/>
      <c r="ICJ704" s="4"/>
      <c r="ICK704" s="4"/>
      <c r="ICL704" s="4"/>
      <c r="ICM704" s="4"/>
      <c r="ICN704" s="4"/>
      <c r="ICO704" s="4"/>
      <c r="ICP704" s="4"/>
      <c r="ICQ704" s="4"/>
      <c r="ICR704" s="4"/>
      <c r="ICS704" s="4"/>
      <c r="ICT704" s="4"/>
      <c r="ICU704" s="4"/>
      <c r="ICV704" s="4"/>
      <c r="ICW704" s="4"/>
      <c r="ICX704" s="4"/>
      <c r="ICY704" s="4"/>
      <c r="ICZ704" s="4"/>
      <c r="IDA704" s="4"/>
      <c r="IDB704" s="4"/>
      <c r="IDC704" s="4"/>
      <c r="IDD704" s="4"/>
      <c r="IDE704" s="4"/>
      <c r="IDF704" s="4"/>
      <c r="IDG704" s="4"/>
      <c r="IDH704" s="4"/>
      <c r="IDI704" s="4"/>
      <c r="IDJ704" s="4"/>
      <c r="IDK704" s="4"/>
      <c r="IDL704" s="4"/>
      <c r="IDM704" s="4"/>
      <c r="IDN704" s="4"/>
      <c r="IDO704" s="4"/>
      <c r="IDP704" s="4"/>
      <c r="IDQ704" s="4"/>
      <c r="IDR704" s="4"/>
      <c r="IDS704" s="4"/>
      <c r="IDT704" s="4"/>
      <c r="IDU704" s="4"/>
      <c r="IDV704" s="4"/>
      <c r="IDW704" s="4"/>
      <c r="IDX704" s="4"/>
      <c r="IDY704" s="4"/>
      <c r="IDZ704" s="4"/>
      <c r="IEA704" s="4"/>
      <c r="IEB704" s="4"/>
      <c r="IEC704" s="4"/>
      <c r="IED704" s="4"/>
      <c r="IEE704" s="4"/>
      <c r="IEF704" s="4"/>
      <c r="IEG704" s="4"/>
      <c r="IEH704" s="4"/>
      <c r="IEI704" s="4"/>
      <c r="IEJ704" s="4"/>
      <c r="IEK704" s="4"/>
      <c r="IEL704" s="4"/>
      <c r="IEM704" s="4"/>
      <c r="IEN704" s="4"/>
      <c r="IEO704" s="4"/>
      <c r="IEP704" s="4"/>
      <c r="IEQ704" s="4"/>
      <c r="IER704" s="4"/>
      <c r="IES704" s="4"/>
      <c r="IET704" s="4"/>
      <c r="IEU704" s="4"/>
      <c r="IEV704" s="4"/>
      <c r="IEW704" s="4"/>
      <c r="IEX704" s="4"/>
      <c r="IEY704" s="4"/>
      <c r="IEZ704" s="4"/>
      <c r="IFA704" s="4"/>
      <c r="IFB704" s="4"/>
      <c r="IFC704" s="4"/>
      <c r="IFD704" s="4"/>
      <c r="IFE704" s="4"/>
      <c r="IFF704" s="4"/>
      <c r="IFG704" s="4"/>
      <c r="IFH704" s="4"/>
      <c r="IFI704" s="4"/>
      <c r="IFJ704" s="4"/>
      <c r="IFK704" s="4"/>
      <c r="IFL704" s="4"/>
      <c r="IFM704" s="4"/>
      <c r="IFN704" s="4"/>
      <c r="IFO704" s="4"/>
      <c r="IFP704" s="4"/>
      <c r="IFQ704" s="4"/>
      <c r="IFR704" s="4"/>
      <c r="IFS704" s="4"/>
      <c r="IFT704" s="4"/>
      <c r="IFU704" s="4"/>
      <c r="IFV704" s="4"/>
      <c r="IFW704" s="4"/>
      <c r="IFX704" s="4"/>
      <c r="IFY704" s="4"/>
      <c r="IFZ704" s="4"/>
      <c r="IGA704" s="4"/>
      <c r="IGB704" s="4"/>
      <c r="IGC704" s="4"/>
      <c r="IGD704" s="4"/>
      <c r="IGE704" s="4"/>
      <c r="IGF704" s="4"/>
      <c r="IGG704" s="4"/>
      <c r="IGH704" s="4"/>
      <c r="IGI704" s="4"/>
      <c r="IGJ704" s="4"/>
      <c r="IGK704" s="4"/>
      <c r="IGL704" s="4"/>
      <c r="IGM704" s="4"/>
      <c r="IGN704" s="4"/>
      <c r="IGO704" s="4"/>
      <c r="IGP704" s="4"/>
      <c r="IGQ704" s="4"/>
      <c r="IGR704" s="4"/>
      <c r="IGS704" s="4"/>
      <c r="IGT704" s="4"/>
      <c r="IGU704" s="4"/>
      <c r="IGV704" s="4"/>
      <c r="IGW704" s="4"/>
      <c r="IGX704" s="4"/>
      <c r="IGY704" s="4"/>
      <c r="IGZ704" s="4"/>
      <c r="IHA704" s="4"/>
      <c r="IHB704" s="4"/>
      <c r="IHC704" s="4"/>
      <c r="IHD704" s="4"/>
      <c r="IHE704" s="4"/>
      <c r="IHF704" s="4"/>
      <c r="IHG704" s="4"/>
      <c r="IHH704" s="4"/>
      <c r="IHI704" s="4"/>
      <c r="IHJ704" s="4"/>
      <c r="IHK704" s="4"/>
      <c r="IHL704" s="4"/>
      <c r="IHM704" s="4"/>
      <c r="IHN704" s="4"/>
      <c r="IHO704" s="4"/>
      <c r="IHP704" s="4"/>
      <c r="IHQ704" s="4"/>
      <c r="IHR704" s="4"/>
      <c r="IHS704" s="4"/>
      <c r="IHT704" s="4"/>
      <c r="IHU704" s="4"/>
      <c r="IHV704" s="4"/>
      <c r="IHW704" s="4"/>
      <c r="IHX704" s="4"/>
      <c r="IHY704" s="4"/>
      <c r="IHZ704" s="4"/>
      <c r="IIA704" s="4"/>
      <c r="IIB704" s="4"/>
      <c r="IIC704" s="4"/>
      <c r="IID704" s="4"/>
      <c r="IIE704" s="4"/>
      <c r="IIF704" s="4"/>
      <c r="IIG704" s="4"/>
      <c r="IIH704" s="4"/>
      <c r="III704" s="4"/>
      <c r="IIJ704" s="4"/>
      <c r="IIK704" s="4"/>
      <c r="IIL704" s="4"/>
      <c r="IIM704" s="4"/>
      <c r="IIN704" s="4"/>
      <c r="IIO704" s="4"/>
      <c r="IIP704" s="4"/>
      <c r="IIQ704" s="4"/>
      <c r="IIR704" s="4"/>
      <c r="IIS704" s="4"/>
      <c r="IIT704" s="4"/>
      <c r="IIU704" s="4"/>
      <c r="IIV704" s="4"/>
      <c r="IIW704" s="4"/>
      <c r="IIX704" s="4"/>
      <c r="IIY704" s="4"/>
      <c r="IIZ704" s="4"/>
      <c r="IJA704" s="4"/>
      <c r="IJB704" s="4"/>
      <c r="IJC704" s="4"/>
      <c r="IJD704" s="4"/>
      <c r="IJE704" s="4"/>
      <c r="IJF704" s="4"/>
      <c r="IJG704" s="4"/>
      <c r="IJH704" s="4"/>
      <c r="IJI704" s="4"/>
      <c r="IJJ704" s="4"/>
      <c r="IJK704" s="4"/>
      <c r="IJL704" s="4"/>
      <c r="IJM704" s="4"/>
      <c r="IJN704" s="4"/>
      <c r="IJO704" s="4"/>
      <c r="IJP704" s="4"/>
      <c r="IJQ704" s="4"/>
      <c r="IJR704" s="4"/>
      <c r="IJS704" s="4"/>
      <c r="IJT704" s="4"/>
      <c r="IJU704" s="4"/>
      <c r="IJV704" s="4"/>
      <c r="IJW704" s="4"/>
      <c r="IJX704" s="4"/>
      <c r="IJY704" s="4"/>
      <c r="IJZ704" s="4"/>
      <c r="IKA704" s="4"/>
      <c r="IKB704" s="4"/>
      <c r="IKC704" s="4"/>
      <c r="IKD704" s="4"/>
      <c r="IKE704" s="4"/>
      <c r="IKF704" s="4"/>
      <c r="IKG704" s="4"/>
      <c r="IKH704" s="4"/>
      <c r="IKI704" s="4"/>
      <c r="IKJ704" s="4"/>
      <c r="IKK704" s="4"/>
      <c r="IKL704" s="4"/>
      <c r="IKM704" s="4"/>
      <c r="IKN704" s="4"/>
      <c r="IKO704" s="4"/>
      <c r="IKP704" s="4"/>
      <c r="IKQ704" s="4"/>
      <c r="IKR704" s="4"/>
      <c r="IKS704" s="4"/>
      <c r="IKT704" s="4"/>
      <c r="IKU704" s="4"/>
      <c r="IKV704" s="4"/>
      <c r="IKW704" s="4"/>
      <c r="IKX704" s="4"/>
      <c r="IKY704" s="4"/>
      <c r="IKZ704" s="4"/>
      <c r="ILA704" s="4"/>
      <c r="ILB704" s="4"/>
      <c r="ILC704" s="4"/>
      <c r="ILD704" s="4"/>
      <c r="ILE704" s="4"/>
      <c r="ILF704" s="4"/>
      <c r="ILG704" s="4"/>
      <c r="ILH704" s="4"/>
      <c r="ILI704" s="4"/>
      <c r="ILJ704" s="4"/>
      <c r="ILK704" s="4"/>
      <c r="ILL704" s="4"/>
      <c r="ILM704" s="4"/>
      <c r="ILN704" s="4"/>
      <c r="ILO704" s="4"/>
      <c r="ILP704" s="4"/>
      <c r="ILQ704" s="4"/>
      <c r="ILR704" s="4"/>
      <c r="ILS704" s="4"/>
      <c r="ILT704" s="4"/>
      <c r="ILU704" s="4"/>
      <c r="ILV704" s="4"/>
      <c r="ILW704" s="4"/>
      <c r="ILX704" s="4"/>
      <c r="ILY704" s="4"/>
      <c r="ILZ704" s="4"/>
      <c r="IMA704" s="4"/>
      <c r="IMB704" s="4"/>
      <c r="IMC704" s="4"/>
      <c r="IMD704" s="4"/>
      <c r="IME704" s="4"/>
      <c r="IMF704" s="4"/>
      <c r="IMG704" s="4"/>
      <c r="IMH704" s="4"/>
      <c r="IMI704" s="4"/>
      <c r="IMJ704" s="4"/>
      <c r="IMK704" s="4"/>
      <c r="IML704" s="4"/>
      <c r="IMM704" s="4"/>
      <c r="IMN704" s="4"/>
      <c r="IMO704" s="4"/>
      <c r="IMP704" s="4"/>
      <c r="IMQ704" s="4"/>
      <c r="IMR704" s="4"/>
      <c r="IMS704" s="4"/>
      <c r="IMT704" s="4"/>
      <c r="IMU704" s="4"/>
      <c r="IMV704" s="4"/>
      <c r="IMW704" s="4"/>
      <c r="IMX704" s="4"/>
      <c r="IMY704" s="4"/>
      <c r="IMZ704" s="4"/>
      <c r="INA704" s="4"/>
      <c r="INB704" s="4"/>
      <c r="INC704" s="4"/>
      <c r="IND704" s="4"/>
      <c r="INE704" s="4"/>
      <c r="INF704" s="4"/>
      <c r="ING704" s="4"/>
      <c r="INH704" s="4"/>
      <c r="INI704" s="4"/>
      <c r="INJ704" s="4"/>
      <c r="INK704" s="4"/>
      <c r="INL704" s="4"/>
      <c r="INM704" s="4"/>
      <c r="INN704" s="4"/>
      <c r="INO704" s="4"/>
      <c r="INP704" s="4"/>
      <c r="INQ704" s="4"/>
      <c r="INR704" s="4"/>
      <c r="INS704" s="4"/>
      <c r="INT704" s="4"/>
      <c r="INU704" s="4"/>
      <c r="INV704" s="4"/>
      <c r="INW704" s="4"/>
      <c r="INX704" s="4"/>
      <c r="INY704" s="4"/>
      <c r="INZ704" s="4"/>
      <c r="IOA704" s="4"/>
      <c r="IOB704" s="4"/>
      <c r="IOC704" s="4"/>
      <c r="IOD704" s="4"/>
      <c r="IOE704" s="4"/>
      <c r="IOF704" s="4"/>
      <c r="IOG704" s="4"/>
      <c r="IOH704" s="4"/>
      <c r="IOI704" s="4"/>
      <c r="IOJ704" s="4"/>
      <c r="IOK704" s="4"/>
      <c r="IOL704" s="4"/>
      <c r="IOM704" s="4"/>
      <c r="ION704" s="4"/>
      <c r="IOO704" s="4"/>
      <c r="IOP704" s="4"/>
      <c r="IOQ704" s="4"/>
      <c r="IOR704" s="4"/>
      <c r="IOS704" s="4"/>
      <c r="IOT704" s="4"/>
      <c r="IOU704" s="4"/>
      <c r="IOV704" s="4"/>
      <c r="IOW704" s="4"/>
      <c r="IOX704" s="4"/>
      <c r="IOY704" s="4"/>
      <c r="IOZ704" s="4"/>
      <c r="IPA704" s="4"/>
      <c r="IPB704" s="4"/>
      <c r="IPC704" s="4"/>
      <c r="IPD704" s="4"/>
      <c r="IPE704" s="4"/>
      <c r="IPF704" s="4"/>
      <c r="IPG704" s="4"/>
      <c r="IPH704" s="4"/>
      <c r="IPI704" s="4"/>
      <c r="IPJ704" s="4"/>
      <c r="IPK704" s="4"/>
      <c r="IPL704" s="4"/>
      <c r="IPM704" s="4"/>
      <c r="IPN704" s="4"/>
      <c r="IPO704" s="4"/>
      <c r="IPP704" s="4"/>
      <c r="IPQ704" s="4"/>
      <c r="IPR704" s="4"/>
      <c r="IPS704" s="4"/>
      <c r="IPT704" s="4"/>
      <c r="IPU704" s="4"/>
      <c r="IPV704" s="4"/>
      <c r="IPW704" s="4"/>
      <c r="IPX704" s="4"/>
      <c r="IPY704" s="4"/>
      <c r="IPZ704" s="4"/>
      <c r="IQA704" s="4"/>
      <c r="IQB704" s="4"/>
      <c r="IQC704" s="4"/>
      <c r="IQD704" s="4"/>
      <c r="IQE704" s="4"/>
      <c r="IQF704" s="4"/>
      <c r="IQG704" s="4"/>
      <c r="IQH704" s="4"/>
      <c r="IQI704" s="4"/>
      <c r="IQJ704" s="4"/>
      <c r="IQK704" s="4"/>
      <c r="IQL704" s="4"/>
      <c r="IQM704" s="4"/>
      <c r="IQN704" s="4"/>
      <c r="IQO704" s="4"/>
      <c r="IQP704" s="4"/>
      <c r="IQQ704" s="4"/>
      <c r="IQR704" s="4"/>
      <c r="IQS704" s="4"/>
      <c r="IQT704" s="4"/>
      <c r="IQU704" s="4"/>
      <c r="IQV704" s="4"/>
      <c r="IQW704" s="4"/>
      <c r="IQX704" s="4"/>
      <c r="IQY704" s="4"/>
      <c r="IQZ704" s="4"/>
      <c r="IRA704" s="4"/>
      <c r="IRB704" s="4"/>
      <c r="IRC704" s="4"/>
      <c r="IRD704" s="4"/>
      <c r="IRE704" s="4"/>
      <c r="IRF704" s="4"/>
      <c r="IRG704" s="4"/>
      <c r="IRH704" s="4"/>
      <c r="IRI704" s="4"/>
      <c r="IRJ704" s="4"/>
      <c r="IRK704" s="4"/>
      <c r="IRL704" s="4"/>
      <c r="IRM704" s="4"/>
      <c r="IRN704" s="4"/>
      <c r="IRO704" s="4"/>
      <c r="IRP704" s="4"/>
      <c r="IRQ704" s="4"/>
      <c r="IRR704" s="4"/>
      <c r="IRS704" s="4"/>
      <c r="IRT704" s="4"/>
      <c r="IRU704" s="4"/>
      <c r="IRV704" s="4"/>
      <c r="IRW704" s="4"/>
      <c r="IRX704" s="4"/>
      <c r="IRY704" s="4"/>
      <c r="IRZ704" s="4"/>
      <c r="ISA704" s="4"/>
      <c r="ISB704" s="4"/>
      <c r="ISC704" s="4"/>
      <c r="ISD704" s="4"/>
      <c r="ISE704" s="4"/>
      <c r="ISF704" s="4"/>
      <c r="ISG704" s="4"/>
      <c r="ISH704" s="4"/>
      <c r="ISI704" s="4"/>
      <c r="ISJ704" s="4"/>
      <c r="ISK704" s="4"/>
      <c r="ISL704" s="4"/>
      <c r="ISM704" s="4"/>
      <c r="ISN704" s="4"/>
      <c r="ISO704" s="4"/>
      <c r="ISP704" s="4"/>
      <c r="ISQ704" s="4"/>
      <c r="ISR704" s="4"/>
      <c r="ISS704" s="4"/>
      <c r="IST704" s="4"/>
      <c r="ISU704" s="4"/>
      <c r="ISV704" s="4"/>
      <c r="ISW704" s="4"/>
      <c r="ISX704" s="4"/>
      <c r="ISY704" s="4"/>
      <c r="ISZ704" s="4"/>
      <c r="ITA704" s="4"/>
      <c r="ITB704" s="4"/>
      <c r="ITC704" s="4"/>
      <c r="ITD704" s="4"/>
      <c r="ITE704" s="4"/>
      <c r="ITF704" s="4"/>
      <c r="ITG704" s="4"/>
      <c r="ITH704" s="4"/>
      <c r="ITI704" s="4"/>
      <c r="ITJ704" s="4"/>
      <c r="ITK704" s="4"/>
      <c r="ITL704" s="4"/>
      <c r="ITM704" s="4"/>
      <c r="ITN704" s="4"/>
      <c r="ITO704" s="4"/>
      <c r="ITP704" s="4"/>
      <c r="ITQ704" s="4"/>
      <c r="ITR704" s="4"/>
      <c r="ITS704" s="4"/>
      <c r="ITT704" s="4"/>
      <c r="ITU704" s="4"/>
      <c r="ITV704" s="4"/>
      <c r="ITW704" s="4"/>
      <c r="ITX704" s="4"/>
      <c r="ITY704" s="4"/>
      <c r="ITZ704" s="4"/>
      <c r="IUA704" s="4"/>
      <c r="IUB704" s="4"/>
      <c r="IUC704" s="4"/>
      <c r="IUD704" s="4"/>
      <c r="IUE704" s="4"/>
      <c r="IUF704" s="4"/>
      <c r="IUG704" s="4"/>
      <c r="IUH704" s="4"/>
      <c r="IUI704" s="4"/>
      <c r="IUJ704" s="4"/>
      <c r="IUK704" s="4"/>
      <c r="IUL704" s="4"/>
      <c r="IUM704" s="4"/>
      <c r="IUN704" s="4"/>
      <c r="IUO704" s="4"/>
      <c r="IUP704" s="4"/>
      <c r="IUQ704" s="4"/>
      <c r="IUR704" s="4"/>
      <c r="IUS704" s="4"/>
      <c r="IUT704" s="4"/>
      <c r="IUU704" s="4"/>
      <c r="IUV704" s="4"/>
      <c r="IUW704" s="4"/>
      <c r="IUX704" s="4"/>
      <c r="IUY704" s="4"/>
      <c r="IUZ704" s="4"/>
      <c r="IVA704" s="4"/>
      <c r="IVB704" s="4"/>
      <c r="IVC704" s="4"/>
      <c r="IVD704" s="4"/>
      <c r="IVE704" s="4"/>
      <c r="IVF704" s="4"/>
      <c r="IVG704" s="4"/>
      <c r="IVH704" s="4"/>
      <c r="IVI704" s="4"/>
      <c r="IVJ704" s="4"/>
      <c r="IVK704" s="4"/>
      <c r="IVL704" s="4"/>
      <c r="IVM704" s="4"/>
      <c r="IVN704" s="4"/>
      <c r="IVO704" s="4"/>
      <c r="IVP704" s="4"/>
      <c r="IVQ704" s="4"/>
      <c r="IVR704" s="4"/>
      <c r="IVS704" s="4"/>
      <c r="IVT704" s="4"/>
      <c r="IVU704" s="4"/>
      <c r="IVV704" s="4"/>
      <c r="IVW704" s="4"/>
      <c r="IVX704" s="4"/>
      <c r="IVY704" s="4"/>
      <c r="IVZ704" s="4"/>
      <c r="IWA704" s="4"/>
      <c r="IWB704" s="4"/>
      <c r="IWC704" s="4"/>
      <c r="IWD704" s="4"/>
      <c r="IWE704" s="4"/>
      <c r="IWF704" s="4"/>
      <c r="IWG704" s="4"/>
      <c r="IWH704" s="4"/>
      <c r="IWI704" s="4"/>
      <c r="IWJ704" s="4"/>
      <c r="IWK704" s="4"/>
      <c r="IWL704" s="4"/>
      <c r="IWM704" s="4"/>
      <c r="IWN704" s="4"/>
      <c r="IWO704" s="4"/>
      <c r="IWP704" s="4"/>
      <c r="IWQ704" s="4"/>
      <c r="IWR704" s="4"/>
      <c r="IWS704" s="4"/>
      <c r="IWT704" s="4"/>
      <c r="IWU704" s="4"/>
      <c r="IWV704" s="4"/>
      <c r="IWW704" s="4"/>
      <c r="IWX704" s="4"/>
      <c r="IWY704" s="4"/>
      <c r="IWZ704" s="4"/>
      <c r="IXA704" s="4"/>
      <c r="IXB704" s="4"/>
      <c r="IXC704" s="4"/>
      <c r="IXD704" s="4"/>
      <c r="IXE704" s="4"/>
      <c r="IXF704" s="4"/>
      <c r="IXG704" s="4"/>
      <c r="IXH704" s="4"/>
      <c r="IXI704" s="4"/>
      <c r="IXJ704" s="4"/>
      <c r="IXK704" s="4"/>
      <c r="IXL704" s="4"/>
      <c r="IXM704" s="4"/>
      <c r="IXN704" s="4"/>
      <c r="IXO704" s="4"/>
      <c r="IXP704" s="4"/>
      <c r="IXQ704" s="4"/>
      <c r="IXR704" s="4"/>
      <c r="IXS704" s="4"/>
      <c r="IXT704" s="4"/>
      <c r="IXU704" s="4"/>
      <c r="IXV704" s="4"/>
      <c r="IXW704" s="4"/>
      <c r="IXX704" s="4"/>
      <c r="IXY704" s="4"/>
      <c r="IXZ704" s="4"/>
      <c r="IYA704" s="4"/>
      <c r="IYB704" s="4"/>
      <c r="IYC704" s="4"/>
      <c r="IYD704" s="4"/>
      <c r="IYE704" s="4"/>
      <c r="IYF704" s="4"/>
      <c r="IYG704" s="4"/>
      <c r="IYH704" s="4"/>
      <c r="IYI704" s="4"/>
      <c r="IYJ704" s="4"/>
      <c r="IYK704" s="4"/>
      <c r="IYL704" s="4"/>
      <c r="IYM704" s="4"/>
      <c r="IYN704" s="4"/>
      <c r="IYO704" s="4"/>
      <c r="IYP704" s="4"/>
      <c r="IYQ704" s="4"/>
      <c r="IYR704" s="4"/>
      <c r="IYS704" s="4"/>
      <c r="IYT704" s="4"/>
      <c r="IYU704" s="4"/>
      <c r="IYV704" s="4"/>
      <c r="IYW704" s="4"/>
      <c r="IYX704" s="4"/>
      <c r="IYY704" s="4"/>
      <c r="IYZ704" s="4"/>
      <c r="IZA704" s="4"/>
      <c r="IZB704" s="4"/>
      <c r="IZC704" s="4"/>
      <c r="IZD704" s="4"/>
      <c r="IZE704" s="4"/>
      <c r="IZF704" s="4"/>
      <c r="IZG704" s="4"/>
      <c r="IZH704" s="4"/>
      <c r="IZI704" s="4"/>
      <c r="IZJ704" s="4"/>
      <c r="IZK704" s="4"/>
      <c r="IZL704" s="4"/>
      <c r="IZM704" s="4"/>
      <c r="IZN704" s="4"/>
      <c r="IZO704" s="4"/>
      <c r="IZP704" s="4"/>
      <c r="IZQ704" s="4"/>
      <c r="IZR704" s="4"/>
      <c r="IZS704" s="4"/>
      <c r="IZT704" s="4"/>
      <c r="IZU704" s="4"/>
      <c r="IZV704" s="4"/>
      <c r="IZW704" s="4"/>
      <c r="IZX704" s="4"/>
      <c r="IZY704" s="4"/>
      <c r="IZZ704" s="4"/>
      <c r="JAA704" s="4"/>
      <c r="JAB704" s="4"/>
      <c r="JAC704" s="4"/>
      <c r="JAD704" s="4"/>
      <c r="JAE704" s="4"/>
      <c r="JAF704" s="4"/>
      <c r="JAG704" s="4"/>
      <c r="JAH704" s="4"/>
      <c r="JAI704" s="4"/>
      <c r="JAJ704" s="4"/>
      <c r="JAK704" s="4"/>
      <c r="JAL704" s="4"/>
      <c r="JAM704" s="4"/>
      <c r="JAN704" s="4"/>
      <c r="JAO704" s="4"/>
      <c r="JAP704" s="4"/>
      <c r="JAQ704" s="4"/>
      <c r="JAR704" s="4"/>
      <c r="JAS704" s="4"/>
      <c r="JAT704" s="4"/>
      <c r="JAU704" s="4"/>
      <c r="JAV704" s="4"/>
      <c r="JAW704" s="4"/>
      <c r="JAX704" s="4"/>
      <c r="JAY704" s="4"/>
      <c r="JAZ704" s="4"/>
      <c r="JBA704" s="4"/>
      <c r="JBB704" s="4"/>
      <c r="JBC704" s="4"/>
      <c r="JBD704" s="4"/>
      <c r="JBE704" s="4"/>
      <c r="JBF704" s="4"/>
      <c r="JBG704" s="4"/>
      <c r="JBH704" s="4"/>
      <c r="JBI704" s="4"/>
      <c r="JBJ704" s="4"/>
      <c r="JBK704" s="4"/>
      <c r="JBL704" s="4"/>
      <c r="JBM704" s="4"/>
      <c r="JBN704" s="4"/>
      <c r="JBO704" s="4"/>
      <c r="JBP704" s="4"/>
      <c r="JBQ704" s="4"/>
      <c r="JBR704" s="4"/>
      <c r="JBS704" s="4"/>
      <c r="JBT704" s="4"/>
      <c r="JBU704" s="4"/>
      <c r="JBV704" s="4"/>
      <c r="JBW704" s="4"/>
      <c r="JBX704" s="4"/>
      <c r="JBY704" s="4"/>
      <c r="JBZ704" s="4"/>
      <c r="JCA704" s="4"/>
      <c r="JCB704" s="4"/>
      <c r="JCC704" s="4"/>
      <c r="JCD704" s="4"/>
      <c r="JCE704" s="4"/>
      <c r="JCF704" s="4"/>
      <c r="JCG704" s="4"/>
      <c r="JCH704" s="4"/>
      <c r="JCI704" s="4"/>
      <c r="JCJ704" s="4"/>
      <c r="JCK704" s="4"/>
      <c r="JCL704" s="4"/>
      <c r="JCM704" s="4"/>
      <c r="JCN704" s="4"/>
      <c r="JCO704" s="4"/>
      <c r="JCP704" s="4"/>
      <c r="JCQ704" s="4"/>
      <c r="JCR704" s="4"/>
      <c r="JCS704" s="4"/>
      <c r="JCT704" s="4"/>
      <c r="JCU704" s="4"/>
      <c r="JCV704" s="4"/>
      <c r="JCW704" s="4"/>
      <c r="JCX704" s="4"/>
      <c r="JCY704" s="4"/>
      <c r="JCZ704" s="4"/>
      <c r="JDA704" s="4"/>
      <c r="JDB704" s="4"/>
      <c r="JDC704" s="4"/>
      <c r="JDD704" s="4"/>
      <c r="JDE704" s="4"/>
      <c r="JDF704" s="4"/>
      <c r="JDG704" s="4"/>
      <c r="JDH704" s="4"/>
      <c r="JDI704" s="4"/>
      <c r="JDJ704" s="4"/>
      <c r="JDK704" s="4"/>
      <c r="JDL704" s="4"/>
      <c r="JDM704" s="4"/>
      <c r="JDN704" s="4"/>
      <c r="JDO704" s="4"/>
      <c r="JDP704" s="4"/>
      <c r="JDQ704" s="4"/>
      <c r="JDR704" s="4"/>
      <c r="JDS704" s="4"/>
      <c r="JDT704" s="4"/>
      <c r="JDU704" s="4"/>
      <c r="JDV704" s="4"/>
      <c r="JDW704" s="4"/>
      <c r="JDX704" s="4"/>
      <c r="JDY704" s="4"/>
      <c r="JDZ704" s="4"/>
      <c r="JEA704" s="4"/>
      <c r="JEB704" s="4"/>
      <c r="JEC704" s="4"/>
      <c r="JED704" s="4"/>
      <c r="JEE704" s="4"/>
      <c r="JEF704" s="4"/>
      <c r="JEG704" s="4"/>
      <c r="JEH704" s="4"/>
      <c r="JEI704" s="4"/>
      <c r="JEJ704" s="4"/>
      <c r="JEK704" s="4"/>
      <c r="JEL704" s="4"/>
      <c r="JEM704" s="4"/>
      <c r="JEN704" s="4"/>
      <c r="JEO704" s="4"/>
      <c r="JEP704" s="4"/>
      <c r="JEQ704" s="4"/>
      <c r="JER704" s="4"/>
      <c r="JES704" s="4"/>
      <c r="JET704" s="4"/>
      <c r="JEU704" s="4"/>
      <c r="JEV704" s="4"/>
      <c r="JEW704" s="4"/>
      <c r="JEX704" s="4"/>
      <c r="JEY704" s="4"/>
      <c r="JEZ704" s="4"/>
      <c r="JFA704" s="4"/>
      <c r="JFB704" s="4"/>
      <c r="JFC704" s="4"/>
      <c r="JFD704" s="4"/>
      <c r="JFE704" s="4"/>
      <c r="JFF704" s="4"/>
      <c r="JFG704" s="4"/>
      <c r="JFH704" s="4"/>
      <c r="JFI704" s="4"/>
      <c r="JFJ704" s="4"/>
      <c r="JFK704" s="4"/>
      <c r="JFL704" s="4"/>
      <c r="JFM704" s="4"/>
      <c r="JFN704" s="4"/>
      <c r="JFO704" s="4"/>
      <c r="JFP704" s="4"/>
      <c r="JFQ704" s="4"/>
      <c r="JFR704" s="4"/>
      <c r="JFS704" s="4"/>
      <c r="JFT704" s="4"/>
      <c r="JFU704" s="4"/>
      <c r="JFV704" s="4"/>
      <c r="JFW704" s="4"/>
      <c r="JFX704" s="4"/>
      <c r="JFY704" s="4"/>
      <c r="JFZ704" s="4"/>
      <c r="JGA704" s="4"/>
      <c r="JGB704" s="4"/>
      <c r="JGC704" s="4"/>
      <c r="JGD704" s="4"/>
      <c r="JGE704" s="4"/>
      <c r="JGF704" s="4"/>
      <c r="JGG704" s="4"/>
      <c r="JGH704" s="4"/>
      <c r="JGI704" s="4"/>
      <c r="JGJ704" s="4"/>
      <c r="JGK704" s="4"/>
      <c r="JGL704" s="4"/>
      <c r="JGM704" s="4"/>
      <c r="JGN704" s="4"/>
      <c r="JGO704" s="4"/>
      <c r="JGP704" s="4"/>
      <c r="JGQ704" s="4"/>
      <c r="JGR704" s="4"/>
      <c r="JGS704" s="4"/>
      <c r="JGT704" s="4"/>
      <c r="JGU704" s="4"/>
      <c r="JGV704" s="4"/>
      <c r="JGW704" s="4"/>
      <c r="JGX704" s="4"/>
      <c r="JGY704" s="4"/>
      <c r="JGZ704" s="4"/>
      <c r="JHA704" s="4"/>
      <c r="JHB704" s="4"/>
      <c r="JHC704" s="4"/>
      <c r="JHD704" s="4"/>
      <c r="JHE704" s="4"/>
      <c r="JHF704" s="4"/>
      <c r="JHG704" s="4"/>
      <c r="JHH704" s="4"/>
      <c r="JHI704" s="4"/>
      <c r="JHJ704" s="4"/>
      <c r="JHK704" s="4"/>
      <c r="JHL704" s="4"/>
      <c r="JHM704" s="4"/>
      <c r="JHN704" s="4"/>
      <c r="JHO704" s="4"/>
      <c r="JHP704" s="4"/>
      <c r="JHQ704" s="4"/>
      <c r="JHR704" s="4"/>
      <c r="JHS704" s="4"/>
      <c r="JHT704" s="4"/>
      <c r="JHU704" s="4"/>
      <c r="JHV704" s="4"/>
      <c r="JHW704" s="4"/>
      <c r="JHX704" s="4"/>
      <c r="JHY704" s="4"/>
      <c r="JHZ704" s="4"/>
      <c r="JIA704" s="4"/>
      <c r="JIB704" s="4"/>
      <c r="JIC704" s="4"/>
      <c r="JID704" s="4"/>
      <c r="JIE704" s="4"/>
      <c r="JIF704" s="4"/>
      <c r="JIG704" s="4"/>
      <c r="JIH704" s="4"/>
      <c r="JII704" s="4"/>
      <c r="JIJ704" s="4"/>
      <c r="JIK704" s="4"/>
      <c r="JIL704" s="4"/>
      <c r="JIM704" s="4"/>
      <c r="JIN704" s="4"/>
      <c r="JIO704" s="4"/>
      <c r="JIP704" s="4"/>
      <c r="JIQ704" s="4"/>
      <c r="JIR704" s="4"/>
      <c r="JIS704" s="4"/>
      <c r="JIT704" s="4"/>
      <c r="JIU704" s="4"/>
      <c r="JIV704" s="4"/>
      <c r="JIW704" s="4"/>
      <c r="JIX704" s="4"/>
      <c r="JIY704" s="4"/>
      <c r="JIZ704" s="4"/>
      <c r="JJA704" s="4"/>
      <c r="JJB704" s="4"/>
      <c r="JJC704" s="4"/>
      <c r="JJD704" s="4"/>
      <c r="JJE704" s="4"/>
      <c r="JJF704" s="4"/>
      <c r="JJG704" s="4"/>
      <c r="JJH704" s="4"/>
      <c r="JJI704" s="4"/>
      <c r="JJJ704" s="4"/>
      <c r="JJK704" s="4"/>
      <c r="JJL704" s="4"/>
      <c r="JJM704" s="4"/>
      <c r="JJN704" s="4"/>
      <c r="JJO704" s="4"/>
      <c r="JJP704" s="4"/>
      <c r="JJQ704" s="4"/>
      <c r="JJR704" s="4"/>
      <c r="JJS704" s="4"/>
      <c r="JJT704" s="4"/>
      <c r="JJU704" s="4"/>
      <c r="JJV704" s="4"/>
      <c r="JJW704" s="4"/>
      <c r="JJX704" s="4"/>
      <c r="JJY704" s="4"/>
      <c r="JJZ704" s="4"/>
      <c r="JKA704" s="4"/>
      <c r="JKB704" s="4"/>
      <c r="JKC704" s="4"/>
      <c r="JKD704" s="4"/>
      <c r="JKE704" s="4"/>
      <c r="JKF704" s="4"/>
      <c r="JKG704" s="4"/>
      <c r="JKH704" s="4"/>
      <c r="JKI704" s="4"/>
      <c r="JKJ704" s="4"/>
      <c r="JKK704" s="4"/>
      <c r="JKL704" s="4"/>
      <c r="JKM704" s="4"/>
      <c r="JKN704" s="4"/>
      <c r="JKO704" s="4"/>
      <c r="JKP704" s="4"/>
      <c r="JKQ704" s="4"/>
      <c r="JKR704" s="4"/>
      <c r="JKS704" s="4"/>
      <c r="JKT704" s="4"/>
      <c r="JKU704" s="4"/>
      <c r="JKV704" s="4"/>
      <c r="JKW704" s="4"/>
      <c r="JKX704" s="4"/>
      <c r="JKY704" s="4"/>
      <c r="JKZ704" s="4"/>
      <c r="JLA704" s="4"/>
      <c r="JLB704" s="4"/>
      <c r="JLC704" s="4"/>
      <c r="JLD704" s="4"/>
      <c r="JLE704" s="4"/>
      <c r="JLF704" s="4"/>
      <c r="JLG704" s="4"/>
      <c r="JLH704" s="4"/>
      <c r="JLI704" s="4"/>
      <c r="JLJ704" s="4"/>
      <c r="JLK704" s="4"/>
      <c r="JLL704" s="4"/>
      <c r="JLM704" s="4"/>
      <c r="JLN704" s="4"/>
      <c r="JLO704" s="4"/>
      <c r="JLP704" s="4"/>
      <c r="JLQ704" s="4"/>
      <c r="JLR704" s="4"/>
      <c r="JLS704" s="4"/>
      <c r="JLT704" s="4"/>
      <c r="JLU704" s="4"/>
      <c r="JLV704" s="4"/>
      <c r="JLW704" s="4"/>
      <c r="JLX704" s="4"/>
      <c r="JLY704" s="4"/>
      <c r="JLZ704" s="4"/>
      <c r="JMA704" s="4"/>
      <c r="JMB704" s="4"/>
      <c r="JMC704" s="4"/>
      <c r="JMD704" s="4"/>
      <c r="JME704" s="4"/>
      <c r="JMF704" s="4"/>
      <c r="JMG704" s="4"/>
      <c r="JMH704" s="4"/>
      <c r="JMI704" s="4"/>
      <c r="JMJ704" s="4"/>
      <c r="JMK704" s="4"/>
      <c r="JML704" s="4"/>
      <c r="JMM704" s="4"/>
      <c r="JMN704" s="4"/>
      <c r="JMO704" s="4"/>
      <c r="JMP704" s="4"/>
      <c r="JMQ704" s="4"/>
      <c r="JMR704" s="4"/>
      <c r="JMS704" s="4"/>
      <c r="JMT704" s="4"/>
      <c r="JMU704" s="4"/>
      <c r="JMV704" s="4"/>
      <c r="JMW704" s="4"/>
      <c r="JMX704" s="4"/>
      <c r="JMY704" s="4"/>
      <c r="JMZ704" s="4"/>
      <c r="JNA704" s="4"/>
      <c r="JNB704" s="4"/>
      <c r="JNC704" s="4"/>
      <c r="JND704" s="4"/>
      <c r="JNE704" s="4"/>
      <c r="JNF704" s="4"/>
      <c r="JNG704" s="4"/>
      <c r="JNH704" s="4"/>
      <c r="JNI704" s="4"/>
      <c r="JNJ704" s="4"/>
      <c r="JNK704" s="4"/>
      <c r="JNL704" s="4"/>
      <c r="JNM704" s="4"/>
      <c r="JNN704" s="4"/>
      <c r="JNO704" s="4"/>
      <c r="JNP704" s="4"/>
      <c r="JNQ704" s="4"/>
      <c r="JNR704" s="4"/>
      <c r="JNS704" s="4"/>
      <c r="JNT704" s="4"/>
      <c r="JNU704" s="4"/>
      <c r="JNV704" s="4"/>
      <c r="JNW704" s="4"/>
      <c r="JNX704" s="4"/>
      <c r="JNY704" s="4"/>
      <c r="JNZ704" s="4"/>
      <c r="JOA704" s="4"/>
      <c r="JOB704" s="4"/>
      <c r="JOC704" s="4"/>
      <c r="JOD704" s="4"/>
      <c r="JOE704" s="4"/>
      <c r="JOF704" s="4"/>
      <c r="JOG704" s="4"/>
      <c r="JOH704" s="4"/>
      <c r="JOI704" s="4"/>
      <c r="JOJ704" s="4"/>
      <c r="JOK704" s="4"/>
      <c r="JOL704" s="4"/>
      <c r="JOM704" s="4"/>
      <c r="JON704" s="4"/>
      <c r="JOO704" s="4"/>
      <c r="JOP704" s="4"/>
      <c r="JOQ704" s="4"/>
      <c r="JOR704" s="4"/>
      <c r="JOS704" s="4"/>
      <c r="JOT704" s="4"/>
      <c r="JOU704" s="4"/>
      <c r="JOV704" s="4"/>
      <c r="JOW704" s="4"/>
      <c r="JOX704" s="4"/>
      <c r="JOY704" s="4"/>
      <c r="JOZ704" s="4"/>
      <c r="JPA704" s="4"/>
      <c r="JPB704" s="4"/>
      <c r="JPC704" s="4"/>
      <c r="JPD704" s="4"/>
      <c r="JPE704" s="4"/>
      <c r="JPF704" s="4"/>
      <c r="JPG704" s="4"/>
      <c r="JPH704" s="4"/>
      <c r="JPI704" s="4"/>
      <c r="JPJ704" s="4"/>
      <c r="JPK704" s="4"/>
      <c r="JPL704" s="4"/>
      <c r="JPM704" s="4"/>
      <c r="JPN704" s="4"/>
      <c r="JPO704" s="4"/>
      <c r="JPP704" s="4"/>
      <c r="JPQ704" s="4"/>
      <c r="JPR704" s="4"/>
      <c r="JPS704" s="4"/>
      <c r="JPT704" s="4"/>
      <c r="JPU704" s="4"/>
      <c r="JPV704" s="4"/>
      <c r="JPW704" s="4"/>
      <c r="JPX704" s="4"/>
      <c r="JPY704" s="4"/>
      <c r="JPZ704" s="4"/>
      <c r="JQA704" s="4"/>
      <c r="JQB704" s="4"/>
      <c r="JQC704" s="4"/>
      <c r="JQD704" s="4"/>
      <c r="JQE704" s="4"/>
      <c r="JQF704" s="4"/>
      <c r="JQG704" s="4"/>
      <c r="JQH704" s="4"/>
      <c r="JQI704" s="4"/>
      <c r="JQJ704" s="4"/>
      <c r="JQK704" s="4"/>
      <c r="JQL704" s="4"/>
      <c r="JQM704" s="4"/>
      <c r="JQN704" s="4"/>
      <c r="JQO704" s="4"/>
      <c r="JQP704" s="4"/>
      <c r="JQQ704" s="4"/>
      <c r="JQR704" s="4"/>
      <c r="JQS704" s="4"/>
      <c r="JQT704" s="4"/>
      <c r="JQU704" s="4"/>
      <c r="JQV704" s="4"/>
      <c r="JQW704" s="4"/>
      <c r="JQX704" s="4"/>
      <c r="JQY704" s="4"/>
      <c r="JQZ704" s="4"/>
      <c r="JRA704" s="4"/>
      <c r="JRB704" s="4"/>
      <c r="JRC704" s="4"/>
      <c r="JRD704" s="4"/>
      <c r="JRE704" s="4"/>
      <c r="JRF704" s="4"/>
      <c r="JRG704" s="4"/>
      <c r="JRH704" s="4"/>
      <c r="JRI704" s="4"/>
      <c r="JRJ704" s="4"/>
      <c r="JRK704" s="4"/>
      <c r="JRL704" s="4"/>
      <c r="JRM704" s="4"/>
      <c r="JRN704" s="4"/>
      <c r="JRO704" s="4"/>
      <c r="JRP704" s="4"/>
      <c r="JRQ704" s="4"/>
      <c r="JRR704" s="4"/>
      <c r="JRS704" s="4"/>
      <c r="JRT704" s="4"/>
      <c r="JRU704" s="4"/>
      <c r="JRV704" s="4"/>
      <c r="JRW704" s="4"/>
      <c r="JRX704" s="4"/>
      <c r="JRY704" s="4"/>
      <c r="JRZ704" s="4"/>
      <c r="JSA704" s="4"/>
      <c r="JSB704" s="4"/>
      <c r="JSC704" s="4"/>
      <c r="JSD704" s="4"/>
      <c r="JSE704" s="4"/>
      <c r="JSF704" s="4"/>
      <c r="JSG704" s="4"/>
      <c r="JSH704" s="4"/>
      <c r="JSI704" s="4"/>
      <c r="JSJ704" s="4"/>
      <c r="JSK704" s="4"/>
      <c r="JSL704" s="4"/>
      <c r="JSM704" s="4"/>
      <c r="JSN704" s="4"/>
      <c r="JSO704" s="4"/>
      <c r="JSP704" s="4"/>
      <c r="JSQ704" s="4"/>
      <c r="JSR704" s="4"/>
      <c r="JSS704" s="4"/>
      <c r="JST704" s="4"/>
      <c r="JSU704" s="4"/>
      <c r="JSV704" s="4"/>
      <c r="JSW704" s="4"/>
      <c r="JSX704" s="4"/>
      <c r="JSY704" s="4"/>
      <c r="JSZ704" s="4"/>
      <c r="JTA704" s="4"/>
      <c r="JTB704" s="4"/>
      <c r="JTC704" s="4"/>
      <c r="JTD704" s="4"/>
      <c r="JTE704" s="4"/>
      <c r="JTF704" s="4"/>
      <c r="JTG704" s="4"/>
      <c r="JTH704" s="4"/>
      <c r="JTI704" s="4"/>
      <c r="JTJ704" s="4"/>
      <c r="JTK704" s="4"/>
      <c r="JTL704" s="4"/>
      <c r="JTM704" s="4"/>
      <c r="JTN704" s="4"/>
      <c r="JTO704" s="4"/>
      <c r="JTP704" s="4"/>
      <c r="JTQ704" s="4"/>
      <c r="JTR704" s="4"/>
      <c r="JTS704" s="4"/>
      <c r="JTT704" s="4"/>
      <c r="JTU704" s="4"/>
      <c r="JTV704" s="4"/>
      <c r="JTW704" s="4"/>
      <c r="JTX704" s="4"/>
      <c r="JTY704" s="4"/>
      <c r="JTZ704" s="4"/>
      <c r="JUA704" s="4"/>
      <c r="JUB704" s="4"/>
      <c r="JUC704" s="4"/>
      <c r="JUD704" s="4"/>
      <c r="JUE704" s="4"/>
      <c r="JUF704" s="4"/>
      <c r="JUG704" s="4"/>
      <c r="JUH704" s="4"/>
      <c r="JUI704" s="4"/>
      <c r="JUJ704" s="4"/>
      <c r="JUK704" s="4"/>
      <c r="JUL704" s="4"/>
      <c r="JUM704" s="4"/>
      <c r="JUN704" s="4"/>
      <c r="JUO704" s="4"/>
      <c r="JUP704" s="4"/>
      <c r="JUQ704" s="4"/>
      <c r="JUR704" s="4"/>
      <c r="JUS704" s="4"/>
      <c r="JUT704" s="4"/>
      <c r="JUU704" s="4"/>
      <c r="JUV704" s="4"/>
      <c r="JUW704" s="4"/>
      <c r="JUX704" s="4"/>
      <c r="JUY704" s="4"/>
      <c r="JUZ704" s="4"/>
      <c r="JVA704" s="4"/>
      <c r="JVB704" s="4"/>
      <c r="JVC704" s="4"/>
      <c r="JVD704" s="4"/>
      <c r="JVE704" s="4"/>
      <c r="JVF704" s="4"/>
      <c r="JVG704" s="4"/>
      <c r="JVH704" s="4"/>
      <c r="JVI704" s="4"/>
      <c r="JVJ704" s="4"/>
      <c r="JVK704" s="4"/>
      <c r="JVL704" s="4"/>
      <c r="JVM704" s="4"/>
      <c r="JVN704" s="4"/>
      <c r="JVO704" s="4"/>
      <c r="JVP704" s="4"/>
      <c r="JVQ704" s="4"/>
      <c r="JVR704" s="4"/>
      <c r="JVS704" s="4"/>
      <c r="JVT704" s="4"/>
      <c r="JVU704" s="4"/>
      <c r="JVV704" s="4"/>
      <c r="JVW704" s="4"/>
      <c r="JVX704" s="4"/>
      <c r="JVY704" s="4"/>
      <c r="JVZ704" s="4"/>
      <c r="JWA704" s="4"/>
      <c r="JWB704" s="4"/>
      <c r="JWC704" s="4"/>
      <c r="JWD704" s="4"/>
      <c r="JWE704" s="4"/>
      <c r="JWF704" s="4"/>
      <c r="JWG704" s="4"/>
      <c r="JWH704" s="4"/>
      <c r="JWI704" s="4"/>
      <c r="JWJ704" s="4"/>
      <c r="JWK704" s="4"/>
      <c r="JWL704" s="4"/>
      <c r="JWM704" s="4"/>
      <c r="JWN704" s="4"/>
      <c r="JWO704" s="4"/>
      <c r="JWP704" s="4"/>
      <c r="JWQ704" s="4"/>
      <c r="JWR704" s="4"/>
      <c r="JWS704" s="4"/>
      <c r="JWT704" s="4"/>
      <c r="JWU704" s="4"/>
      <c r="JWV704" s="4"/>
      <c r="JWW704" s="4"/>
      <c r="JWX704" s="4"/>
      <c r="JWY704" s="4"/>
      <c r="JWZ704" s="4"/>
      <c r="JXA704" s="4"/>
      <c r="JXB704" s="4"/>
      <c r="JXC704" s="4"/>
      <c r="JXD704" s="4"/>
      <c r="JXE704" s="4"/>
      <c r="JXF704" s="4"/>
      <c r="JXG704" s="4"/>
      <c r="JXH704" s="4"/>
      <c r="JXI704" s="4"/>
      <c r="JXJ704" s="4"/>
      <c r="JXK704" s="4"/>
      <c r="JXL704" s="4"/>
      <c r="JXM704" s="4"/>
      <c r="JXN704" s="4"/>
      <c r="JXO704" s="4"/>
      <c r="JXP704" s="4"/>
      <c r="JXQ704" s="4"/>
      <c r="JXR704" s="4"/>
      <c r="JXS704" s="4"/>
      <c r="JXT704" s="4"/>
      <c r="JXU704" s="4"/>
      <c r="JXV704" s="4"/>
      <c r="JXW704" s="4"/>
      <c r="JXX704" s="4"/>
      <c r="JXY704" s="4"/>
      <c r="JXZ704" s="4"/>
      <c r="JYA704" s="4"/>
      <c r="JYB704" s="4"/>
      <c r="JYC704" s="4"/>
      <c r="JYD704" s="4"/>
      <c r="JYE704" s="4"/>
      <c r="JYF704" s="4"/>
      <c r="JYG704" s="4"/>
      <c r="JYH704" s="4"/>
      <c r="JYI704" s="4"/>
      <c r="JYJ704" s="4"/>
      <c r="JYK704" s="4"/>
      <c r="JYL704" s="4"/>
      <c r="JYM704" s="4"/>
      <c r="JYN704" s="4"/>
      <c r="JYO704" s="4"/>
      <c r="JYP704" s="4"/>
      <c r="JYQ704" s="4"/>
      <c r="JYR704" s="4"/>
      <c r="JYS704" s="4"/>
      <c r="JYT704" s="4"/>
      <c r="JYU704" s="4"/>
      <c r="JYV704" s="4"/>
      <c r="JYW704" s="4"/>
      <c r="JYX704" s="4"/>
      <c r="JYY704" s="4"/>
      <c r="JYZ704" s="4"/>
      <c r="JZA704" s="4"/>
      <c r="JZB704" s="4"/>
      <c r="JZC704" s="4"/>
      <c r="JZD704" s="4"/>
      <c r="JZE704" s="4"/>
      <c r="JZF704" s="4"/>
      <c r="JZG704" s="4"/>
      <c r="JZH704" s="4"/>
      <c r="JZI704" s="4"/>
      <c r="JZJ704" s="4"/>
      <c r="JZK704" s="4"/>
      <c r="JZL704" s="4"/>
      <c r="JZM704" s="4"/>
      <c r="JZN704" s="4"/>
      <c r="JZO704" s="4"/>
      <c r="JZP704" s="4"/>
      <c r="JZQ704" s="4"/>
      <c r="JZR704" s="4"/>
      <c r="JZS704" s="4"/>
      <c r="JZT704" s="4"/>
      <c r="JZU704" s="4"/>
      <c r="JZV704" s="4"/>
      <c r="JZW704" s="4"/>
      <c r="JZX704" s="4"/>
      <c r="JZY704" s="4"/>
      <c r="JZZ704" s="4"/>
      <c r="KAA704" s="4"/>
      <c r="KAB704" s="4"/>
      <c r="KAC704" s="4"/>
      <c r="KAD704" s="4"/>
      <c r="KAE704" s="4"/>
      <c r="KAF704" s="4"/>
      <c r="KAG704" s="4"/>
      <c r="KAH704" s="4"/>
      <c r="KAI704" s="4"/>
      <c r="KAJ704" s="4"/>
      <c r="KAK704" s="4"/>
      <c r="KAL704" s="4"/>
      <c r="KAM704" s="4"/>
      <c r="KAN704" s="4"/>
      <c r="KAO704" s="4"/>
      <c r="KAP704" s="4"/>
      <c r="KAQ704" s="4"/>
      <c r="KAR704" s="4"/>
      <c r="KAS704" s="4"/>
      <c r="KAT704" s="4"/>
      <c r="KAU704" s="4"/>
      <c r="KAV704" s="4"/>
      <c r="KAW704" s="4"/>
      <c r="KAX704" s="4"/>
      <c r="KAY704" s="4"/>
      <c r="KAZ704" s="4"/>
      <c r="KBA704" s="4"/>
      <c r="KBB704" s="4"/>
      <c r="KBC704" s="4"/>
      <c r="KBD704" s="4"/>
      <c r="KBE704" s="4"/>
      <c r="KBF704" s="4"/>
      <c r="KBG704" s="4"/>
      <c r="KBH704" s="4"/>
      <c r="KBI704" s="4"/>
      <c r="KBJ704" s="4"/>
      <c r="KBK704" s="4"/>
      <c r="KBL704" s="4"/>
      <c r="KBM704" s="4"/>
      <c r="KBN704" s="4"/>
      <c r="KBO704" s="4"/>
      <c r="KBP704" s="4"/>
      <c r="KBQ704" s="4"/>
      <c r="KBR704" s="4"/>
      <c r="KBS704" s="4"/>
      <c r="KBT704" s="4"/>
      <c r="KBU704" s="4"/>
      <c r="KBV704" s="4"/>
      <c r="KBW704" s="4"/>
      <c r="KBX704" s="4"/>
      <c r="KBY704" s="4"/>
      <c r="KBZ704" s="4"/>
      <c r="KCA704" s="4"/>
      <c r="KCB704" s="4"/>
      <c r="KCC704" s="4"/>
      <c r="KCD704" s="4"/>
      <c r="KCE704" s="4"/>
      <c r="KCF704" s="4"/>
      <c r="KCG704" s="4"/>
      <c r="KCH704" s="4"/>
      <c r="KCI704" s="4"/>
      <c r="KCJ704" s="4"/>
      <c r="KCK704" s="4"/>
      <c r="KCL704" s="4"/>
      <c r="KCM704" s="4"/>
      <c r="KCN704" s="4"/>
      <c r="KCO704" s="4"/>
      <c r="KCP704" s="4"/>
      <c r="KCQ704" s="4"/>
      <c r="KCR704" s="4"/>
      <c r="KCS704" s="4"/>
      <c r="KCT704" s="4"/>
      <c r="KCU704" s="4"/>
      <c r="KCV704" s="4"/>
      <c r="KCW704" s="4"/>
      <c r="KCX704" s="4"/>
      <c r="KCY704" s="4"/>
      <c r="KCZ704" s="4"/>
      <c r="KDA704" s="4"/>
      <c r="KDB704" s="4"/>
      <c r="KDC704" s="4"/>
      <c r="KDD704" s="4"/>
      <c r="KDE704" s="4"/>
      <c r="KDF704" s="4"/>
      <c r="KDG704" s="4"/>
      <c r="KDH704" s="4"/>
      <c r="KDI704" s="4"/>
      <c r="KDJ704" s="4"/>
      <c r="KDK704" s="4"/>
      <c r="KDL704" s="4"/>
      <c r="KDM704" s="4"/>
      <c r="KDN704" s="4"/>
      <c r="KDO704" s="4"/>
      <c r="KDP704" s="4"/>
      <c r="KDQ704" s="4"/>
      <c r="KDR704" s="4"/>
      <c r="KDS704" s="4"/>
      <c r="KDT704" s="4"/>
      <c r="KDU704" s="4"/>
      <c r="KDV704" s="4"/>
      <c r="KDW704" s="4"/>
      <c r="KDX704" s="4"/>
      <c r="KDY704" s="4"/>
      <c r="KDZ704" s="4"/>
      <c r="KEA704" s="4"/>
      <c r="KEB704" s="4"/>
      <c r="KEC704" s="4"/>
      <c r="KED704" s="4"/>
      <c r="KEE704" s="4"/>
      <c r="KEF704" s="4"/>
      <c r="KEG704" s="4"/>
      <c r="KEH704" s="4"/>
      <c r="KEI704" s="4"/>
      <c r="KEJ704" s="4"/>
      <c r="KEK704" s="4"/>
      <c r="KEL704" s="4"/>
      <c r="KEM704" s="4"/>
      <c r="KEN704" s="4"/>
      <c r="KEO704" s="4"/>
      <c r="KEP704" s="4"/>
      <c r="KEQ704" s="4"/>
      <c r="KER704" s="4"/>
      <c r="KES704" s="4"/>
      <c r="KET704" s="4"/>
      <c r="KEU704" s="4"/>
      <c r="KEV704" s="4"/>
      <c r="KEW704" s="4"/>
      <c r="KEX704" s="4"/>
      <c r="KEY704" s="4"/>
      <c r="KEZ704" s="4"/>
      <c r="KFA704" s="4"/>
      <c r="KFB704" s="4"/>
      <c r="KFC704" s="4"/>
      <c r="KFD704" s="4"/>
      <c r="KFE704" s="4"/>
      <c r="KFF704" s="4"/>
      <c r="KFG704" s="4"/>
      <c r="KFH704" s="4"/>
      <c r="KFI704" s="4"/>
      <c r="KFJ704" s="4"/>
      <c r="KFK704" s="4"/>
      <c r="KFL704" s="4"/>
      <c r="KFM704" s="4"/>
      <c r="KFN704" s="4"/>
      <c r="KFO704" s="4"/>
      <c r="KFP704" s="4"/>
      <c r="KFQ704" s="4"/>
      <c r="KFR704" s="4"/>
      <c r="KFS704" s="4"/>
      <c r="KFT704" s="4"/>
      <c r="KFU704" s="4"/>
      <c r="KFV704" s="4"/>
      <c r="KFW704" s="4"/>
      <c r="KFX704" s="4"/>
      <c r="KFY704" s="4"/>
      <c r="KFZ704" s="4"/>
      <c r="KGA704" s="4"/>
      <c r="KGB704" s="4"/>
      <c r="KGC704" s="4"/>
      <c r="KGD704" s="4"/>
      <c r="KGE704" s="4"/>
      <c r="KGF704" s="4"/>
      <c r="KGG704" s="4"/>
      <c r="KGH704" s="4"/>
      <c r="KGI704" s="4"/>
      <c r="KGJ704" s="4"/>
      <c r="KGK704" s="4"/>
      <c r="KGL704" s="4"/>
      <c r="KGM704" s="4"/>
      <c r="KGN704" s="4"/>
      <c r="KGO704" s="4"/>
      <c r="KGP704" s="4"/>
      <c r="KGQ704" s="4"/>
      <c r="KGR704" s="4"/>
      <c r="KGS704" s="4"/>
      <c r="KGT704" s="4"/>
      <c r="KGU704" s="4"/>
      <c r="KGV704" s="4"/>
      <c r="KGW704" s="4"/>
      <c r="KGX704" s="4"/>
      <c r="KGY704" s="4"/>
      <c r="KGZ704" s="4"/>
      <c r="KHA704" s="4"/>
      <c r="KHB704" s="4"/>
      <c r="KHC704" s="4"/>
      <c r="KHD704" s="4"/>
      <c r="KHE704" s="4"/>
      <c r="KHF704" s="4"/>
      <c r="KHG704" s="4"/>
      <c r="KHH704" s="4"/>
      <c r="KHI704" s="4"/>
      <c r="KHJ704" s="4"/>
      <c r="KHK704" s="4"/>
      <c r="KHL704" s="4"/>
      <c r="KHM704" s="4"/>
      <c r="KHN704" s="4"/>
      <c r="KHO704" s="4"/>
      <c r="KHP704" s="4"/>
      <c r="KHQ704" s="4"/>
      <c r="KHR704" s="4"/>
      <c r="KHS704" s="4"/>
      <c r="KHT704" s="4"/>
      <c r="KHU704" s="4"/>
      <c r="KHV704" s="4"/>
      <c r="KHW704" s="4"/>
      <c r="KHX704" s="4"/>
      <c r="KHY704" s="4"/>
      <c r="KHZ704" s="4"/>
      <c r="KIA704" s="4"/>
      <c r="KIB704" s="4"/>
      <c r="KIC704" s="4"/>
      <c r="KID704" s="4"/>
      <c r="KIE704" s="4"/>
      <c r="KIF704" s="4"/>
      <c r="KIG704" s="4"/>
      <c r="KIH704" s="4"/>
      <c r="KII704" s="4"/>
      <c r="KIJ704" s="4"/>
      <c r="KIK704" s="4"/>
      <c r="KIL704" s="4"/>
      <c r="KIM704" s="4"/>
      <c r="KIN704" s="4"/>
      <c r="KIO704" s="4"/>
      <c r="KIP704" s="4"/>
      <c r="KIQ704" s="4"/>
      <c r="KIR704" s="4"/>
      <c r="KIS704" s="4"/>
      <c r="KIT704" s="4"/>
      <c r="KIU704" s="4"/>
      <c r="KIV704" s="4"/>
      <c r="KIW704" s="4"/>
      <c r="KIX704" s="4"/>
      <c r="KIY704" s="4"/>
      <c r="KIZ704" s="4"/>
      <c r="KJA704" s="4"/>
      <c r="KJB704" s="4"/>
      <c r="KJC704" s="4"/>
      <c r="KJD704" s="4"/>
      <c r="KJE704" s="4"/>
      <c r="KJF704" s="4"/>
      <c r="KJG704" s="4"/>
      <c r="KJH704" s="4"/>
      <c r="KJI704" s="4"/>
      <c r="KJJ704" s="4"/>
      <c r="KJK704" s="4"/>
      <c r="KJL704" s="4"/>
      <c r="KJM704" s="4"/>
      <c r="KJN704" s="4"/>
      <c r="KJO704" s="4"/>
      <c r="KJP704" s="4"/>
      <c r="KJQ704" s="4"/>
      <c r="KJR704" s="4"/>
      <c r="KJS704" s="4"/>
      <c r="KJT704" s="4"/>
      <c r="KJU704" s="4"/>
      <c r="KJV704" s="4"/>
      <c r="KJW704" s="4"/>
      <c r="KJX704" s="4"/>
      <c r="KJY704" s="4"/>
      <c r="KJZ704" s="4"/>
      <c r="KKA704" s="4"/>
      <c r="KKB704" s="4"/>
      <c r="KKC704" s="4"/>
      <c r="KKD704" s="4"/>
      <c r="KKE704" s="4"/>
      <c r="KKF704" s="4"/>
      <c r="KKG704" s="4"/>
      <c r="KKH704" s="4"/>
      <c r="KKI704" s="4"/>
      <c r="KKJ704" s="4"/>
      <c r="KKK704" s="4"/>
      <c r="KKL704" s="4"/>
      <c r="KKM704" s="4"/>
      <c r="KKN704" s="4"/>
      <c r="KKO704" s="4"/>
      <c r="KKP704" s="4"/>
      <c r="KKQ704" s="4"/>
      <c r="KKR704" s="4"/>
      <c r="KKS704" s="4"/>
      <c r="KKT704" s="4"/>
      <c r="KKU704" s="4"/>
      <c r="KKV704" s="4"/>
      <c r="KKW704" s="4"/>
      <c r="KKX704" s="4"/>
      <c r="KKY704" s="4"/>
      <c r="KKZ704" s="4"/>
      <c r="KLA704" s="4"/>
      <c r="KLB704" s="4"/>
      <c r="KLC704" s="4"/>
      <c r="KLD704" s="4"/>
      <c r="KLE704" s="4"/>
      <c r="KLF704" s="4"/>
      <c r="KLG704" s="4"/>
      <c r="KLH704" s="4"/>
      <c r="KLI704" s="4"/>
      <c r="KLJ704" s="4"/>
      <c r="KLK704" s="4"/>
      <c r="KLL704" s="4"/>
      <c r="KLM704" s="4"/>
      <c r="KLN704" s="4"/>
      <c r="KLO704" s="4"/>
      <c r="KLP704" s="4"/>
      <c r="KLQ704" s="4"/>
      <c r="KLR704" s="4"/>
      <c r="KLS704" s="4"/>
      <c r="KLT704" s="4"/>
      <c r="KLU704" s="4"/>
      <c r="KLV704" s="4"/>
      <c r="KLW704" s="4"/>
      <c r="KLX704" s="4"/>
      <c r="KLY704" s="4"/>
      <c r="KLZ704" s="4"/>
      <c r="KMA704" s="4"/>
      <c r="KMB704" s="4"/>
      <c r="KMC704" s="4"/>
      <c r="KMD704" s="4"/>
      <c r="KME704" s="4"/>
      <c r="KMF704" s="4"/>
      <c r="KMG704" s="4"/>
      <c r="KMH704" s="4"/>
      <c r="KMI704" s="4"/>
      <c r="KMJ704" s="4"/>
      <c r="KMK704" s="4"/>
      <c r="KML704" s="4"/>
      <c r="KMM704" s="4"/>
      <c r="KMN704" s="4"/>
      <c r="KMO704" s="4"/>
      <c r="KMP704" s="4"/>
      <c r="KMQ704" s="4"/>
      <c r="KMR704" s="4"/>
      <c r="KMS704" s="4"/>
      <c r="KMT704" s="4"/>
      <c r="KMU704" s="4"/>
      <c r="KMV704" s="4"/>
      <c r="KMW704" s="4"/>
      <c r="KMX704" s="4"/>
      <c r="KMY704" s="4"/>
      <c r="KMZ704" s="4"/>
      <c r="KNA704" s="4"/>
      <c r="KNB704" s="4"/>
      <c r="KNC704" s="4"/>
      <c r="KND704" s="4"/>
      <c r="KNE704" s="4"/>
      <c r="KNF704" s="4"/>
      <c r="KNG704" s="4"/>
      <c r="KNH704" s="4"/>
      <c r="KNI704" s="4"/>
      <c r="KNJ704" s="4"/>
      <c r="KNK704" s="4"/>
      <c r="KNL704" s="4"/>
      <c r="KNM704" s="4"/>
      <c r="KNN704" s="4"/>
      <c r="KNO704" s="4"/>
      <c r="KNP704" s="4"/>
      <c r="KNQ704" s="4"/>
      <c r="KNR704" s="4"/>
      <c r="KNS704" s="4"/>
      <c r="KNT704" s="4"/>
      <c r="KNU704" s="4"/>
      <c r="KNV704" s="4"/>
      <c r="KNW704" s="4"/>
      <c r="KNX704" s="4"/>
      <c r="KNY704" s="4"/>
      <c r="KNZ704" s="4"/>
      <c r="KOA704" s="4"/>
      <c r="KOB704" s="4"/>
      <c r="KOC704" s="4"/>
      <c r="KOD704" s="4"/>
      <c r="KOE704" s="4"/>
      <c r="KOF704" s="4"/>
      <c r="KOG704" s="4"/>
      <c r="KOH704" s="4"/>
      <c r="KOI704" s="4"/>
      <c r="KOJ704" s="4"/>
      <c r="KOK704" s="4"/>
      <c r="KOL704" s="4"/>
      <c r="KOM704" s="4"/>
      <c r="KON704" s="4"/>
      <c r="KOO704" s="4"/>
      <c r="KOP704" s="4"/>
      <c r="KOQ704" s="4"/>
      <c r="KOR704" s="4"/>
      <c r="KOS704" s="4"/>
      <c r="KOT704" s="4"/>
      <c r="KOU704" s="4"/>
      <c r="KOV704" s="4"/>
      <c r="KOW704" s="4"/>
      <c r="KOX704" s="4"/>
      <c r="KOY704" s="4"/>
      <c r="KOZ704" s="4"/>
      <c r="KPA704" s="4"/>
      <c r="KPB704" s="4"/>
      <c r="KPC704" s="4"/>
      <c r="KPD704" s="4"/>
      <c r="KPE704" s="4"/>
      <c r="KPF704" s="4"/>
      <c r="KPG704" s="4"/>
      <c r="KPH704" s="4"/>
      <c r="KPI704" s="4"/>
      <c r="KPJ704" s="4"/>
      <c r="KPK704" s="4"/>
      <c r="KPL704" s="4"/>
      <c r="KPM704" s="4"/>
      <c r="KPN704" s="4"/>
      <c r="KPO704" s="4"/>
      <c r="KPP704" s="4"/>
      <c r="KPQ704" s="4"/>
      <c r="KPR704" s="4"/>
      <c r="KPS704" s="4"/>
      <c r="KPT704" s="4"/>
      <c r="KPU704" s="4"/>
      <c r="KPV704" s="4"/>
      <c r="KPW704" s="4"/>
      <c r="KPX704" s="4"/>
      <c r="KPY704" s="4"/>
      <c r="KPZ704" s="4"/>
      <c r="KQA704" s="4"/>
      <c r="KQB704" s="4"/>
      <c r="KQC704" s="4"/>
      <c r="KQD704" s="4"/>
      <c r="KQE704" s="4"/>
      <c r="KQF704" s="4"/>
      <c r="KQG704" s="4"/>
      <c r="KQH704" s="4"/>
      <c r="KQI704" s="4"/>
      <c r="KQJ704" s="4"/>
      <c r="KQK704" s="4"/>
      <c r="KQL704" s="4"/>
      <c r="KQM704" s="4"/>
      <c r="KQN704" s="4"/>
      <c r="KQO704" s="4"/>
      <c r="KQP704" s="4"/>
      <c r="KQQ704" s="4"/>
      <c r="KQR704" s="4"/>
      <c r="KQS704" s="4"/>
      <c r="KQT704" s="4"/>
      <c r="KQU704" s="4"/>
      <c r="KQV704" s="4"/>
      <c r="KQW704" s="4"/>
      <c r="KQX704" s="4"/>
      <c r="KQY704" s="4"/>
      <c r="KQZ704" s="4"/>
      <c r="KRA704" s="4"/>
      <c r="KRB704" s="4"/>
      <c r="KRC704" s="4"/>
      <c r="KRD704" s="4"/>
      <c r="KRE704" s="4"/>
      <c r="KRF704" s="4"/>
      <c r="KRG704" s="4"/>
      <c r="KRH704" s="4"/>
      <c r="KRI704" s="4"/>
      <c r="KRJ704" s="4"/>
      <c r="KRK704" s="4"/>
      <c r="KRL704" s="4"/>
      <c r="KRM704" s="4"/>
      <c r="KRN704" s="4"/>
      <c r="KRO704" s="4"/>
      <c r="KRP704" s="4"/>
      <c r="KRQ704" s="4"/>
      <c r="KRR704" s="4"/>
      <c r="KRS704" s="4"/>
      <c r="KRT704" s="4"/>
      <c r="KRU704" s="4"/>
      <c r="KRV704" s="4"/>
      <c r="KRW704" s="4"/>
      <c r="KRX704" s="4"/>
      <c r="KRY704" s="4"/>
      <c r="KRZ704" s="4"/>
      <c r="KSA704" s="4"/>
      <c r="KSB704" s="4"/>
      <c r="KSC704" s="4"/>
      <c r="KSD704" s="4"/>
      <c r="KSE704" s="4"/>
      <c r="KSF704" s="4"/>
      <c r="KSG704" s="4"/>
      <c r="KSH704" s="4"/>
      <c r="KSI704" s="4"/>
      <c r="KSJ704" s="4"/>
      <c r="KSK704" s="4"/>
      <c r="KSL704" s="4"/>
      <c r="KSM704" s="4"/>
      <c r="KSN704" s="4"/>
      <c r="KSO704" s="4"/>
      <c r="KSP704" s="4"/>
      <c r="KSQ704" s="4"/>
      <c r="KSR704" s="4"/>
      <c r="KSS704" s="4"/>
      <c r="KST704" s="4"/>
      <c r="KSU704" s="4"/>
      <c r="KSV704" s="4"/>
      <c r="KSW704" s="4"/>
      <c r="KSX704" s="4"/>
      <c r="KSY704" s="4"/>
      <c r="KSZ704" s="4"/>
      <c r="KTA704" s="4"/>
      <c r="KTB704" s="4"/>
      <c r="KTC704" s="4"/>
      <c r="KTD704" s="4"/>
      <c r="KTE704" s="4"/>
      <c r="KTF704" s="4"/>
      <c r="KTG704" s="4"/>
      <c r="KTH704" s="4"/>
      <c r="KTI704" s="4"/>
      <c r="KTJ704" s="4"/>
      <c r="KTK704" s="4"/>
      <c r="KTL704" s="4"/>
      <c r="KTM704" s="4"/>
      <c r="KTN704" s="4"/>
      <c r="KTO704" s="4"/>
      <c r="KTP704" s="4"/>
      <c r="KTQ704" s="4"/>
      <c r="KTR704" s="4"/>
      <c r="KTS704" s="4"/>
      <c r="KTT704" s="4"/>
      <c r="KTU704" s="4"/>
      <c r="KTV704" s="4"/>
      <c r="KTW704" s="4"/>
      <c r="KTX704" s="4"/>
      <c r="KTY704" s="4"/>
      <c r="KTZ704" s="4"/>
      <c r="KUA704" s="4"/>
      <c r="KUB704" s="4"/>
      <c r="KUC704" s="4"/>
      <c r="KUD704" s="4"/>
      <c r="KUE704" s="4"/>
      <c r="KUF704" s="4"/>
      <c r="KUG704" s="4"/>
      <c r="KUH704" s="4"/>
      <c r="KUI704" s="4"/>
      <c r="KUJ704" s="4"/>
      <c r="KUK704" s="4"/>
      <c r="KUL704" s="4"/>
      <c r="KUM704" s="4"/>
      <c r="KUN704" s="4"/>
      <c r="KUO704" s="4"/>
      <c r="KUP704" s="4"/>
      <c r="KUQ704" s="4"/>
      <c r="KUR704" s="4"/>
      <c r="KUS704" s="4"/>
      <c r="KUT704" s="4"/>
      <c r="KUU704" s="4"/>
      <c r="KUV704" s="4"/>
      <c r="KUW704" s="4"/>
      <c r="KUX704" s="4"/>
      <c r="KUY704" s="4"/>
      <c r="KUZ704" s="4"/>
      <c r="KVA704" s="4"/>
      <c r="KVB704" s="4"/>
      <c r="KVC704" s="4"/>
      <c r="KVD704" s="4"/>
      <c r="KVE704" s="4"/>
      <c r="KVF704" s="4"/>
      <c r="KVG704" s="4"/>
      <c r="KVH704" s="4"/>
      <c r="KVI704" s="4"/>
      <c r="KVJ704" s="4"/>
      <c r="KVK704" s="4"/>
      <c r="KVL704" s="4"/>
      <c r="KVM704" s="4"/>
      <c r="KVN704" s="4"/>
      <c r="KVO704" s="4"/>
      <c r="KVP704" s="4"/>
      <c r="KVQ704" s="4"/>
      <c r="KVR704" s="4"/>
      <c r="KVS704" s="4"/>
      <c r="KVT704" s="4"/>
      <c r="KVU704" s="4"/>
      <c r="KVV704" s="4"/>
      <c r="KVW704" s="4"/>
      <c r="KVX704" s="4"/>
      <c r="KVY704" s="4"/>
      <c r="KVZ704" s="4"/>
      <c r="KWA704" s="4"/>
      <c r="KWB704" s="4"/>
      <c r="KWC704" s="4"/>
      <c r="KWD704" s="4"/>
      <c r="KWE704" s="4"/>
      <c r="KWF704" s="4"/>
      <c r="KWG704" s="4"/>
      <c r="KWH704" s="4"/>
      <c r="KWI704" s="4"/>
      <c r="KWJ704" s="4"/>
      <c r="KWK704" s="4"/>
      <c r="KWL704" s="4"/>
      <c r="KWM704" s="4"/>
      <c r="KWN704" s="4"/>
      <c r="KWO704" s="4"/>
      <c r="KWP704" s="4"/>
      <c r="KWQ704" s="4"/>
      <c r="KWR704" s="4"/>
      <c r="KWS704" s="4"/>
      <c r="KWT704" s="4"/>
      <c r="KWU704" s="4"/>
      <c r="KWV704" s="4"/>
      <c r="KWW704" s="4"/>
      <c r="KWX704" s="4"/>
      <c r="KWY704" s="4"/>
      <c r="KWZ704" s="4"/>
      <c r="KXA704" s="4"/>
      <c r="KXB704" s="4"/>
      <c r="KXC704" s="4"/>
      <c r="KXD704" s="4"/>
      <c r="KXE704" s="4"/>
      <c r="KXF704" s="4"/>
      <c r="KXG704" s="4"/>
      <c r="KXH704" s="4"/>
      <c r="KXI704" s="4"/>
      <c r="KXJ704" s="4"/>
      <c r="KXK704" s="4"/>
      <c r="KXL704" s="4"/>
      <c r="KXM704" s="4"/>
      <c r="KXN704" s="4"/>
      <c r="KXO704" s="4"/>
      <c r="KXP704" s="4"/>
      <c r="KXQ704" s="4"/>
      <c r="KXR704" s="4"/>
      <c r="KXS704" s="4"/>
      <c r="KXT704" s="4"/>
      <c r="KXU704" s="4"/>
      <c r="KXV704" s="4"/>
      <c r="KXW704" s="4"/>
      <c r="KXX704" s="4"/>
      <c r="KXY704" s="4"/>
      <c r="KXZ704" s="4"/>
      <c r="KYA704" s="4"/>
      <c r="KYB704" s="4"/>
      <c r="KYC704" s="4"/>
      <c r="KYD704" s="4"/>
      <c r="KYE704" s="4"/>
      <c r="KYF704" s="4"/>
      <c r="KYG704" s="4"/>
      <c r="KYH704" s="4"/>
      <c r="KYI704" s="4"/>
      <c r="KYJ704" s="4"/>
      <c r="KYK704" s="4"/>
      <c r="KYL704" s="4"/>
      <c r="KYM704" s="4"/>
      <c r="KYN704" s="4"/>
      <c r="KYO704" s="4"/>
      <c r="KYP704" s="4"/>
      <c r="KYQ704" s="4"/>
      <c r="KYR704" s="4"/>
      <c r="KYS704" s="4"/>
      <c r="KYT704" s="4"/>
      <c r="KYU704" s="4"/>
      <c r="KYV704" s="4"/>
      <c r="KYW704" s="4"/>
      <c r="KYX704" s="4"/>
      <c r="KYY704" s="4"/>
      <c r="KYZ704" s="4"/>
      <c r="KZA704" s="4"/>
      <c r="KZB704" s="4"/>
      <c r="KZC704" s="4"/>
      <c r="KZD704" s="4"/>
      <c r="KZE704" s="4"/>
      <c r="KZF704" s="4"/>
      <c r="KZG704" s="4"/>
      <c r="KZH704" s="4"/>
      <c r="KZI704" s="4"/>
      <c r="KZJ704" s="4"/>
      <c r="KZK704" s="4"/>
      <c r="KZL704" s="4"/>
      <c r="KZM704" s="4"/>
      <c r="KZN704" s="4"/>
      <c r="KZO704" s="4"/>
      <c r="KZP704" s="4"/>
      <c r="KZQ704" s="4"/>
      <c r="KZR704" s="4"/>
      <c r="KZS704" s="4"/>
      <c r="KZT704" s="4"/>
      <c r="KZU704" s="4"/>
      <c r="KZV704" s="4"/>
      <c r="KZW704" s="4"/>
      <c r="KZX704" s="4"/>
      <c r="KZY704" s="4"/>
      <c r="KZZ704" s="4"/>
      <c r="LAA704" s="4"/>
      <c r="LAB704" s="4"/>
      <c r="LAC704" s="4"/>
      <c r="LAD704" s="4"/>
      <c r="LAE704" s="4"/>
      <c r="LAF704" s="4"/>
      <c r="LAG704" s="4"/>
      <c r="LAH704" s="4"/>
      <c r="LAI704" s="4"/>
      <c r="LAJ704" s="4"/>
      <c r="LAK704" s="4"/>
      <c r="LAL704" s="4"/>
      <c r="LAM704" s="4"/>
      <c r="LAN704" s="4"/>
      <c r="LAO704" s="4"/>
      <c r="LAP704" s="4"/>
      <c r="LAQ704" s="4"/>
      <c r="LAR704" s="4"/>
      <c r="LAS704" s="4"/>
      <c r="LAT704" s="4"/>
      <c r="LAU704" s="4"/>
      <c r="LAV704" s="4"/>
      <c r="LAW704" s="4"/>
      <c r="LAX704" s="4"/>
      <c r="LAY704" s="4"/>
      <c r="LAZ704" s="4"/>
      <c r="LBA704" s="4"/>
      <c r="LBB704" s="4"/>
      <c r="LBC704" s="4"/>
      <c r="LBD704" s="4"/>
      <c r="LBE704" s="4"/>
      <c r="LBF704" s="4"/>
      <c r="LBG704" s="4"/>
      <c r="LBH704" s="4"/>
      <c r="LBI704" s="4"/>
      <c r="LBJ704" s="4"/>
      <c r="LBK704" s="4"/>
      <c r="LBL704" s="4"/>
      <c r="LBM704" s="4"/>
      <c r="LBN704" s="4"/>
      <c r="LBO704" s="4"/>
      <c r="LBP704" s="4"/>
      <c r="LBQ704" s="4"/>
      <c r="LBR704" s="4"/>
      <c r="LBS704" s="4"/>
      <c r="LBT704" s="4"/>
      <c r="LBU704" s="4"/>
      <c r="LBV704" s="4"/>
      <c r="LBW704" s="4"/>
      <c r="LBX704" s="4"/>
      <c r="LBY704" s="4"/>
      <c r="LBZ704" s="4"/>
      <c r="LCA704" s="4"/>
      <c r="LCB704" s="4"/>
      <c r="LCC704" s="4"/>
      <c r="LCD704" s="4"/>
      <c r="LCE704" s="4"/>
      <c r="LCF704" s="4"/>
      <c r="LCG704" s="4"/>
      <c r="LCH704" s="4"/>
      <c r="LCI704" s="4"/>
      <c r="LCJ704" s="4"/>
      <c r="LCK704" s="4"/>
      <c r="LCL704" s="4"/>
      <c r="LCM704" s="4"/>
      <c r="LCN704" s="4"/>
      <c r="LCO704" s="4"/>
      <c r="LCP704" s="4"/>
      <c r="LCQ704" s="4"/>
      <c r="LCR704" s="4"/>
      <c r="LCS704" s="4"/>
      <c r="LCT704" s="4"/>
      <c r="LCU704" s="4"/>
      <c r="LCV704" s="4"/>
      <c r="LCW704" s="4"/>
      <c r="LCX704" s="4"/>
      <c r="LCY704" s="4"/>
      <c r="LCZ704" s="4"/>
      <c r="LDA704" s="4"/>
      <c r="LDB704" s="4"/>
      <c r="LDC704" s="4"/>
      <c r="LDD704" s="4"/>
      <c r="LDE704" s="4"/>
      <c r="LDF704" s="4"/>
      <c r="LDG704" s="4"/>
      <c r="LDH704" s="4"/>
      <c r="LDI704" s="4"/>
      <c r="LDJ704" s="4"/>
      <c r="LDK704" s="4"/>
      <c r="LDL704" s="4"/>
      <c r="LDM704" s="4"/>
      <c r="LDN704" s="4"/>
      <c r="LDO704" s="4"/>
      <c r="LDP704" s="4"/>
      <c r="LDQ704" s="4"/>
      <c r="LDR704" s="4"/>
      <c r="LDS704" s="4"/>
      <c r="LDT704" s="4"/>
      <c r="LDU704" s="4"/>
      <c r="LDV704" s="4"/>
      <c r="LDW704" s="4"/>
      <c r="LDX704" s="4"/>
      <c r="LDY704" s="4"/>
      <c r="LDZ704" s="4"/>
      <c r="LEA704" s="4"/>
      <c r="LEB704" s="4"/>
      <c r="LEC704" s="4"/>
      <c r="LED704" s="4"/>
      <c r="LEE704" s="4"/>
      <c r="LEF704" s="4"/>
      <c r="LEG704" s="4"/>
      <c r="LEH704" s="4"/>
      <c r="LEI704" s="4"/>
      <c r="LEJ704" s="4"/>
      <c r="LEK704" s="4"/>
      <c r="LEL704" s="4"/>
      <c r="LEM704" s="4"/>
      <c r="LEN704" s="4"/>
      <c r="LEO704" s="4"/>
      <c r="LEP704" s="4"/>
      <c r="LEQ704" s="4"/>
      <c r="LER704" s="4"/>
      <c r="LES704" s="4"/>
      <c r="LET704" s="4"/>
      <c r="LEU704" s="4"/>
      <c r="LEV704" s="4"/>
      <c r="LEW704" s="4"/>
      <c r="LEX704" s="4"/>
      <c r="LEY704" s="4"/>
      <c r="LEZ704" s="4"/>
      <c r="LFA704" s="4"/>
      <c r="LFB704" s="4"/>
      <c r="LFC704" s="4"/>
      <c r="LFD704" s="4"/>
      <c r="LFE704" s="4"/>
      <c r="LFF704" s="4"/>
      <c r="LFG704" s="4"/>
      <c r="LFH704" s="4"/>
      <c r="LFI704" s="4"/>
      <c r="LFJ704" s="4"/>
      <c r="LFK704" s="4"/>
      <c r="LFL704" s="4"/>
      <c r="LFM704" s="4"/>
      <c r="LFN704" s="4"/>
      <c r="LFO704" s="4"/>
      <c r="LFP704" s="4"/>
      <c r="LFQ704" s="4"/>
      <c r="LFR704" s="4"/>
      <c r="LFS704" s="4"/>
      <c r="LFT704" s="4"/>
      <c r="LFU704" s="4"/>
      <c r="LFV704" s="4"/>
      <c r="LFW704" s="4"/>
      <c r="LFX704" s="4"/>
      <c r="LFY704" s="4"/>
      <c r="LFZ704" s="4"/>
      <c r="LGA704" s="4"/>
      <c r="LGB704" s="4"/>
      <c r="LGC704" s="4"/>
      <c r="LGD704" s="4"/>
      <c r="LGE704" s="4"/>
      <c r="LGF704" s="4"/>
      <c r="LGG704" s="4"/>
      <c r="LGH704" s="4"/>
      <c r="LGI704" s="4"/>
      <c r="LGJ704" s="4"/>
      <c r="LGK704" s="4"/>
      <c r="LGL704" s="4"/>
      <c r="LGM704" s="4"/>
      <c r="LGN704" s="4"/>
      <c r="LGO704" s="4"/>
      <c r="LGP704" s="4"/>
      <c r="LGQ704" s="4"/>
      <c r="LGR704" s="4"/>
      <c r="LGS704" s="4"/>
      <c r="LGT704" s="4"/>
      <c r="LGU704" s="4"/>
      <c r="LGV704" s="4"/>
      <c r="LGW704" s="4"/>
      <c r="LGX704" s="4"/>
      <c r="LGY704" s="4"/>
      <c r="LGZ704" s="4"/>
      <c r="LHA704" s="4"/>
      <c r="LHB704" s="4"/>
      <c r="LHC704" s="4"/>
      <c r="LHD704" s="4"/>
      <c r="LHE704" s="4"/>
      <c r="LHF704" s="4"/>
      <c r="LHG704" s="4"/>
      <c r="LHH704" s="4"/>
      <c r="LHI704" s="4"/>
      <c r="LHJ704" s="4"/>
      <c r="LHK704" s="4"/>
      <c r="LHL704" s="4"/>
      <c r="LHM704" s="4"/>
      <c r="LHN704" s="4"/>
      <c r="LHO704" s="4"/>
      <c r="LHP704" s="4"/>
      <c r="LHQ704" s="4"/>
      <c r="LHR704" s="4"/>
      <c r="LHS704" s="4"/>
      <c r="LHT704" s="4"/>
      <c r="LHU704" s="4"/>
      <c r="LHV704" s="4"/>
      <c r="LHW704" s="4"/>
      <c r="LHX704" s="4"/>
      <c r="LHY704" s="4"/>
      <c r="LHZ704" s="4"/>
      <c r="LIA704" s="4"/>
      <c r="LIB704" s="4"/>
      <c r="LIC704" s="4"/>
      <c r="LID704" s="4"/>
      <c r="LIE704" s="4"/>
      <c r="LIF704" s="4"/>
      <c r="LIG704" s="4"/>
      <c r="LIH704" s="4"/>
      <c r="LII704" s="4"/>
      <c r="LIJ704" s="4"/>
      <c r="LIK704" s="4"/>
      <c r="LIL704" s="4"/>
      <c r="LIM704" s="4"/>
      <c r="LIN704" s="4"/>
      <c r="LIO704" s="4"/>
      <c r="LIP704" s="4"/>
      <c r="LIQ704" s="4"/>
      <c r="LIR704" s="4"/>
      <c r="LIS704" s="4"/>
      <c r="LIT704" s="4"/>
      <c r="LIU704" s="4"/>
      <c r="LIV704" s="4"/>
      <c r="LIW704" s="4"/>
      <c r="LIX704" s="4"/>
      <c r="LIY704" s="4"/>
      <c r="LIZ704" s="4"/>
      <c r="LJA704" s="4"/>
      <c r="LJB704" s="4"/>
      <c r="LJC704" s="4"/>
      <c r="LJD704" s="4"/>
      <c r="LJE704" s="4"/>
      <c r="LJF704" s="4"/>
      <c r="LJG704" s="4"/>
      <c r="LJH704" s="4"/>
      <c r="LJI704" s="4"/>
      <c r="LJJ704" s="4"/>
      <c r="LJK704" s="4"/>
      <c r="LJL704" s="4"/>
      <c r="LJM704" s="4"/>
      <c r="LJN704" s="4"/>
      <c r="LJO704" s="4"/>
      <c r="LJP704" s="4"/>
      <c r="LJQ704" s="4"/>
      <c r="LJR704" s="4"/>
      <c r="LJS704" s="4"/>
      <c r="LJT704" s="4"/>
      <c r="LJU704" s="4"/>
      <c r="LJV704" s="4"/>
      <c r="LJW704" s="4"/>
      <c r="LJX704" s="4"/>
      <c r="LJY704" s="4"/>
      <c r="LJZ704" s="4"/>
      <c r="LKA704" s="4"/>
      <c r="LKB704" s="4"/>
      <c r="LKC704" s="4"/>
      <c r="LKD704" s="4"/>
      <c r="LKE704" s="4"/>
      <c r="LKF704" s="4"/>
      <c r="LKG704" s="4"/>
      <c r="LKH704" s="4"/>
      <c r="LKI704" s="4"/>
      <c r="LKJ704" s="4"/>
      <c r="LKK704" s="4"/>
      <c r="LKL704" s="4"/>
      <c r="LKM704" s="4"/>
      <c r="LKN704" s="4"/>
      <c r="LKO704" s="4"/>
      <c r="LKP704" s="4"/>
      <c r="LKQ704" s="4"/>
      <c r="LKR704" s="4"/>
      <c r="LKS704" s="4"/>
      <c r="LKT704" s="4"/>
      <c r="LKU704" s="4"/>
      <c r="LKV704" s="4"/>
      <c r="LKW704" s="4"/>
      <c r="LKX704" s="4"/>
      <c r="LKY704" s="4"/>
      <c r="LKZ704" s="4"/>
      <c r="LLA704" s="4"/>
      <c r="LLB704" s="4"/>
      <c r="LLC704" s="4"/>
      <c r="LLD704" s="4"/>
      <c r="LLE704" s="4"/>
      <c r="LLF704" s="4"/>
      <c r="LLG704" s="4"/>
      <c r="LLH704" s="4"/>
      <c r="LLI704" s="4"/>
      <c r="LLJ704" s="4"/>
      <c r="LLK704" s="4"/>
      <c r="LLL704" s="4"/>
      <c r="LLM704" s="4"/>
      <c r="LLN704" s="4"/>
      <c r="LLO704" s="4"/>
      <c r="LLP704" s="4"/>
      <c r="LLQ704" s="4"/>
      <c r="LLR704" s="4"/>
      <c r="LLS704" s="4"/>
      <c r="LLT704" s="4"/>
      <c r="LLU704" s="4"/>
      <c r="LLV704" s="4"/>
      <c r="LLW704" s="4"/>
      <c r="LLX704" s="4"/>
      <c r="LLY704" s="4"/>
      <c r="LLZ704" s="4"/>
      <c r="LMA704" s="4"/>
      <c r="LMB704" s="4"/>
      <c r="LMC704" s="4"/>
      <c r="LMD704" s="4"/>
      <c r="LME704" s="4"/>
      <c r="LMF704" s="4"/>
      <c r="LMG704" s="4"/>
      <c r="LMH704" s="4"/>
      <c r="LMI704" s="4"/>
      <c r="LMJ704" s="4"/>
      <c r="LMK704" s="4"/>
      <c r="LML704" s="4"/>
      <c r="LMM704" s="4"/>
      <c r="LMN704" s="4"/>
      <c r="LMO704" s="4"/>
      <c r="LMP704" s="4"/>
      <c r="LMQ704" s="4"/>
      <c r="LMR704" s="4"/>
      <c r="LMS704" s="4"/>
      <c r="LMT704" s="4"/>
      <c r="LMU704" s="4"/>
      <c r="LMV704" s="4"/>
      <c r="LMW704" s="4"/>
      <c r="LMX704" s="4"/>
      <c r="LMY704" s="4"/>
      <c r="LMZ704" s="4"/>
      <c r="LNA704" s="4"/>
      <c r="LNB704" s="4"/>
      <c r="LNC704" s="4"/>
      <c r="LND704" s="4"/>
      <c r="LNE704" s="4"/>
      <c r="LNF704" s="4"/>
      <c r="LNG704" s="4"/>
      <c r="LNH704" s="4"/>
      <c r="LNI704" s="4"/>
      <c r="LNJ704" s="4"/>
      <c r="LNK704" s="4"/>
      <c r="LNL704" s="4"/>
      <c r="LNM704" s="4"/>
      <c r="LNN704" s="4"/>
      <c r="LNO704" s="4"/>
      <c r="LNP704" s="4"/>
      <c r="LNQ704" s="4"/>
      <c r="LNR704" s="4"/>
      <c r="LNS704" s="4"/>
      <c r="LNT704" s="4"/>
      <c r="LNU704" s="4"/>
      <c r="LNV704" s="4"/>
      <c r="LNW704" s="4"/>
      <c r="LNX704" s="4"/>
      <c r="LNY704" s="4"/>
      <c r="LNZ704" s="4"/>
      <c r="LOA704" s="4"/>
      <c r="LOB704" s="4"/>
      <c r="LOC704" s="4"/>
      <c r="LOD704" s="4"/>
      <c r="LOE704" s="4"/>
      <c r="LOF704" s="4"/>
      <c r="LOG704" s="4"/>
      <c r="LOH704" s="4"/>
      <c r="LOI704" s="4"/>
      <c r="LOJ704" s="4"/>
      <c r="LOK704" s="4"/>
      <c r="LOL704" s="4"/>
      <c r="LOM704" s="4"/>
      <c r="LON704" s="4"/>
      <c r="LOO704" s="4"/>
      <c r="LOP704" s="4"/>
      <c r="LOQ704" s="4"/>
      <c r="LOR704" s="4"/>
      <c r="LOS704" s="4"/>
      <c r="LOT704" s="4"/>
      <c r="LOU704" s="4"/>
      <c r="LOV704" s="4"/>
      <c r="LOW704" s="4"/>
      <c r="LOX704" s="4"/>
      <c r="LOY704" s="4"/>
      <c r="LOZ704" s="4"/>
      <c r="LPA704" s="4"/>
      <c r="LPB704" s="4"/>
      <c r="LPC704" s="4"/>
      <c r="LPD704" s="4"/>
      <c r="LPE704" s="4"/>
      <c r="LPF704" s="4"/>
      <c r="LPG704" s="4"/>
      <c r="LPH704" s="4"/>
      <c r="LPI704" s="4"/>
      <c r="LPJ704" s="4"/>
      <c r="LPK704" s="4"/>
      <c r="LPL704" s="4"/>
      <c r="LPM704" s="4"/>
      <c r="LPN704" s="4"/>
      <c r="LPO704" s="4"/>
      <c r="LPP704" s="4"/>
      <c r="LPQ704" s="4"/>
      <c r="LPR704" s="4"/>
      <c r="LPS704" s="4"/>
      <c r="LPT704" s="4"/>
      <c r="LPU704" s="4"/>
      <c r="LPV704" s="4"/>
      <c r="LPW704" s="4"/>
      <c r="LPX704" s="4"/>
      <c r="LPY704" s="4"/>
      <c r="LPZ704" s="4"/>
      <c r="LQA704" s="4"/>
      <c r="LQB704" s="4"/>
      <c r="LQC704" s="4"/>
      <c r="LQD704" s="4"/>
      <c r="LQE704" s="4"/>
      <c r="LQF704" s="4"/>
      <c r="LQG704" s="4"/>
      <c r="LQH704" s="4"/>
      <c r="LQI704" s="4"/>
      <c r="LQJ704" s="4"/>
      <c r="LQK704" s="4"/>
      <c r="LQL704" s="4"/>
      <c r="LQM704" s="4"/>
      <c r="LQN704" s="4"/>
      <c r="LQO704" s="4"/>
      <c r="LQP704" s="4"/>
      <c r="LQQ704" s="4"/>
      <c r="LQR704" s="4"/>
      <c r="LQS704" s="4"/>
      <c r="LQT704" s="4"/>
      <c r="LQU704" s="4"/>
      <c r="LQV704" s="4"/>
      <c r="LQW704" s="4"/>
      <c r="LQX704" s="4"/>
      <c r="LQY704" s="4"/>
      <c r="LQZ704" s="4"/>
      <c r="LRA704" s="4"/>
      <c r="LRB704" s="4"/>
      <c r="LRC704" s="4"/>
      <c r="LRD704" s="4"/>
      <c r="LRE704" s="4"/>
      <c r="LRF704" s="4"/>
      <c r="LRG704" s="4"/>
      <c r="LRH704" s="4"/>
      <c r="LRI704" s="4"/>
      <c r="LRJ704" s="4"/>
      <c r="LRK704" s="4"/>
      <c r="LRL704" s="4"/>
      <c r="LRM704" s="4"/>
      <c r="LRN704" s="4"/>
      <c r="LRO704" s="4"/>
      <c r="LRP704" s="4"/>
      <c r="LRQ704" s="4"/>
      <c r="LRR704" s="4"/>
      <c r="LRS704" s="4"/>
      <c r="LRT704" s="4"/>
      <c r="LRU704" s="4"/>
      <c r="LRV704" s="4"/>
      <c r="LRW704" s="4"/>
      <c r="LRX704" s="4"/>
      <c r="LRY704" s="4"/>
      <c r="LRZ704" s="4"/>
      <c r="LSA704" s="4"/>
      <c r="LSB704" s="4"/>
      <c r="LSC704" s="4"/>
      <c r="LSD704" s="4"/>
      <c r="LSE704" s="4"/>
      <c r="LSF704" s="4"/>
      <c r="LSG704" s="4"/>
      <c r="LSH704" s="4"/>
      <c r="LSI704" s="4"/>
      <c r="LSJ704" s="4"/>
      <c r="LSK704" s="4"/>
      <c r="LSL704" s="4"/>
      <c r="LSM704" s="4"/>
      <c r="LSN704" s="4"/>
      <c r="LSO704" s="4"/>
      <c r="LSP704" s="4"/>
      <c r="LSQ704" s="4"/>
      <c r="LSR704" s="4"/>
      <c r="LSS704" s="4"/>
      <c r="LST704" s="4"/>
      <c r="LSU704" s="4"/>
      <c r="LSV704" s="4"/>
      <c r="LSW704" s="4"/>
      <c r="LSX704" s="4"/>
      <c r="LSY704" s="4"/>
      <c r="LSZ704" s="4"/>
      <c r="LTA704" s="4"/>
      <c r="LTB704" s="4"/>
      <c r="LTC704" s="4"/>
      <c r="LTD704" s="4"/>
      <c r="LTE704" s="4"/>
      <c r="LTF704" s="4"/>
      <c r="LTG704" s="4"/>
      <c r="LTH704" s="4"/>
      <c r="LTI704" s="4"/>
      <c r="LTJ704" s="4"/>
      <c r="LTK704" s="4"/>
      <c r="LTL704" s="4"/>
      <c r="LTM704" s="4"/>
      <c r="LTN704" s="4"/>
      <c r="LTO704" s="4"/>
      <c r="LTP704" s="4"/>
      <c r="LTQ704" s="4"/>
      <c r="LTR704" s="4"/>
      <c r="LTS704" s="4"/>
      <c r="LTT704" s="4"/>
      <c r="LTU704" s="4"/>
      <c r="LTV704" s="4"/>
      <c r="LTW704" s="4"/>
      <c r="LTX704" s="4"/>
      <c r="LTY704" s="4"/>
      <c r="LTZ704" s="4"/>
      <c r="LUA704" s="4"/>
      <c r="LUB704" s="4"/>
      <c r="LUC704" s="4"/>
      <c r="LUD704" s="4"/>
      <c r="LUE704" s="4"/>
      <c r="LUF704" s="4"/>
      <c r="LUG704" s="4"/>
      <c r="LUH704" s="4"/>
      <c r="LUI704" s="4"/>
      <c r="LUJ704" s="4"/>
      <c r="LUK704" s="4"/>
      <c r="LUL704" s="4"/>
      <c r="LUM704" s="4"/>
      <c r="LUN704" s="4"/>
      <c r="LUO704" s="4"/>
      <c r="LUP704" s="4"/>
      <c r="LUQ704" s="4"/>
      <c r="LUR704" s="4"/>
      <c r="LUS704" s="4"/>
      <c r="LUT704" s="4"/>
      <c r="LUU704" s="4"/>
      <c r="LUV704" s="4"/>
      <c r="LUW704" s="4"/>
      <c r="LUX704" s="4"/>
      <c r="LUY704" s="4"/>
      <c r="LUZ704" s="4"/>
      <c r="LVA704" s="4"/>
      <c r="LVB704" s="4"/>
      <c r="LVC704" s="4"/>
      <c r="LVD704" s="4"/>
      <c r="LVE704" s="4"/>
      <c r="LVF704" s="4"/>
      <c r="LVG704" s="4"/>
      <c r="LVH704" s="4"/>
      <c r="LVI704" s="4"/>
      <c r="LVJ704" s="4"/>
      <c r="LVK704" s="4"/>
      <c r="LVL704" s="4"/>
      <c r="LVM704" s="4"/>
      <c r="LVN704" s="4"/>
      <c r="LVO704" s="4"/>
      <c r="LVP704" s="4"/>
      <c r="LVQ704" s="4"/>
      <c r="LVR704" s="4"/>
      <c r="LVS704" s="4"/>
      <c r="LVT704" s="4"/>
      <c r="LVU704" s="4"/>
      <c r="LVV704" s="4"/>
      <c r="LVW704" s="4"/>
      <c r="LVX704" s="4"/>
      <c r="LVY704" s="4"/>
      <c r="LVZ704" s="4"/>
      <c r="LWA704" s="4"/>
      <c r="LWB704" s="4"/>
      <c r="LWC704" s="4"/>
      <c r="LWD704" s="4"/>
      <c r="LWE704" s="4"/>
      <c r="LWF704" s="4"/>
      <c r="LWG704" s="4"/>
      <c r="LWH704" s="4"/>
      <c r="LWI704" s="4"/>
      <c r="LWJ704" s="4"/>
      <c r="LWK704" s="4"/>
      <c r="LWL704" s="4"/>
      <c r="LWM704" s="4"/>
      <c r="LWN704" s="4"/>
      <c r="LWO704" s="4"/>
      <c r="LWP704" s="4"/>
      <c r="LWQ704" s="4"/>
      <c r="LWR704" s="4"/>
      <c r="LWS704" s="4"/>
      <c r="LWT704" s="4"/>
      <c r="LWU704" s="4"/>
      <c r="LWV704" s="4"/>
      <c r="LWW704" s="4"/>
      <c r="LWX704" s="4"/>
      <c r="LWY704" s="4"/>
      <c r="LWZ704" s="4"/>
      <c r="LXA704" s="4"/>
      <c r="LXB704" s="4"/>
      <c r="LXC704" s="4"/>
      <c r="LXD704" s="4"/>
      <c r="LXE704" s="4"/>
      <c r="LXF704" s="4"/>
      <c r="LXG704" s="4"/>
      <c r="LXH704" s="4"/>
      <c r="LXI704" s="4"/>
      <c r="LXJ704" s="4"/>
      <c r="LXK704" s="4"/>
      <c r="LXL704" s="4"/>
      <c r="LXM704" s="4"/>
      <c r="LXN704" s="4"/>
      <c r="LXO704" s="4"/>
      <c r="LXP704" s="4"/>
      <c r="LXQ704" s="4"/>
      <c r="LXR704" s="4"/>
      <c r="LXS704" s="4"/>
      <c r="LXT704" s="4"/>
      <c r="LXU704" s="4"/>
      <c r="LXV704" s="4"/>
      <c r="LXW704" s="4"/>
      <c r="LXX704" s="4"/>
      <c r="LXY704" s="4"/>
      <c r="LXZ704" s="4"/>
      <c r="LYA704" s="4"/>
      <c r="LYB704" s="4"/>
      <c r="LYC704" s="4"/>
      <c r="LYD704" s="4"/>
      <c r="LYE704" s="4"/>
      <c r="LYF704" s="4"/>
      <c r="LYG704" s="4"/>
      <c r="LYH704" s="4"/>
      <c r="LYI704" s="4"/>
      <c r="LYJ704" s="4"/>
      <c r="LYK704" s="4"/>
      <c r="LYL704" s="4"/>
      <c r="LYM704" s="4"/>
      <c r="LYN704" s="4"/>
      <c r="LYO704" s="4"/>
      <c r="LYP704" s="4"/>
      <c r="LYQ704" s="4"/>
      <c r="LYR704" s="4"/>
      <c r="LYS704" s="4"/>
      <c r="LYT704" s="4"/>
      <c r="LYU704" s="4"/>
      <c r="LYV704" s="4"/>
      <c r="LYW704" s="4"/>
      <c r="LYX704" s="4"/>
      <c r="LYY704" s="4"/>
      <c r="LYZ704" s="4"/>
      <c r="LZA704" s="4"/>
      <c r="LZB704" s="4"/>
      <c r="LZC704" s="4"/>
      <c r="LZD704" s="4"/>
      <c r="LZE704" s="4"/>
      <c r="LZF704" s="4"/>
      <c r="LZG704" s="4"/>
      <c r="LZH704" s="4"/>
      <c r="LZI704" s="4"/>
      <c r="LZJ704" s="4"/>
      <c r="LZK704" s="4"/>
      <c r="LZL704" s="4"/>
      <c r="LZM704" s="4"/>
      <c r="LZN704" s="4"/>
      <c r="LZO704" s="4"/>
      <c r="LZP704" s="4"/>
      <c r="LZQ704" s="4"/>
      <c r="LZR704" s="4"/>
      <c r="LZS704" s="4"/>
      <c r="LZT704" s="4"/>
      <c r="LZU704" s="4"/>
      <c r="LZV704" s="4"/>
      <c r="LZW704" s="4"/>
      <c r="LZX704" s="4"/>
      <c r="LZY704" s="4"/>
      <c r="LZZ704" s="4"/>
      <c r="MAA704" s="4"/>
      <c r="MAB704" s="4"/>
      <c r="MAC704" s="4"/>
      <c r="MAD704" s="4"/>
      <c r="MAE704" s="4"/>
      <c r="MAF704" s="4"/>
      <c r="MAG704" s="4"/>
      <c r="MAH704" s="4"/>
      <c r="MAI704" s="4"/>
      <c r="MAJ704" s="4"/>
      <c r="MAK704" s="4"/>
      <c r="MAL704" s="4"/>
      <c r="MAM704" s="4"/>
      <c r="MAN704" s="4"/>
      <c r="MAO704" s="4"/>
      <c r="MAP704" s="4"/>
      <c r="MAQ704" s="4"/>
      <c r="MAR704" s="4"/>
      <c r="MAS704" s="4"/>
      <c r="MAT704" s="4"/>
      <c r="MAU704" s="4"/>
      <c r="MAV704" s="4"/>
      <c r="MAW704" s="4"/>
      <c r="MAX704" s="4"/>
      <c r="MAY704" s="4"/>
      <c r="MAZ704" s="4"/>
      <c r="MBA704" s="4"/>
      <c r="MBB704" s="4"/>
      <c r="MBC704" s="4"/>
      <c r="MBD704" s="4"/>
      <c r="MBE704" s="4"/>
      <c r="MBF704" s="4"/>
      <c r="MBG704" s="4"/>
      <c r="MBH704" s="4"/>
      <c r="MBI704" s="4"/>
      <c r="MBJ704" s="4"/>
      <c r="MBK704" s="4"/>
      <c r="MBL704" s="4"/>
      <c r="MBM704" s="4"/>
      <c r="MBN704" s="4"/>
      <c r="MBO704" s="4"/>
      <c r="MBP704" s="4"/>
      <c r="MBQ704" s="4"/>
      <c r="MBR704" s="4"/>
      <c r="MBS704" s="4"/>
      <c r="MBT704" s="4"/>
      <c r="MBU704" s="4"/>
      <c r="MBV704" s="4"/>
      <c r="MBW704" s="4"/>
      <c r="MBX704" s="4"/>
      <c r="MBY704" s="4"/>
      <c r="MBZ704" s="4"/>
      <c r="MCA704" s="4"/>
      <c r="MCB704" s="4"/>
      <c r="MCC704" s="4"/>
      <c r="MCD704" s="4"/>
      <c r="MCE704" s="4"/>
      <c r="MCF704" s="4"/>
      <c r="MCG704" s="4"/>
      <c r="MCH704" s="4"/>
      <c r="MCI704" s="4"/>
      <c r="MCJ704" s="4"/>
      <c r="MCK704" s="4"/>
      <c r="MCL704" s="4"/>
      <c r="MCM704" s="4"/>
      <c r="MCN704" s="4"/>
      <c r="MCO704" s="4"/>
      <c r="MCP704" s="4"/>
      <c r="MCQ704" s="4"/>
      <c r="MCR704" s="4"/>
      <c r="MCS704" s="4"/>
      <c r="MCT704" s="4"/>
      <c r="MCU704" s="4"/>
      <c r="MCV704" s="4"/>
      <c r="MCW704" s="4"/>
      <c r="MCX704" s="4"/>
      <c r="MCY704" s="4"/>
      <c r="MCZ704" s="4"/>
      <c r="MDA704" s="4"/>
      <c r="MDB704" s="4"/>
      <c r="MDC704" s="4"/>
      <c r="MDD704" s="4"/>
      <c r="MDE704" s="4"/>
      <c r="MDF704" s="4"/>
      <c r="MDG704" s="4"/>
      <c r="MDH704" s="4"/>
      <c r="MDI704" s="4"/>
      <c r="MDJ704" s="4"/>
      <c r="MDK704" s="4"/>
      <c r="MDL704" s="4"/>
      <c r="MDM704" s="4"/>
      <c r="MDN704" s="4"/>
      <c r="MDO704" s="4"/>
      <c r="MDP704" s="4"/>
      <c r="MDQ704" s="4"/>
      <c r="MDR704" s="4"/>
      <c r="MDS704" s="4"/>
      <c r="MDT704" s="4"/>
      <c r="MDU704" s="4"/>
      <c r="MDV704" s="4"/>
      <c r="MDW704" s="4"/>
      <c r="MDX704" s="4"/>
      <c r="MDY704" s="4"/>
      <c r="MDZ704" s="4"/>
      <c r="MEA704" s="4"/>
      <c r="MEB704" s="4"/>
      <c r="MEC704" s="4"/>
      <c r="MED704" s="4"/>
      <c r="MEE704" s="4"/>
      <c r="MEF704" s="4"/>
      <c r="MEG704" s="4"/>
      <c r="MEH704" s="4"/>
      <c r="MEI704" s="4"/>
      <c r="MEJ704" s="4"/>
      <c r="MEK704" s="4"/>
      <c r="MEL704" s="4"/>
      <c r="MEM704" s="4"/>
      <c r="MEN704" s="4"/>
      <c r="MEO704" s="4"/>
      <c r="MEP704" s="4"/>
      <c r="MEQ704" s="4"/>
      <c r="MER704" s="4"/>
      <c r="MES704" s="4"/>
      <c r="MET704" s="4"/>
      <c r="MEU704" s="4"/>
      <c r="MEV704" s="4"/>
      <c r="MEW704" s="4"/>
      <c r="MEX704" s="4"/>
      <c r="MEY704" s="4"/>
      <c r="MEZ704" s="4"/>
      <c r="MFA704" s="4"/>
      <c r="MFB704" s="4"/>
      <c r="MFC704" s="4"/>
      <c r="MFD704" s="4"/>
      <c r="MFE704" s="4"/>
      <c r="MFF704" s="4"/>
      <c r="MFG704" s="4"/>
      <c r="MFH704" s="4"/>
      <c r="MFI704" s="4"/>
      <c r="MFJ704" s="4"/>
      <c r="MFK704" s="4"/>
      <c r="MFL704" s="4"/>
      <c r="MFM704" s="4"/>
      <c r="MFN704" s="4"/>
      <c r="MFO704" s="4"/>
      <c r="MFP704" s="4"/>
      <c r="MFQ704" s="4"/>
      <c r="MFR704" s="4"/>
      <c r="MFS704" s="4"/>
      <c r="MFT704" s="4"/>
      <c r="MFU704" s="4"/>
      <c r="MFV704" s="4"/>
      <c r="MFW704" s="4"/>
      <c r="MFX704" s="4"/>
      <c r="MFY704" s="4"/>
      <c r="MFZ704" s="4"/>
      <c r="MGA704" s="4"/>
      <c r="MGB704" s="4"/>
      <c r="MGC704" s="4"/>
      <c r="MGD704" s="4"/>
      <c r="MGE704" s="4"/>
      <c r="MGF704" s="4"/>
      <c r="MGG704" s="4"/>
      <c r="MGH704" s="4"/>
      <c r="MGI704" s="4"/>
      <c r="MGJ704" s="4"/>
      <c r="MGK704" s="4"/>
      <c r="MGL704" s="4"/>
      <c r="MGM704" s="4"/>
      <c r="MGN704" s="4"/>
      <c r="MGO704" s="4"/>
      <c r="MGP704" s="4"/>
      <c r="MGQ704" s="4"/>
      <c r="MGR704" s="4"/>
      <c r="MGS704" s="4"/>
      <c r="MGT704" s="4"/>
      <c r="MGU704" s="4"/>
      <c r="MGV704" s="4"/>
      <c r="MGW704" s="4"/>
      <c r="MGX704" s="4"/>
      <c r="MGY704" s="4"/>
      <c r="MGZ704" s="4"/>
      <c r="MHA704" s="4"/>
      <c r="MHB704" s="4"/>
      <c r="MHC704" s="4"/>
      <c r="MHD704" s="4"/>
      <c r="MHE704" s="4"/>
      <c r="MHF704" s="4"/>
      <c r="MHG704" s="4"/>
      <c r="MHH704" s="4"/>
      <c r="MHI704" s="4"/>
      <c r="MHJ704" s="4"/>
      <c r="MHK704" s="4"/>
      <c r="MHL704" s="4"/>
      <c r="MHM704" s="4"/>
      <c r="MHN704" s="4"/>
      <c r="MHO704" s="4"/>
      <c r="MHP704" s="4"/>
      <c r="MHQ704" s="4"/>
      <c r="MHR704" s="4"/>
      <c r="MHS704" s="4"/>
      <c r="MHT704" s="4"/>
      <c r="MHU704" s="4"/>
      <c r="MHV704" s="4"/>
      <c r="MHW704" s="4"/>
      <c r="MHX704" s="4"/>
      <c r="MHY704" s="4"/>
      <c r="MHZ704" s="4"/>
      <c r="MIA704" s="4"/>
      <c r="MIB704" s="4"/>
      <c r="MIC704" s="4"/>
      <c r="MID704" s="4"/>
      <c r="MIE704" s="4"/>
      <c r="MIF704" s="4"/>
      <c r="MIG704" s="4"/>
      <c r="MIH704" s="4"/>
      <c r="MII704" s="4"/>
      <c r="MIJ704" s="4"/>
      <c r="MIK704" s="4"/>
      <c r="MIL704" s="4"/>
      <c r="MIM704" s="4"/>
      <c r="MIN704" s="4"/>
      <c r="MIO704" s="4"/>
      <c r="MIP704" s="4"/>
      <c r="MIQ704" s="4"/>
      <c r="MIR704" s="4"/>
      <c r="MIS704" s="4"/>
      <c r="MIT704" s="4"/>
      <c r="MIU704" s="4"/>
      <c r="MIV704" s="4"/>
      <c r="MIW704" s="4"/>
      <c r="MIX704" s="4"/>
      <c r="MIY704" s="4"/>
      <c r="MIZ704" s="4"/>
      <c r="MJA704" s="4"/>
      <c r="MJB704" s="4"/>
      <c r="MJC704" s="4"/>
      <c r="MJD704" s="4"/>
      <c r="MJE704" s="4"/>
      <c r="MJF704" s="4"/>
      <c r="MJG704" s="4"/>
      <c r="MJH704" s="4"/>
      <c r="MJI704" s="4"/>
      <c r="MJJ704" s="4"/>
      <c r="MJK704" s="4"/>
      <c r="MJL704" s="4"/>
      <c r="MJM704" s="4"/>
      <c r="MJN704" s="4"/>
      <c r="MJO704" s="4"/>
      <c r="MJP704" s="4"/>
      <c r="MJQ704" s="4"/>
      <c r="MJR704" s="4"/>
      <c r="MJS704" s="4"/>
      <c r="MJT704" s="4"/>
      <c r="MJU704" s="4"/>
      <c r="MJV704" s="4"/>
      <c r="MJW704" s="4"/>
      <c r="MJX704" s="4"/>
      <c r="MJY704" s="4"/>
      <c r="MJZ704" s="4"/>
      <c r="MKA704" s="4"/>
      <c r="MKB704" s="4"/>
      <c r="MKC704" s="4"/>
      <c r="MKD704" s="4"/>
      <c r="MKE704" s="4"/>
      <c r="MKF704" s="4"/>
      <c r="MKG704" s="4"/>
      <c r="MKH704" s="4"/>
      <c r="MKI704" s="4"/>
      <c r="MKJ704" s="4"/>
      <c r="MKK704" s="4"/>
      <c r="MKL704" s="4"/>
      <c r="MKM704" s="4"/>
      <c r="MKN704" s="4"/>
      <c r="MKO704" s="4"/>
      <c r="MKP704" s="4"/>
      <c r="MKQ704" s="4"/>
      <c r="MKR704" s="4"/>
      <c r="MKS704" s="4"/>
      <c r="MKT704" s="4"/>
      <c r="MKU704" s="4"/>
      <c r="MKV704" s="4"/>
      <c r="MKW704" s="4"/>
      <c r="MKX704" s="4"/>
      <c r="MKY704" s="4"/>
      <c r="MKZ704" s="4"/>
      <c r="MLA704" s="4"/>
      <c r="MLB704" s="4"/>
      <c r="MLC704" s="4"/>
      <c r="MLD704" s="4"/>
      <c r="MLE704" s="4"/>
      <c r="MLF704" s="4"/>
      <c r="MLG704" s="4"/>
      <c r="MLH704" s="4"/>
      <c r="MLI704" s="4"/>
      <c r="MLJ704" s="4"/>
      <c r="MLK704" s="4"/>
      <c r="MLL704" s="4"/>
      <c r="MLM704" s="4"/>
      <c r="MLN704" s="4"/>
      <c r="MLO704" s="4"/>
      <c r="MLP704" s="4"/>
      <c r="MLQ704" s="4"/>
      <c r="MLR704" s="4"/>
      <c r="MLS704" s="4"/>
      <c r="MLT704" s="4"/>
      <c r="MLU704" s="4"/>
      <c r="MLV704" s="4"/>
      <c r="MLW704" s="4"/>
      <c r="MLX704" s="4"/>
      <c r="MLY704" s="4"/>
      <c r="MLZ704" s="4"/>
      <c r="MMA704" s="4"/>
      <c r="MMB704" s="4"/>
      <c r="MMC704" s="4"/>
      <c r="MMD704" s="4"/>
      <c r="MME704" s="4"/>
      <c r="MMF704" s="4"/>
      <c r="MMG704" s="4"/>
      <c r="MMH704" s="4"/>
      <c r="MMI704" s="4"/>
      <c r="MMJ704" s="4"/>
      <c r="MMK704" s="4"/>
      <c r="MML704" s="4"/>
      <c r="MMM704" s="4"/>
      <c r="MMN704" s="4"/>
      <c r="MMO704" s="4"/>
      <c r="MMP704" s="4"/>
      <c r="MMQ704" s="4"/>
      <c r="MMR704" s="4"/>
      <c r="MMS704" s="4"/>
      <c r="MMT704" s="4"/>
      <c r="MMU704" s="4"/>
      <c r="MMV704" s="4"/>
      <c r="MMW704" s="4"/>
      <c r="MMX704" s="4"/>
      <c r="MMY704" s="4"/>
      <c r="MMZ704" s="4"/>
      <c r="MNA704" s="4"/>
      <c r="MNB704" s="4"/>
      <c r="MNC704" s="4"/>
      <c r="MND704" s="4"/>
      <c r="MNE704" s="4"/>
      <c r="MNF704" s="4"/>
      <c r="MNG704" s="4"/>
      <c r="MNH704" s="4"/>
      <c r="MNI704" s="4"/>
      <c r="MNJ704" s="4"/>
      <c r="MNK704" s="4"/>
      <c r="MNL704" s="4"/>
      <c r="MNM704" s="4"/>
      <c r="MNN704" s="4"/>
      <c r="MNO704" s="4"/>
      <c r="MNP704" s="4"/>
      <c r="MNQ704" s="4"/>
      <c r="MNR704" s="4"/>
      <c r="MNS704" s="4"/>
      <c r="MNT704" s="4"/>
      <c r="MNU704" s="4"/>
      <c r="MNV704" s="4"/>
      <c r="MNW704" s="4"/>
      <c r="MNX704" s="4"/>
      <c r="MNY704" s="4"/>
      <c r="MNZ704" s="4"/>
      <c r="MOA704" s="4"/>
      <c r="MOB704" s="4"/>
      <c r="MOC704" s="4"/>
      <c r="MOD704" s="4"/>
      <c r="MOE704" s="4"/>
      <c r="MOF704" s="4"/>
      <c r="MOG704" s="4"/>
      <c r="MOH704" s="4"/>
      <c r="MOI704" s="4"/>
      <c r="MOJ704" s="4"/>
      <c r="MOK704" s="4"/>
      <c r="MOL704" s="4"/>
      <c r="MOM704" s="4"/>
      <c r="MON704" s="4"/>
      <c r="MOO704" s="4"/>
      <c r="MOP704" s="4"/>
      <c r="MOQ704" s="4"/>
      <c r="MOR704" s="4"/>
      <c r="MOS704" s="4"/>
      <c r="MOT704" s="4"/>
      <c r="MOU704" s="4"/>
      <c r="MOV704" s="4"/>
      <c r="MOW704" s="4"/>
      <c r="MOX704" s="4"/>
      <c r="MOY704" s="4"/>
      <c r="MOZ704" s="4"/>
      <c r="MPA704" s="4"/>
      <c r="MPB704" s="4"/>
      <c r="MPC704" s="4"/>
      <c r="MPD704" s="4"/>
      <c r="MPE704" s="4"/>
      <c r="MPF704" s="4"/>
      <c r="MPG704" s="4"/>
      <c r="MPH704" s="4"/>
      <c r="MPI704" s="4"/>
      <c r="MPJ704" s="4"/>
      <c r="MPK704" s="4"/>
      <c r="MPL704" s="4"/>
      <c r="MPM704" s="4"/>
      <c r="MPN704" s="4"/>
      <c r="MPO704" s="4"/>
      <c r="MPP704" s="4"/>
      <c r="MPQ704" s="4"/>
      <c r="MPR704" s="4"/>
      <c r="MPS704" s="4"/>
      <c r="MPT704" s="4"/>
      <c r="MPU704" s="4"/>
      <c r="MPV704" s="4"/>
      <c r="MPW704" s="4"/>
      <c r="MPX704" s="4"/>
      <c r="MPY704" s="4"/>
      <c r="MPZ704" s="4"/>
      <c r="MQA704" s="4"/>
      <c r="MQB704" s="4"/>
      <c r="MQC704" s="4"/>
      <c r="MQD704" s="4"/>
      <c r="MQE704" s="4"/>
      <c r="MQF704" s="4"/>
      <c r="MQG704" s="4"/>
      <c r="MQH704" s="4"/>
      <c r="MQI704" s="4"/>
      <c r="MQJ704" s="4"/>
      <c r="MQK704" s="4"/>
      <c r="MQL704" s="4"/>
      <c r="MQM704" s="4"/>
      <c r="MQN704" s="4"/>
      <c r="MQO704" s="4"/>
      <c r="MQP704" s="4"/>
      <c r="MQQ704" s="4"/>
      <c r="MQR704" s="4"/>
      <c r="MQS704" s="4"/>
      <c r="MQT704" s="4"/>
      <c r="MQU704" s="4"/>
      <c r="MQV704" s="4"/>
      <c r="MQW704" s="4"/>
      <c r="MQX704" s="4"/>
      <c r="MQY704" s="4"/>
      <c r="MQZ704" s="4"/>
      <c r="MRA704" s="4"/>
      <c r="MRB704" s="4"/>
      <c r="MRC704" s="4"/>
      <c r="MRD704" s="4"/>
      <c r="MRE704" s="4"/>
      <c r="MRF704" s="4"/>
      <c r="MRG704" s="4"/>
      <c r="MRH704" s="4"/>
      <c r="MRI704" s="4"/>
      <c r="MRJ704" s="4"/>
      <c r="MRK704" s="4"/>
      <c r="MRL704" s="4"/>
      <c r="MRM704" s="4"/>
      <c r="MRN704" s="4"/>
      <c r="MRO704" s="4"/>
      <c r="MRP704" s="4"/>
      <c r="MRQ704" s="4"/>
      <c r="MRR704" s="4"/>
      <c r="MRS704" s="4"/>
      <c r="MRT704" s="4"/>
      <c r="MRU704" s="4"/>
      <c r="MRV704" s="4"/>
      <c r="MRW704" s="4"/>
      <c r="MRX704" s="4"/>
      <c r="MRY704" s="4"/>
      <c r="MRZ704" s="4"/>
      <c r="MSA704" s="4"/>
      <c r="MSB704" s="4"/>
      <c r="MSC704" s="4"/>
      <c r="MSD704" s="4"/>
      <c r="MSE704" s="4"/>
      <c r="MSF704" s="4"/>
      <c r="MSG704" s="4"/>
      <c r="MSH704" s="4"/>
      <c r="MSI704" s="4"/>
      <c r="MSJ704" s="4"/>
      <c r="MSK704" s="4"/>
      <c r="MSL704" s="4"/>
      <c r="MSM704" s="4"/>
      <c r="MSN704" s="4"/>
      <c r="MSO704" s="4"/>
      <c r="MSP704" s="4"/>
      <c r="MSQ704" s="4"/>
      <c r="MSR704" s="4"/>
      <c r="MSS704" s="4"/>
      <c r="MST704" s="4"/>
      <c r="MSU704" s="4"/>
      <c r="MSV704" s="4"/>
      <c r="MSW704" s="4"/>
      <c r="MSX704" s="4"/>
      <c r="MSY704" s="4"/>
      <c r="MSZ704" s="4"/>
      <c r="MTA704" s="4"/>
      <c r="MTB704" s="4"/>
      <c r="MTC704" s="4"/>
      <c r="MTD704" s="4"/>
      <c r="MTE704" s="4"/>
      <c r="MTF704" s="4"/>
      <c r="MTG704" s="4"/>
      <c r="MTH704" s="4"/>
      <c r="MTI704" s="4"/>
      <c r="MTJ704" s="4"/>
      <c r="MTK704" s="4"/>
      <c r="MTL704" s="4"/>
      <c r="MTM704" s="4"/>
      <c r="MTN704" s="4"/>
      <c r="MTO704" s="4"/>
      <c r="MTP704" s="4"/>
      <c r="MTQ704" s="4"/>
      <c r="MTR704" s="4"/>
      <c r="MTS704" s="4"/>
      <c r="MTT704" s="4"/>
      <c r="MTU704" s="4"/>
      <c r="MTV704" s="4"/>
      <c r="MTW704" s="4"/>
      <c r="MTX704" s="4"/>
      <c r="MTY704" s="4"/>
      <c r="MTZ704" s="4"/>
      <c r="MUA704" s="4"/>
      <c r="MUB704" s="4"/>
      <c r="MUC704" s="4"/>
      <c r="MUD704" s="4"/>
      <c r="MUE704" s="4"/>
      <c r="MUF704" s="4"/>
      <c r="MUG704" s="4"/>
      <c r="MUH704" s="4"/>
      <c r="MUI704" s="4"/>
      <c r="MUJ704" s="4"/>
      <c r="MUK704" s="4"/>
      <c r="MUL704" s="4"/>
      <c r="MUM704" s="4"/>
      <c r="MUN704" s="4"/>
      <c r="MUO704" s="4"/>
      <c r="MUP704" s="4"/>
      <c r="MUQ704" s="4"/>
      <c r="MUR704" s="4"/>
      <c r="MUS704" s="4"/>
      <c r="MUT704" s="4"/>
      <c r="MUU704" s="4"/>
      <c r="MUV704" s="4"/>
      <c r="MUW704" s="4"/>
      <c r="MUX704" s="4"/>
      <c r="MUY704" s="4"/>
      <c r="MUZ704" s="4"/>
      <c r="MVA704" s="4"/>
      <c r="MVB704" s="4"/>
      <c r="MVC704" s="4"/>
      <c r="MVD704" s="4"/>
      <c r="MVE704" s="4"/>
      <c r="MVF704" s="4"/>
      <c r="MVG704" s="4"/>
      <c r="MVH704" s="4"/>
      <c r="MVI704" s="4"/>
      <c r="MVJ704" s="4"/>
      <c r="MVK704" s="4"/>
      <c r="MVL704" s="4"/>
      <c r="MVM704" s="4"/>
      <c r="MVN704" s="4"/>
      <c r="MVO704" s="4"/>
      <c r="MVP704" s="4"/>
      <c r="MVQ704" s="4"/>
      <c r="MVR704" s="4"/>
      <c r="MVS704" s="4"/>
      <c r="MVT704" s="4"/>
      <c r="MVU704" s="4"/>
      <c r="MVV704" s="4"/>
      <c r="MVW704" s="4"/>
      <c r="MVX704" s="4"/>
      <c r="MVY704" s="4"/>
      <c r="MVZ704" s="4"/>
      <c r="MWA704" s="4"/>
      <c r="MWB704" s="4"/>
      <c r="MWC704" s="4"/>
      <c r="MWD704" s="4"/>
      <c r="MWE704" s="4"/>
      <c r="MWF704" s="4"/>
      <c r="MWG704" s="4"/>
      <c r="MWH704" s="4"/>
      <c r="MWI704" s="4"/>
      <c r="MWJ704" s="4"/>
      <c r="MWK704" s="4"/>
      <c r="MWL704" s="4"/>
      <c r="MWM704" s="4"/>
      <c r="MWN704" s="4"/>
      <c r="MWO704" s="4"/>
      <c r="MWP704" s="4"/>
      <c r="MWQ704" s="4"/>
      <c r="MWR704" s="4"/>
      <c r="MWS704" s="4"/>
      <c r="MWT704" s="4"/>
      <c r="MWU704" s="4"/>
      <c r="MWV704" s="4"/>
      <c r="MWW704" s="4"/>
      <c r="MWX704" s="4"/>
      <c r="MWY704" s="4"/>
      <c r="MWZ704" s="4"/>
      <c r="MXA704" s="4"/>
      <c r="MXB704" s="4"/>
      <c r="MXC704" s="4"/>
      <c r="MXD704" s="4"/>
      <c r="MXE704" s="4"/>
      <c r="MXF704" s="4"/>
      <c r="MXG704" s="4"/>
      <c r="MXH704" s="4"/>
      <c r="MXI704" s="4"/>
      <c r="MXJ704" s="4"/>
      <c r="MXK704" s="4"/>
      <c r="MXL704" s="4"/>
      <c r="MXM704" s="4"/>
      <c r="MXN704" s="4"/>
      <c r="MXO704" s="4"/>
      <c r="MXP704" s="4"/>
      <c r="MXQ704" s="4"/>
      <c r="MXR704" s="4"/>
      <c r="MXS704" s="4"/>
      <c r="MXT704" s="4"/>
      <c r="MXU704" s="4"/>
      <c r="MXV704" s="4"/>
      <c r="MXW704" s="4"/>
      <c r="MXX704" s="4"/>
      <c r="MXY704" s="4"/>
      <c r="MXZ704" s="4"/>
      <c r="MYA704" s="4"/>
      <c r="MYB704" s="4"/>
      <c r="MYC704" s="4"/>
      <c r="MYD704" s="4"/>
      <c r="MYE704" s="4"/>
      <c r="MYF704" s="4"/>
      <c r="MYG704" s="4"/>
      <c r="MYH704" s="4"/>
      <c r="MYI704" s="4"/>
      <c r="MYJ704" s="4"/>
      <c r="MYK704" s="4"/>
      <c r="MYL704" s="4"/>
      <c r="MYM704" s="4"/>
      <c r="MYN704" s="4"/>
      <c r="MYO704" s="4"/>
      <c r="MYP704" s="4"/>
      <c r="MYQ704" s="4"/>
      <c r="MYR704" s="4"/>
      <c r="MYS704" s="4"/>
      <c r="MYT704" s="4"/>
      <c r="MYU704" s="4"/>
      <c r="MYV704" s="4"/>
      <c r="MYW704" s="4"/>
      <c r="MYX704" s="4"/>
      <c r="MYY704" s="4"/>
      <c r="MYZ704" s="4"/>
      <c r="MZA704" s="4"/>
      <c r="MZB704" s="4"/>
      <c r="MZC704" s="4"/>
      <c r="MZD704" s="4"/>
      <c r="MZE704" s="4"/>
      <c r="MZF704" s="4"/>
      <c r="MZG704" s="4"/>
      <c r="MZH704" s="4"/>
      <c r="MZI704" s="4"/>
      <c r="MZJ704" s="4"/>
      <c r="MZK704" s="4"/>
      <c r="MZL704" s="4"/>
      <c r="MZM704" s="4"/>
      <c r="MZN704" s="4"/>
      <c r="MZO704" s="4"/>
      <c r="MZP704" s="4"/>
      <c r="MZQ704" s="4"/>
      <c r="MZR704" s="4"/>
      <c r="MZS704" s="4"/>
      <c r="MZT704" s="4"/>
      <c r="MZU704" s="4"/>
      <c r="MZV704" s="4"/>
      <c r="MZW704" s="4"/>
      <c r="MZX704" s="4"/>
      <c r="MZY704" s="4"/>
      <c r="MZZ704" s="4"/>
      <c r="NAA704" s="4"/>
      <c r="NAB704" s="4"/>
      <c r="NAC704" s="4"/>
      <c r="NAD704" s="4"/>
      <c r="NAE704" s="4"/>
      <c r="NAF704" s="4"/>
      <c r="NAG704" s="4"/>
      <c r="NAH704" s="4"/>
      <c r="NAI704" s="4"/>
      <c r="NAJ704" s="4"/>
      <c r="NAK704" s="4"/>
      <c r="NAL704" s="4"/>
      <c r="NAM704" s="4"/>
      <c r="NAN704" s="4"/>
      <c r="NAO704" s="4"/>
      <c r="NAP704" s="4"/>
      <c r="NAQ704" s="4"/>
      <c r="NAR704" s="4"/>
      <c r="NAS704" s="4"/>
      <c r="NAT704" s="4"/>
      <c r="NAU704" s="4"/>
      <c r="NAV704" s="4"/>
      <c r="NAW704" s="4"/>
      <c r="NAX704" s="4"/>
      <c r="NAY704" s="4"/>
      <c r="NAZ704" s="4"/>
      <c r="NBA704" s="4"/>
      <c r="NBB704" s="4"/>
      <c r="NBC704" s="4"/>
      <c r="NBD704" s="4"/>
      <c r="NBE704" s="4"/>
      <c r="NBF704" s="4"/>
      <c r="NBG704" s="4"/>
      <c r="NBH704" s="4"/>
      <c r="NBI704" s="4"/>
      <c r="NBJ704" s="4"/>
      <c r="NBK704" s="4"/>
      <c r="NBL704" s="4"/>
      <c r="NBM704" s="4"/>
      <c r="NBN704" s="4"/>
      <c r="NBO704" s="4"/>
      <c r="NBP704" s="4"/>
      <c r="NBQ704" s="4"/>
      <c r="NBR704" s="4"/>
      <c r="NBS704" s="4"/>
      <c r="NBT704" s="4"/>
      <c r="NBU704" s="4"/>
      <c r="NBV704" s="4"/>
      <c r="NBW704" s="4"/>
      <c r="NBX704" s="4"/>
      <c r="NBY704" s="4"/>
      <c r="NBZ704" s="4"/>
      <c r="NCA704" s="4"/>
      <c r="NCB704" s="4"/>
      <c r="NCC704" s="4"/>
      <c r="NCD704" s="4"/>
      <c r="NCE704" s="4"/>
      <c r="NCF704" s="4"/>
      <c r="NCG704" s="4"/>
      <c r="NCH704" s="4"/>
      <c r="NCI704" s="4"/>
      <c r="NCJ704" s="4"/>
      <c r="NCK704" s="4"/>
      <c r="NCL704" s="4"/>
      <c r="NCM704" s="4"/>
      <c r="NCN704" s="4"/>
      <c r="NCO704" s="4"/>
      <c r="NCP704" s="4"/>
      <c r="NCQ704" s="4"/>
      <c r="NCR704" s="4"/>
      <c r="NCS704" s="4"/>
      <c r="NCT704" s="4"/>
      <c r="NCU704" s="4"/>
      <c r="NCV704" s="4"/>
      <c r="NCW704" s="4"/>
      <c r="NCX704" s="4"/>
      <c r="NCY704" s="4"/>
      <c r="NCZ704" s="4"/>
      <c r="NDA704" s="4"/>
      <c r="NDB704" s="4"/>
      <c r="NDC704" s="4"/>
      <c r="NDD704" s="4"/>
      <c r="NDE704" s="4"/>
      <c r="NDF704" s="4"/>
      <c r="NDG704" s="4"/>
      <c r="NDH704" s="4"/>
      <c r="NDI704" s="4"/>
      <c r="NDJ704" s="4"/>
      <c r="NDK704" s="4"/>
      <c r="NDL704" s="4"/>
      <c r="NDM704" s="4"/>
      <c r="NDN704" s="4"/>
      <c r="NDO704" s="4"/>
      <c r="NDP704" s="4"/>
      <c r="NDQ704" s="4"/>
      <c r="NDR704" s="4"/>
      <c r="NDS704" s="4"/>
      <c r="NDT704" s="4"/>
      <c r="NDU704" s="4"/>
      <c r="NDV704" s="4"/>
      <c r="NDW704" s="4"/>
      <c r="NDX704" s="4"/>
      <c r="NDY704" s="4"/>
      <c r="NDZ704" s="4"/>
      <c r="NEA704" s="4"/>
      <c r="NEB704" s="4"/>
      <c r="NEC704" s="4"/>
      <c r="NED704" s="4"/>
      <c r="NEE704" s="4"/>
      <c r="NEF704" s="4"/>
      <c r="NEG704" s="4"/>
      <c r="NEH704" s="4"/>
      <c r="NEI704" s="4"/>
      <c r="NEJ704" s="4"/>
      <c r="NEK704" s="4"/>
      <c r="NEL704" s="4"/>
      <c r="NEM704" s="4"/>
      <c r="NEN704" s="4"/>
      <c r="NEO704" s="4"/>
      <c r="NEP704" s="4"/>
      <c r="NEQ704" s="4"/>
      <c r="NER704" s="4"/>
      <c r="NES704" s="4"/>
      <c r="NET704" s="4"/>
      <c r="NEU704" s="4"/>
      <c r="NEV704" s="4"/>
      <c r="NEW704" s="4"/>
      <c r="NEX704" s="4"/>
      <c r="NEY704" s="4"/>
      <c r="NEZ704" s="4"/>
      <c r="NFA704" s="4"/>
      <c r="NFB704" s="4"/>
      <c r="NFC704" s="4"/>
      <c r="NFD704" s="4"/>
      <c r="NFE704" s="4"/>
      <c r="NFF704" s="4"/>
      <c r="NFG704" s="4"/>
      <c r="NFH704" s="4"/>
      <c r="NFI704" s="4"/>
      <c r="NFJ704" s="4"/>
      <c r="NFK704" s="4"/>
      <c r="NFL704" s="4"/>
      <c r="NFM704" s="4"/>
      <c r="NFN704" s="4"/>
      <c r="NFO704" s="4"/>
      <c r="NFP704" s="4"/>
      <c r="NFQ704" s="4"/>
      <c r="NFR704" s="4"/>
      <c r="NFS704" s="4"/>
      <c r="NFT704" s="4"/>
      <c r="NFU704" s="4"/>
      <c r="NFV704" s="4"/>
      <c r="NFW704" s="4"/>
      <c r="NFX704" s="4"/>
      <c r="NFY704" s="4"/>
      <c r="NFZ704" s="4"/>
      <c r="NGA704" s="4"/>
      <c r="NGB704" s="4"/>
      <c r="NGC704" s="4"/>
      <c r="NGD704" s="4"/>
      <c r="NGE704" s="4"/>
      <c r="NGF704" s="4"/>
      <c r="NGG704" s="4"/>
      <c r="NGH704" s="4"/>
      <c r="NGI704" s="4"/>
      <c r="NGJ704" s="4"/>
      <c r="NGK704" s="4"/>
      <c r="NGL704" s="4"/>
      <c r="NGM704" s="4"/>
      <c r="NGN704" s="4"/>
      <c r="NGO704" s="4"/>
      <c r="NGP704" s="4"/>
      <c r="NGQ704" s="4"/>
      <c r="NGR704" s="4"/>
      <c r="NGS704" s="4"/>
      <c r="NGT704" s="4"/>
      <c r="NGU704" s="4"/>
      <c r="NGV704" s="4"/>
      <c r="NGW704" s="4"/>
      <c r="NGX704" s="4"/>
      <c r="NGY704" s="4"/>
      <c r="NGZ704" s="4"/>
      <c r="NHA704" s="4"/>
      <c r="NHB704" s="4"/>
      <c r="NHC704" s="4"/>
      <c r="NHD704" s="4"/>
      <c r="NHE704" s="4"/>
      <c r="NHF704" s="4"/>
      <c r="NHG704" s="4"/>
      <c r="NHH704" s="4"/>
      <c r="NHI704" s="4"/>
      <c r="NHJ704" s="4"/>
      <c r="NHK704" s="4"/>
      <c r="NHL704" s="4"/>
      <c r="NHM704" s="4"/>
      <c r="NHN704" s="4"/>
      <c r="NHO704" s="4"/>
      <c r="NHP704" s="4"/>
      <c r="NHQ704" s="4"/>
      <c r="NHR704" s="4"/>
      <c r="NHS704" s="4"/>
      <c r="NHT704" s="4"/>
      <c r="NHU704" s="4"/>
      <c r="NHV704" s="4"/>
      <c r="NHW704" s="4"/>
      <c r="NHX704" s="4"/>
      <c r="NHY704" s="4"/>
      <c r="NHZ704" s="4"/>
      <c r="NIA704" s="4"/>
      <c r="NIB704" s="4"/>
      <c r="NIC704" s="4"/>
      <c r="NID704" s="4"/>
      <c r="NIE704" s="4"/>
      <c r="NIF704" s="4"/>
      <c r="NIG704" s="4"/>
      <c r="NIH704" s="4"/>
      <c r="NII704" s="4"/>
      <c r="NIJ704" s="4"/>
      <c r="NIK704" s="4"/>
      <c r="NIL704" s="4"/>
      <c r="NIM704" s="4"/>
      <c r="NIN704" s="4"/>
      <c r="NIO704" s="4"/>
      <c r="NIP704" s="4"/>
      <c r="NIQ704" s="4"/>
      <c r="NIR704" s="4"/>
      <c r="NIS704" s="4"/>
      <c r="NIT704" s="4"/>
      <c r="NIU704" s="4"/>
      <c r="NIV704" s="4"/>
      <c r="NIW704" s="4"/>
      <c r="NIX704" s="4"/>
      <c r="NIY704" s="4"/>
      <c r="NIZ704" s="4"/>
      <c r="NJA704" s="4"/>
      <c r="NJB704" s="4"/>
      <c r="NJC704" s="4"/>
      <c r="NJD704" s="4"/>
      <c r="NJE704" s="4"/>
      <c r="NJF704" s="4"/>
      <c r="NJG704" s="4"/>
      <c r="NJH704" s="4"/>
      <c r="NJI704" s="4"/>
      <c r="NJJ704" s="4"/>
      <c r="NJK704" s="4"/>
      <c r="NJL704" s="4"/>
      <c r="NJM704" s="4"/>
      <c r="NJN704" s="4"/>
      <c r="NJO704" s="4"/>
      <c r="NJP704" s="4"/>
      <c r="NJQ704" s="4"/>
      <c r="NJR704" s="4"/>
      <c r="NJS704" s="4"/>
      <c r="NJT704" s="4"/>
      <c r="NJU704" s="4"/>
      <c r="NJV704" s="4"/>
      <c r="NJW704" s="4"/>
      <c r="NJX704" s="4"/>
      <c r="NJY704" s="4"/>
      <c r="NJZ704" s="4"/>
      <c r="NKA704" s="4"/>
      <c r="NKB704" s="4"/>
      <c r="NKC704" s="4"/>
      <c r="NKD704" s="4"/>
      <c r="NKE704" s="4"/>
      <c r="NKF704" s="4"/>
      <c r="NKG704" s="4"/>
      <c r="NKH704" s="4"/>
      <c r="NKI704" s="4"/>
      <c r="NKJ704" s="4"/>
      <c r="NKK704" s="4"/>
      <c r="NKL704" s="4"/>
      <c r="NKM704" s="4"/>
      <c r="NKN704" s="4"/>
      <c r="NKO704" s="4"/>
      <c r="NKP704" s="4"/>
      <c r="NKQ704" s="4"/>
      <c r="NKR704" s="4"/>
      <c r="NKS704" s="4"/>
      <c r="NKT704" s="4"/>
      <c r="NKU704" s="4"/>
      <c r="NKV704" s="4"/>
      <c r="NKW704" s="4"/>
      <c r="NKX704" s="4"/>
      <c r="NKY704" s="4"/>
      <c r="NKZ704" s="4"/>
      <c r="NLA704" s="4"/>
      <c r="NLB704" s="4"/>
      <c r="NLC704" s="4"/>
      <c r="NLD704" s="4"/>
      <c r="NLE704" s="4"/>
      <c r="NLF704" s="4"/>
      <c r="NLG704" s="4"/>
      <c r="NLH704" s="4"/>
      <c r="NLI704" s="4"/>
      <c r="NLJ704" s="4"/>
      <c r="NLK704" s="4"/>
      <c r="NLL704" s="4"/>
      <c r="NLM704" s="4"/>
      <c r="NLN704" s="4"/>
      <c r="NLO704" s="4"/>
      <c r="NLP704" s="4"/>
      <c r="NLQ704" s="4"/>
      <c r="NLR704" s="4"/>
      <c r="NLS704" s="4"/>
      <c r="NLT704" s="4"/>
      <c r="NLU704" s="4"/>
      <c r="NLV704" s="4"/>
      <c r="NLW704" s="4"/>
      <c r="NLX704" s="4"/>
      <c r="NLY704" s="4"/>
      <c r="NLZ704" s="4"/>
      <c r="NMA704" s="4"/>
      <c r="NMB704" s="4"/>
      <c r="NMC704" s="4"/>
      <c r="NMD704" s="4"/>
      <c r="NME704" s="4"/>
      <c r="NMF704" s="4"/>
      <c r="NMG704" s="4"/>
      <c r="NMH704" s="4"/>
      <c r="NMI704" s="4"/>
      <c r="NMJ704" s="4"/>
      <c r="NMK704" s="4"/>
      <c r="NML704" s="4"/>
      <c r="NMM704" s="4"/>
      <c r="NMN704" s="4"/>
      <c r="NMO704" s="4"/>
      <c r="NMP704" s="4"/>
      <c r="NMQ704" s="4"/>
      <c r="NMR704" s="4"/>
      <c r="NMS704" s="4"/>
      <c r="NMT704" s="4"/>
      <c r="NMU704" s="4"/>
      <c r="NMV704" s="4"/>
      <c r="NMW704" s="4"/>
      <c r="NMX704" s="4"/>
      <c r="NMY704" s="4"/>
      <c r="NMZ704" s="4"/>
      <c r="NNA704" s="4"/>
      <c r="NNB704" s="4"/>
      <c r="NNC704" s="4"/>
      <c r="NND704" s="4"/>
      <c r="NNE704" s="4"/>
      <c r="NNF704" s="4"/>
      <c r="NNG704" s="4"/>
      <c r="NNH704" s="4"/>
      <c r="NNI704" s="4"/>
      <c r="NNJ704" s="4"/>
      <c r="NNK704" s="4"/>
      <c r="NNL704" s="4"/>
      <c r="NNM704" s="4"/>
      <c r="NNN704" s="4"/>
      <c r="NNO704" s="4"/>
      <c r="NNP704" s="4"/>
      <c r="NNQ704" s="4"/>
      <c r="NNR704" s="4"/>
      <c r="NNS704" s="4"/>
      <c r="NNT704" s="4"/>
      <c r="NNU704" s="4"/>
      <c r="NNV704" s="4"/>
      <c r="NNW704" s="4"/>
      <c r="NNX704" s="4"/>
      <c r="NNY704" s="4"/>
      <c r="NNZ704" s="4"/>
      <c r="NOA704" s="4"/>
      <c r="NOB704" s="4"/>
      <c r="NOC704" s="4"/>
      <c r="NOD704" s="4"/>
      <c r="NOE704" s="4"/>
      <c r="NOF704" s="4"/>
      <c r="NOG704" s="4"/>
      <c r="NOH704" s="4"/>
      <c r="NOI704" s="4"/>
      <c r="NOJ704" s="4"/>
      <c r="NOK704" s="4"/>
      <c r="NOL704" s="4"/>
      <c r="NOM704" s="4"/>
      <c r="NON704" s="4"/>
      <c r="NOO704" s="4"/>
      <c r="NOP704" s="4"/>
      <c r="NOQ704" s="4"/>
      <c r="NOR704" s="4"/>
      <c r="NOS704" s="4"/>
      <c r="NOT704" s="4"/>
      <c r="NOU704" s="4"/>
      <c r="NOV704" s="4"/>
      <c r="NOW704" s="4"/>
      <c r="NOX704" s="4"/>
      <c r="NOY704" s="4"/>
      <c r="NOZ704" s="4"/>
      <c r="NPA704" s="4"/>
      <c r="NPB704" s="4"/>
      <c r="NPC704" s="4"/>
      <c r="NPD704" s="4"/>
      <c r="NPE704" s="4"/>
      <c r="NPF704" s="4"/>
      <c r="NPG704" s="4"/>
      <c r="NPH704" s="4"/>
      <c r="NPI704" s="4"/>
      <c r="NPJ704" s="4"/>
      <c r="NPK704" s="4"/>
      <c r="NPL704" s="4"/>
      <c r="NPM704" s="4"/>
      <c r="NPN704" s="4"/>
      <c r="NPO704" s="4"/>
      <c r="NPP704" s="4"/>
      <c r="NPQ704" s="4"/>
      <c r="NPR704" s="4"/>
      <c r="NPS704" s="4"/>
      <c r="NPT704" s="4"/>
      <c r="NPU704" s="4"/>
      <c r="NPV704" s="4"/>
      <c r="NPW704" s="4"/>
      <c r="NPX704" s="4"/>
      <c r="NPY704" s="4"/>
      <c r="NPZ704" s="4"/>
      <c r="NQA704" s="4"/>
      <c r="NQB704" s="4"/>
      <c r="NQC704" s="4"/>
      <c r="NQD704" s="4"/>
      <c r="NQE704" s="4"/>
      <c r="NQF704" s="4"/>
      <c r="NQG704" s="4"/>
      <c r="NQH704" s="4"/>
      <c r="NQI704" s="4"/>
      <c r="NQJ704" s="4"/>
      <c r="NQK704" s="4"/>
      <c r="NQL704" s="4"/>
      <c r="NQM704" s="4"/>
      <c r="NQN704" s="4"/>
      <c r="NQO704" s="4"/>
      <c r="NQP704" s="4"/>
      <c r="NQQ704" s="4"/>
      <c r="NQR704" s="4"/>
      <c r="NQS704" s="4"/>
      <c r="NQT704" s="4"/>
      <c r="NQU704" s="4"/>
      <c r="NQV704" s="4"/>
      <c r="NQW704" s="4"/>
      <c r="NQX704" s="4"/>
      <c r="NQY704" s="4"/>
      <c r="NQZ704" s="4"/>
      <c r="NRA704" s="4"/>
      <c r="NRB704" s="4"/>
      <c r="NRC704" s="4"/>
      <c r="NRD704" s="4"/>
      <c r="NRE704" s="4"/>
      <c r="NRF704" s="4"/>
      <c r="NRG704" s="4"/>
      <c r="NRH704" s="4"/>
      <c r="NRI704" s="4"/>
      <c r="NRJ704" s="4"/>
      <c r="NRK704" s="4"/>
      <c r="NRL704" s="4"/>
      <c r="NRM704" s="4"/>
      <c r="NRN704" s="4"/>
      <c r="NRO704" s="4"/>
      <c r="NRP704" s="4"/>
      <c r="NRQ704" s="4"/>
      <c r="NRR704" s="4"/>
      <c r="NRS704" s="4"/>
      <c r="NRT704" s="4"/>
      <c r="NRU704" s="4"/>
      <c r="NRV704" s="4"/>
      <c r="NRW704" s="4"/>
      <c r="NRX704" s="4"/>
      <c r="NRY704" s="4"/>
      <c r="NRZ704" s="4"/>
      <c r="NSA704" s="4"/>
      <c r="NSB704" s="4"/>
      <c r="NSC704" s="4"/>
      <c r="NSD704" s="4"/>
      <c r="NSE704" s="4"/>
      <c r="NSF704" s="4"/>
      <c r="NSG704" s="4"/>
      <c r="NSH704" s="4"/>
      <c r="NSI704" s="4"/>
      <c r="NSJ704" s="4"/>
      <c r="NSK704" s="4"/>
      <c r="NSL704" s="4"/>
      <c r="NSM704" s="4"/>
      <c r="NSN704" s="4"/>
      <c r="NSO704" s="4"/>
      <c r="NSP704" s="4"/>
      <c r="NSQ704" s="4"/>
      <c r="NSR704" s="4"/>
      <c r="NSS704" s="4"/>
      <c r="NST704" s="4"/>
      <c r="NSU704" s="4"/>
      <c r="NSV704" s="4"/>
      <c r="NSW704" s="4"/>
      <c r="NSX704" s="4"/>
      <c r="NSY704" s="4"/>
      <c r="NSZ704" s="4"/>
      <c r="NTA704" s="4"/>
      <c r="NTB704" s="4"/>
      <c r="NTC704" s="4"/>
      <c r="NTD704" s="4"/>
      <c r="NTE704" s="4"/>
      <c r="NTF704" s="4"/>
      <c r="NTG704" s="4"/>
      <c r="NTH704" s="4"/>
      <c r="NTI704" s="4"/>
      <c r="NTJ704" s="4"/>
      <c r="NTK704" s="4"/>
      <c r="NTL704" s="4"/>
      <c r="NTM704" s="4"/>
      <c r="NTN704" s="4"/>
      <c r="NTO704" s="4"/>
      <c r="NTP704" s="4"/>
      <c r="NTQ704" s="4"/>
      <c r="NTR704" s="4"/>
      <c r="NTS704" s="4"/>
      <c r="NTT704" s="4"/>
      <c r="NTU704" s="4"/>
      <c r="NTV704" s="4"/>
      <c r="NTW704" s="4"/>
      <c r="NTX704" s="4"/>
      <c r="NTY704" s="4"/>
      <c r="NTZ704" s="4"/>
      <c r="NUA704" s="4"/>
      <c r="NUB704" s="4"/>
      <c r="NUC704" s="4"/>
      <c r="NUD704" s="4"/>
      <c r="NUE704" s="4"/>
      <c r="NUF704" s="4"/>
      <c r="NUG704" s="4"/>
      <c r="NUH704" s="4"/>
      <c r="NUI704" s="4"/>
      <c r="NUJ704" s="4"/>
      <c r="NUK704" s="4"/>
      <c r="NUL704" s="4"/>
      <c r="NUM704" s="4"/>
      <c r="NUN704" s="4"/>
      <c r="NUO704" s="4"/>
      <c r="NUP704" s="4"/>
      <c r="NUQ704" s="4"/>
      <c r="NUR704" s="4"/>
      <c r="NUS704" s="4"/>
      <c r="NUT704" s="4"/>
      <c r="NUU704" s="4"/>
      <c r="NUV704" s="4"/>
      <c r="NUW704" s="4"/>
      <c r="NUX704" s="4"/>
      <c r="NUY704" s="4"/>
      <c r="NUZ704" s="4"/>
      <c r="NVA704" s="4"/>
      <c r="NVB704" s="4"/>
      <c r="NVC704" s="4"/>
      <c r="NVD704" s="4"/>
      <c r="NVE704" s="4"/>
      <c r="NVF704" s="4"/>
      <c r="NVG704" s="4"/>
      <c r="NVH704" s="4"/>
      <c r="NVI704" s="4"/>
      <c r="NVJ704" s="4"/>
      <c r="NVK704" s="4"/>
      <c r="NVL704" s="4"/>
      <c r="NVM704" s="4"/>
      <c r="NVN704" s="4"/>
      <c r="NVO704" s="4"/>
      <c r="NVP704" s="4"/>
      <c r="NVQ704" s="4"/>
      <c r="NVR704" s="4"/>
      <c r="NVS704" s="4"/>
      <c r="NVT704" s="4"/>
      <c r="NVU704" s="4"/>
      <c r="NVV704" s="4"/>
      <c r="NVW704" s="4"/>
      <c r="NVX704" s="4"/>
      <c r="NVY704" s="4"/>
      <c r="NVZ704" s="4"/>
      <c r="NWA704" s="4"/>
      <c r="NWB704" s="4"/>
      <c r="NWC704" s="4"/>
      <c r="NWD704" s="4"/>
      <c r="NWE704" s="4"/>
      <c r="NWF704" s="4"/>
      <c r="NWG704" s="4"/>
      <c r="NWH704" s="4"/>
      <c r="NWI704" s="4"/>
      <c r="NWJ704" s="4"/>
      <c r="NWK704" s="4"/>
      <c r="NWL704" s="4"/>
      <c r="NWM704" s="4"/>
      <c r="NWN704" s="4"/>
      <c r="NWO704" s="4"/>
      <c r="NWP704" s="4"/>
      <c r="NWQ704" s="4"/>
      <c r="NWR704" s="4"/>
      <c r="NWS704" s="4"/>
      <c r="NWT704" s="4"/>
      <c r="NWU704" s="4"/>
      <c r="NWV704" s="4"/>
      <c r="NWW704" s="4"/>
      <c r="NWX704" s="4"/>
      <c r="NWY704" s="4"/>
      <c r="NWZ704" s="4"/>
      <c r="NXA704" s="4"/>
      <c r="NXB704" s="4"/>
      <c r="NXC704" s="4"/>
      <c r="NXD704" s="4"/>
      <c r="NXE704" s="4"/>
      <c r="NXF704" s="4"/>
      <c r="NXG704" s="4"/>
      <c r="NXH704" s="4"/>
      <c r="NXI704" s="4"/>
      <c r="NXJ704" s="4"/>
      <c r="NXK704" s="4"/>
      <c r="NXL704" s="4"/>
      <c r="NXM704" s="4"/>
      <c r="NXN704" s="4"/>
      <c r="NXO704" s="4"/>
      <c r="NXP704" s="4"/>
      <c r="NXQ704" s="4"/>
      <c r="NXR704" s="4"/>
      <c r="NXS704" s="4"/>
      <c r="NXT704" s="4"/>
      <c r="NXU704" s="4"/>
      <c r="NXV704" s="4"/>
      <c r="NXW704" s="4"/>
      <c r="NXX704" s="4"/>
      <c r="NXY704" s="4"/>
      <c r="NXZ704" s="4"/>
      <c r="NYA704" s="4"/>
      <c r="NYB704" s="4"/>
      <c r="NYC704" s="4"/>
      <c r="NYD704" s="4"/>
      <c r="NYE704" s="4"/>
      <c r="NYF704" s="4"/>
      <c r="NYG704" s="4"/>
      <c r="NYH704" s="4"/>
      <c r="NYI704" s="4"/>
      <c r="NYJ704" s="4"/>
      <c r="NYK704" s="4"/>
      <c r="NYL704" s="4"/>
      <c r="NYM704" s="4"/>
      <c r="NYN704" s="4"/>
      <c r="NYO704" s="4"/>
      <c r="NYP704" s="4"/>
      <c r="NYQ704" s="4"/>
      <c r="NYR704" s="4"/>
      <c r="NYS704" s="4"/>
      <c r="NYT704" s="4"/>
      <c r="NYU704" s="4"/>
      <c r="NYV704" s="4"/>
      <c r="NYW704" s="4"/>
      <c r="NYX704" s="4"/>
      <c r="NYY704" s="4"/>
      <c r="NYZ704" s="4"/>
      <c r="NZA704" s="4"/>
      <c r="NZB704" s="4"/>
      <c r="NZC704" s="4"/>
      <c r="NZD704" s="4"/>
      <c r="NZE704" s="4"/>
      <c r="NZF704" s="4"/>
      <c r="NZG704" s="4"/>
      <c r="NZH704" s="4"/>
      <c r="NZI704" s="4"/>
      <c r="NZJ704" s="4"/>
      <c r="NZK704" s="4"/>
      <c r="NZL704" s="4"/>
      <c r="NZM704" s="4"/>
      <c r="NZN704" s="4"/>
      <c r="NZO704" s="4"/>
      <c r="NZP704" s="4"/>
      <c r="NZQ704" s="4"/>
      <c r="NZR704" s="4"/>
      <c r="NZS704" s="4"/>
      <c r="NZT704" s="4"/>
      <c r="NZU704" s="4"/>
      <c r="NZV704" s="4"/>
      <c r="NZW704" s="4"/>
      <c r="NZX704" s="4"/>
      <c r="NZY704" s="4"/>
      <c r="NZZ704" s="4"/>
      <c r="OAA704" s="4"/>
      <c r="OAB704" s="4"/>
      <c r="OAC704" s="4"/>
      <c r="OAD704" s="4"/>
      <c r="OAE704" s="4"/>
      <c r="OAF704" s="4"/>
      <c r="OAG704" s="4"/>
      <c r="OAH704" s="4"/>
      <c r="OAI704" s="4"/>
      <c r="OAJ704" s="4"/>
      <c r="OAK704" s="4"/>
      <c r="OAL704" s="4"/>
      <c r="OAM704" s="4"/>
      <c r="OAN704" s="4"/>
      <c r="OAO704" s="4"/>
      <c r="OAP704" s="4"/>
      <c r="OAQ704" s="4"/>
      <c r="OAR704" s="4"/>
      <c r="OAS704" s="4"/>
      <c r="OAT704" s="4"/>
      <c r="OAU704" s="4"/>
      <c r="OAV704" s="4"/>
      <c r="OAW704" s="4"/>
      <c r="OAX704" s="4"/>
      <c r="OAY704" s="4"/>
      <c r="OAZ704" s="4"/>
      <c r="OBA704" s="4"/>
      <c r="OBB704" s="4"/>
      <c r="OBC704" s="4"/>
      <c r="OBD704" s="4"/>
      <c r="OBE704" s="4"/>
      <c r="OBF704" s="4"/>
      <c r="OBG704" s="4"/>
      <c r="OBH704" s="4"/>
      <c r="OBI704" s="4"/>
      <c r="OBJ704" s="4"/>
      <c r="OBK704" s="4"/>
      <c r="OBL704" s="4"/>
      <c r="OBM704" s="4"/>
      <c r="OBN704" s="4"/>
      <c r="OBO704" s="4"/>
      <c r="OBP704" s="4"/>
      <c r="OBQ704" s="4"/>
      <c r="OBR704" s="4"/>
      <c r="OBS704" s="4"/>
      <c r="OBT704" s="4"/>
      <c r="OBU704" s="4"/>
      <c r="OBV704" s="4"/>
      <c r="OBW704" s="4"/>
      <c r="OBX704" s="4"/>
      <c r="OBY704" s="4"/>
      <c r="OBZ704" s="4"/>
      <c r="OCA704" s="4"/>
      <c r="OCB704" s="4"/>
      <c r="OCC704" s="4"/>
      <c r="OCD704" s="4"/>
      <c r="OCE704" s="4"/>
      <c r="OCF704" s="4"/>
      <c r="OCG704" s="4"/>
      <c r="OCH704" s="4"/>
      <c r="OCI704" s="4"/>
      <c r="OCJ704" s="4"/>
      <c r="OCK704" s="4"/>
      <c r="OCL704" s="4"/>
      <c r="OCM704" s="4"/>
      <c r="OCN704" s="4"/>
      <c r="OCO704" s="4"/>
      <c r="OCP704" s="4"/>
      <c r="OCQ704" s="4"/>
      <c r="OCR704" s="4"/>
      <c r="OCS704" s="4"/>
      <c r="OCT704" s="4"/>
      <c r="OCU704" s="4"/>
      <c r="OCV704" s="4"/>
      <c r="OCW704" s="4"/>
      <c r="OCX704" s="4"/>
      <c r="OCY704" s="4"/>
      <c r="OCZ704" s="4"/>
      <c r="ODA704" s="4"/>
      <c r="ODB704" s="4"/>
      <c r="ODC704" s="4"/>
      <c r="ODD704" s="4"/>
      <c r="ODE704" s="4"/>
      <c r="ODF704" s="4"/>
      <c r="ODG704" s="4"/>
      <c r="ODH704" s="4"/>
      <c r="ODI704" s="4"/>
      <c r="ODJ704" s="4"/>
      <c r="ODK704" s="4"/>
      <c r="ODL704" s="4"/>
      <c r="ODM704" s="4"/>
      <c r="ODN704" s="4"/>
      <c r="ODO704" s="4"/>
      <c r="ODP704" s="4"/>
      <c r="ODQ704" s="4"/>
      <c r="ODR704" s="4"/>
      <c r="ODS704" s="4"/>
      <c r="ODT704" s="4"/>
      <c r="ODU704" s="4"/>
      <c r="ODV704" s="4"/>
      <c r="ODW704" s="4"/>
      <c r="ODX704" s="4"/>
      <c r="ODY704" s="4"/>
      <c r="ODZ704" s="4"/>
      <c r="OEA704" s="4"/>
      <c r="OEB704" s="4"/>
      <c r="OEC704" s="4"/>
      <c r="OED704" s="4"/>
      <c r="OEE704" s="4"/>
      <c r="OEF704" s="4"/>
      <c r="OEG704" s="4"/>
      <c r="OEH704" s="4"/>
      <c r="OEI704" s="4"/>
      <c r="OEJ704" s="4"/>
      <c r="OEK704" s="4"/>
      <c r="OEL704" s="4"/>
      <c r="OEM704" s="4"/>
      <c r="OEN704" s="4"/>
      <c r="OEO704" s="4"/>
      <c r="OEP704" s="4"/>
      <c r="OEQ704" s="4"/>
      <c r="OER704" s="4"/>
      <c r="OES704" s="4"/>
      <c r="OET704" s="4"/>
      <c r="OEU704" s="4"/>
      <c r="OEV704" s="4"/>
      <c r="OEW704" s="4"/>
      <c r="OEX704" s="4"/>
      <c r="OEY704" s="4"/>
      <c r="OEZ704" s="4"/>
      <c r="OFA704" s="4"/>
      <c r="OFB704" s="4"/>
      <c r="OFC704" s="4"/>
      <c r="OFD704" s="4"/>
      <c r="OFE704" s="4"/>
      <c r="OFF704" s="4"/>
      <c r="OFG704" s="4"/>
      <c r="OFH704" s="4"/>
      <c r="OFI704" s="4"/>
      <c r="OFJ704" s="4"/>
      <c r="OFK704" s="4"/>
      <c r="OFL704" s="4"/>
      <c r="OFM704" s="4"/>
      <c r="OFN704" s="4"/>
      <c r="OFO704" s="4"/>
      <c r="OFP704" s="4"/>
      <c r="OFQ704" s="4"/>
      <c r="OFR704" s="4"/>
      <c r="OFS704" s="4"/>
      <c r="OFT704" s="4"/>
      <c r="OFU704" s="4"/>
      <c r="OFV704" s="4"/>
      <c r="OFW704" s="4"/>
      <c r="OFX704" s="4"/>
      <c r="OFY704" s="4"/>
      <c r="OFZ704" s="4"/>
      <c r="OGA704" s="4"/>
      <c r="OGB704" s="4"/>
      <c r="OGC704" s="4"/>
      <c r="OGD704" s="4"/>
      <c r="OGE704" s="4"/>
      <c r="OGF704" s="4"/>
      <c r="OGG704" s="4"/>
      <c r="OGH704" s="4"/>
      <c r="OGI704" s="4"/>
      <c r="OGJ704" s="4"/>
      <c r="OGK704" s="4"/>
      <c r="OGL704" s="4"/>
      <c r="OGM704" s="4"/>
      <c r="OGN704" s="4"/>
      <c r="OGO704" s="4"/>
      <c r="OGP704" s="4"/>
      <c r="OGQ704" s="4"/>
      <c r="OGR704" s="4"/>
      <c r="OGS704" s="4"/>
      <c r="OGT704" s="4"/>
      <c r="OGU704" s="4"/>
      <c r="OGV704" s="4"/>
      <c r="OGW704" s="4"/>
      <c r="OGX704" s="4"/>
      <c r="OGY704" s="4"/>
      <c r="OGZ704" s="4"/>
      <c r="OHA704" s="4"/>
      <c r="OHB704" s="4"/>
      <c r="OHC704" s="4"/>
      <c r="OHD704" s="4"/>
      <c r="OHE704" s="4"/>
      <c r="OHF704" s="4"/>
      <c r="OHG704" s="4"/>
      <c r="OHH704" s="4"/>
      <c r="OHI704" s="4"/>
      <c r="OHJ704" s="4"/>
      <c r="OHK704" s="4"/>
      <c r="OHL704" s="4"/>
      <c r="OHM704" s="4"/>
      <c r="OHN704" s="4"/>
      <c r="OHO704" s="4"/>
      <c r="OHP704" s="4"/>
      <c r="OHQ704" s="4"/>
      <c r="OHR704" s="4"/>
      <c r="OHS704" s="4"/>
      <c r="OHT704" s="4"/>
      <c r="OHU704" s="4"/>
      <c r="OHV704" s="4"/>
      <c r="OHW704" s="4"/>
      <c r="OHX704" s="4"/>
      <c r="OHY704" s="4"/>
      <c r="OHZ704" s="4"/>
      <c r="OIA704" s="4"/>
      <c r="OIB704" s="4"/>
      <c r="OIC704" s="4"/>
      <c r="OID704" s="4"/>
      <c r="OIE704" s="4"/>
      <c r="OIF704" s="4"/>
      <c r="OIG704" s="4"/>
      <c r="OIH704" s="4"/>
      <c r="OII704" s="4"/>
      <c r="OIJ704" s="4"/>
      <c r="OIK704" s="4"/>
      <c r="OIL704" s="4"/>
      <c r="OIM704" s="4"/>
      <c r="OIN704" s="4"/>
      <c r="OIO704" s="4"/>
      <c r="OIP704" s="4"/>
      <c r="OIQ704" s="4"/>
      <c r="OIR704" s="4"/>
      <c r="OIS704" s="4"/>
      <c r="OIT704" s="4"/>
      <c r="OIU704" s="4"/>
      <c r="OIV704" s="4"/>
      <c r="OIW704" s="4"/>
      <c r="OIX704" s="4"/>
      <c r="OIY704" s="4"/>
      <c r="OIZ704" s="4"/>
      <c r="OJA704" s="4"/>
      <c r="OJB704" s="4"/>
      <c r="OJC704" s="4"/>
      <c r="OJD704" s="4"/>
      <c r="OJE704" s="4"/>
      <c r="OJF704" s="4"/>
      <c r="OJG704" s="4"/>
      <c r="OJH704" s="4"/>
      <c r="OJI704" s="4"/>
      <c r="OJJ704" s="4"/>
      <c r="OJK704" s="4"/>
      <c r="OJL704" s="4"/>
      <c r="OJM704" s="4"/>
      <c r="OJN704" s="4"/>
      <c r="OJO704" s="4"/>
      <c r="OJP704" s="4"/>
      <c r="OJQ704" s="4"/>
      <c r="OJR704" s="4"/>
      <c r="OJS704" s="4"/>
      <c r="OJT704" s="4"/>
      <c r="OJU704" s="4"/>
      <c r="OJV704" s="4"/>
      <c r="OJW704" s="4"/>
      <c r="OJX704" s="4"/>
      <c r="OJY704" s="4"/>
      <c r="OJZ704" s="4"/>
      <c r="OKA704" s="4"/>
      <c r="OKB704" s="4"/>
      <c r="OKC704" s="4"/>
      <c r="OKD704" s="4"/>
      <c r="OKE704" s="4"/>
      <c r="OKF704" s="4"/>
      <c r="OKG704" s="4"/>
      <c r="OKH704" s="4"/>
      <c r="OKI704" s="4"/>
      <c r="OKJ704" s="4"/>
      <c r="OKK704" s="4"/>
      <c r="OKL704" s="4"/>
      <c r="OKM704" s="4"/>
      <c r="OKN704" s="4"/>
      <c r="OKO704" s="4"/>
      <c r="OKP704" s="4"/>
      <c r="OKQ704" s="4"/>
      <c r="OKR704" s="4"/>
      <c r="OKS704" s="4"/>
      <c r="OKT704" s="4"/>
      <c r="OKU704" s="4"/>
      <c r="OKV704" s="4"/>
      <c r="OKW704" s="4"/>
      <c r="OKX704" s="4"/>
      <c r="OKY704" s="4"/>
      <c r="OKZ704" s="4"/>
      <c r="OLA704" s="4"/>
      <c r="OLB704" s="4"/>
      <c r="OLC704" s="4"/>
      <c r="OLD704" s="4"/>
      <c r="OLE704" s="4"/>
      <c r="OLF704" s="4"/>
      <c r="OLG704" s="4"/>
      <c r="OLH704" s="4"/>
      <c r="OLI704" s="4"/>
      <c r="OLJ704" s="4"/>
      <c r="OLK704" s="4"/>
      <c r="OLL704" s="4"/>
      <c r="OLM704" s="4"/>
      <c r="OLN704" s="4"/>
      <c r="OLO704" s="4"/>
      <c r="OLP704" s="4"/>
      <c r="OLQ704" s="4"/>
      <c r="OLR704" s="4"/>
      <c r="OLS704" s="4"/>
      <c r="OLT704" s="4"/>
      <c r="OLU704" s="4"/>
      <c r="OLV704" s="4"/>
      <c r="OLW704" s="4"/>
      <c r="OLX704" s="4"/>
      <c r="OLY704" s="4"/>
      <c r="OLZ704" s="4"/>
      <c r="OMA704" s="4"/>
      <c r="OMB704" s="4"/>
      <c r="OMC704" s="4"/>
      <c r="OMD704" s="4"/>
      <c r="OME704" s="4"/>
      <c r="OMF704" s="4"/>
      <c r="OMG704" s="4"/>
      <c r="OMH704" s="4"/>
      <c r="OMI704" s="4"/>
      <c r="OMJ704" s="4"/>
      <c r="OMK704" s="4"/>
      <c r="OML704" s="4"/>
      <c r="OMM704" s="4"/>
      <c r="OMN704" s="4"/>
      <c r="OMO704" s="4"/>
      <c r="OMP704" s="4"/>
      <c r="OMQ704" s="4"/>
      <c r="OMR704" s="4"/>
      <c r="OMS704" s="4"/>
      <c r="OMT704" s="4"/>
      <c r="OMU704" s="4"/>
      <c r="OMV704" s="4"/>
      <c r="OMW704" s="4"/>
      <c r="OMX704" s="4"/>
      <c r="OMY704" s="4"/>
      <c r="OMZ704" s="4"/>
      <c r="ONA704" s="4"/>
      <c r="ONB704" s="4"/>
      <c r="ONC704" s="4"/>
      <c r="OND704" s="4"/>
      <c r="ONE704" s="4"/>
      <c r="ONF704" s="4"/>
      <c r="ONG704" s="4"/>
      <c r="ONH704" s="4"/>
      <c r="ONI704" s="4"/>
      <c r="ONJ704" s="4"/>
      <c r="ONK704" s="4"/>
      <c r="ONL704" s="4"/>
      <c r="ONM704" s="4"/>
      <c r="ONN704" s="4"/>
      <c r="ONO704" s="4"/>
      <c r="ONP704" s="4"/>
      <c r="ONQ704" s="4"/>
      <c r="ONR704" s="4"/>
      <c r="ONS704" s="4"/>
      <c r="ONT704" s="4"/>
      <c r="ONU704" s="4"/>
      <c r="ONV704" s="4"/>
      <c r="ONW704" s="4"/>
      <c r="ONX704" s="4"/>
      <c r="ONY704" s="4"/>
      <c r="ONZ704" s="4"/>
      <c r="OOA704" s="4"/>
      <c r="OOB704" s="4"/>
      <c r="OOC704" s="4"/>
      <c r="OOD704" s="4"/>
      <c r="OOE704" s="4"/>
      <c r="OOF704" s="4"/>
      <c r="OOG704" s="4"/>
      <c r="OOH704" s="4"/>
      <c r="OOI704" s="4"/>
      <c r="OOJ704" s="4"/>
      <c r="OOK704" s="4"/>
      <c r="OOL704" s="4"/>
      <c r="OOM704" s="4"/>
      <c r="OON704" s="4"/>
      <c r="OOO704" s="4"/>
      <c r="OOP704" s="4"/>
      <c r="OOQ704" s="4"/>
      <c r="OOR704" s="4"/>
      <c r="OOS704" s="4"/>
      <c r="OOT704" s="4"/>
      <c r="OOU704" s="4"/>
      <c r="OOV704" s="4"/>
      <c r="OOW704" s="4"/>
      <c r="OOX704" s="4"/>
      <c r="OOY704" s="4"/>
      <c r="OOZ704" s="4"/>
      <c r="OPA704" s="4"/>
      <c r="OPB704" s="4"/>
      <c r="OPC704" s="4"/>
      <c r="OPD704" s="4"/>
      <c r="OPE704" s="4"/>
      <c r="OPF704" s="4"/>
      <c r="OPG704" s="4"/>
      <c r="OPH704" s="4"/>
      <c r="OPI704" s="4"/>
      <c r="OPJ704" s="4"/>
      <c r="OPK704" s="4"/>
      <c r="OPL704" s="4"/>
      <c r="OPM704" s="4"/>
      <c r="OPN704" s="4"/>
      <c r="OPO704" s="4"/>
      <c r="OPP704" s="4"/>
      <c r="OPQ704" s="4"/>
      <c r="OPR704" s="4"/>
      <c r="OPS704" s="4"/>
      <c r="OPT704" s="4"/>
      <c r="OPU704" s="4"/>
      <c r="OPV704" s="4"/>
      <c r="OPW704" s="4"/>
      <c r="OPX704" s="4"/>
      <c r="OPY704" s="4"/>
      <c r="OPZ704" s="4"/>
      <c r="OQA704" s="4"/>
      <c r="OQB704" s="4"/>
      <c r="OQC704" s="4"/>
      <c r="OQD704" s="4"/>
      <c r="OQE704" s="4"/>
      <c r="OQF704" s="4"/>
      <c r="OQG704" s="4"/>
      <c r="OQH704" s="4"/>
      <c r="OQI704" s="4"/>
      <c r="OQJ704" s="4"/>
      <c r="OQK704" s="4"/>
      <c r="OQL704" s="4"/>
      <c r="OQM704" s="4"/>
      <c r="OQN704" s="4"/>
      <c r="OQO704" s="4"/>
      <c r="OQP704" s="4"/>
      <c r="OQQ704" s="4"/>
      <c r="OQR704" s="4"/>
      <c r="OQS704" s="4"/>
      <c r="OQT704" s="4"/>
      <c r="OQU704" s="4"/>
      <c r="OQV704" s="4"/>
      <c r="OQW704" s="4"/>
      <c r="OQX704" s="4"/>
      <c r="OQY704" s="4"/>
      <c r="OQZ704" s="4"/>
      <c r="ORA704" s="4"/>
      <c r="ORB704" s="4"/>
      <c r="ORC704" s="4"/>
      <c r="ORD704" s="4"/>
      <c r="ORE704" s="4"/>
      <c r="ORF704" s="4"/>
      <c r="ORG704" s="4"/>
      <c r="ORH704" s="4"/>
      <c r="ORI704" s="4"/>
      <c r="ORJ704" s="4"/>
      <c r="ORK704" s="4"/>
      <c r="ORL704" s="4"/>
      <c r="ORM704" s="4"/>
      <c r="ORN704" s="4"/>
      <c r="ORO704" s="4"/>
      <c r="ORP704" s="4"/>
      <c r="ORQ704" s="4"/>
      <c r="ORR704" s="4"/>
      <c r="ORS704" s="4"/>
      <c r="ORT704" s="4"/>
      <c r="ORU704" s="4"/>
      <c r="ORV704" s="4"/>
      <c r="ORW704" s="4"/>
      <c r="ORX704" s="4"/>
      <c r="ORY704" s="4"/>
      <c r="ORZ704" s="4"/>
      <c r="OSA704" s="4"/>
      <c r="OSB704" s="4"/>
      <c r="OSC704" s="4"/>
      <c r="OSD704" s="4"/>
      <c r="OSE704" s="4"/>
      <c r="OSF704" s="4"/>
      <c r="OSG704" s="4"/>
      <c r="OSH704" s="4"/>
      <c r="OSI704" s="4"/>
      <c r="OSJ704" s="4"/>
      <c r="OSK704" s="4"/>
      <c r="OSL704" s="4"/>
      <c r="OSM704" s="4"/>
      <c r="OSN704" s="4"/>
      <c r="OSO704" s="4"/>
      <c r="OSP704" s="4"/>
      <c r="OSQ704" s="4"/>
      <c r="OSR704" s="4"/>
      <c r="OSS704" s="4"/>
      <c r="OST704" s="4"/>
      <c r="OSU704" s="4"/>
      <c r="OSV704" s="4"/>
      <c r="OSW704" s="4"/>
      <c r="OSX704" s="4"/>
      <c r="OSY704" s="4"/>
      <c r="OSZ704" s="4"/>
      <c r="OTA704" s="4"/>
      <c r="OTB704" s="4"/>
      <c r="OTC704" s="4"/>
      <c r="OTD704" s="4"/>
      <c r="OTE704" s="4"/>
      <c r="OTF704" s="4"/>
      <c r="OTG704" s="4"/>
      <c r="OTH704" s="4"/>
      <c r="OTI704" s="4"/>
      <c r="OTJ704" s="4"/>
      <c r="OTK704" s="4"/>
      <c r="OTL704" s="4"/>
      <c r="OTM704" s="4"/>
      <c r="OTN704" s="4"/>
      <c r="OTO704" s="4"/>
      <c r="OTP704" s="4"/>
      <c r="OTQ704" s="4"/>
      <c r="OTR704" s="4"/>
      <c r="OTS704" s="4"/>
      <c r="OTT704" s="4"/>
      <c r="OTU704" s="4"/>
      <c r="OTV704" s="4"/>
      <c r="OTW704" s="4"/>
      <c r="OTX704" s="4"/>
      <c r="OTY704" s="4"/>
      <c r="OTZ704" s="4"/>
      <c r="OUA704" s="4"/>
      <c r="OUB704" s="4"/>
      <c r="OUC704" s="4"/>
      <c r="OUD704" s="4"/>
      <c r="OUE704" s="4"/>
      <c r="OUF704" s="4"/>
      <c r="OUG704" s="4"/>
      <c r="OUH704" s="4"/>
      <c r="OUI704" s="4"/>
      <c r="OUJ704" s="4"/>
      <c r="OUK704" s="4"/>
      <c r="OUL704" s="4"/>
      <c r="OUM704" s="4"/>
      <c r="OUN704" s="4"/>
      <c r="OUO704" s="4"/>
      <c r="OUP704" s="4"/>
      <c r="OUQ704" s="4"/>
      <c r="OUR704" s="4"/>
      <c r="OUS704" s="4"/>
      <c r="OUT704" s="4"/>
      <c r="OUU704" s="4"/>
      <c r="OUV704" s="4"/>
      <c r="OUW704" s="4"/>
      <c r="OUX704" s="4"/>
      <c r="OUY704" s="4"/>
      <c r="OUZ704" s="4"/>
      <c r="OVA704" s="4"/>
      <c r="OVB704" s="4"/>
      <c r="OVC704" s="4"/>
      <c r="OVD704" s="4"/>
      <c r="OVE704" s="4"/>
      <c r="OVF704" s="4"/>
      <c r="OVG704" s="4"/>
      <c r="OVH704" s="4"/>
      <c r="OVI704" s="4"/>
      <c r="OVJ704" s="4"/>
      <c r="OVK704" s="4"/>
      <c r="OVL704" s="4"/>
      <c r="OVM704" s="4"/>
      <c r="OVN704" s="4"/>
      <c r="OVO704" s="4"/>
      <c r="OVP704" s="4"/>
      <c r="OVQ704" s="4"/>
      <c r="OVR704" s="4"/>
      <c r="OVS704" s="4"/>
      <c r="OVT704" s="4"/>
      <c r="OVU704" s="4"/>
      <c r="OVV704" s="4"/>
      <c r="OVW704" s="4"/>
      <c r="OVX704" s="4"/>
      <c r="OVY704" s="4"/>
      <c r="OVZ704" s="4"/>
      <c r="OWA704" s="4"/>
      <c r="OWB704" s="4"/>
      <c r="OWC704" s="4"/>
      <c r="OWD704" s="4"/>
      <c r="OWE704" s="4"/>
      <c r="OWF704" s="4"/>
      <c r="OWG704" s="4"/>
      <c r="OWH704" s="4"/>
      <c r="OWI704" s="4"/>
      <c r="OWJ704" s="4"/>
      <c r="OWK704" s="4"/>
      <c r="OWL704" s="4"/>
      <c r="OWM704" s="4"/>
      <c r="OWN704" s="4"/>
      <c r="OWO704" s="4"/>
      <c r="OWP704" s="4"/>
      <c r="OWQ704" s="4"/>
      <c r="OWR704" s="4"/>
      <c r="OWS704" s="4"/>
      <c r="OWT704" s="4"/>
      <c r="OWU704" s="4"/>
      <c r="OWV704" s="4"/>
      <c r="OWW704" s="4"/>
      <c r="OWX704" s="4"/>
      <c r="OWY704" s="4"/>
      <c r="OWZ704" s="4"/>
      <c r="OXA704" s="4"/>
      <c r="OXB704" s="4"/>
      <c r="OXC704" s="4"/>
      <c r="OXD704" s="4"/>
      <c r="OXE704" s="4"/>
      <c r="OXF704" s="4"/>
      <c r="OXG704" s="4"/>
      <c r="OXH704" s="4"/>
      <c r="OXI704" s="4"/>
      <c r="OXJ704" s="4"/>
      <c r="OXK704" s="4"/>
      <c r="OXL704" s="4"/>
      <c r="OXM704" s="4"/>
      <c r="OXN704" s="4"/>
      <c r="OXO704" s="4"/>
      <c r="OXP704" s="4"/>
      <c r="OXQ704" s="4"/>
      <c r="OXR704" s="4"/>
      <c r="OXS704" s="4"/>
      <c r="OXT704" s="4"/>
      <c r="OXU704" s="4"/>
      <c r="OXV704" s="4"/>
      <c r="OXW704" s="4"/>
      <c r="OXX704" s="4"/>
      <c r="OXY704" s="4"/>
      <c r="OXZ704" s="4"/>
      <c r="OYA704" s="4"/>
      <c r="OYB704" s="4"/>
      <c r="OYC704" s="4"/>
      <c r="OYD704" s="4"/>
      <c r="OYE704" s="4"/>
      <c r="OYF704" s="4"/>
      <c r="OYG704" s="4"/>
      <c r="OYH704" s="4"/>
      <c r="OYI704" s="4"/>
      <c r="OYJ704" s="4"/>
      <c r="OYK704" s="4"/>
      <c r="OYL704" s="4"/>
      <c r="OYM704" s="4"/>
      <c r="OYN704" s="4"/>
      <c r="OYO704" s="4"/>
      <c r="OYP704" s="4"/>
      <c r="OYQ704" s="4"/>
      <c r="OYR704" s="4"/>
      <c r="OYS704" s="4"/>
      <c r="OYT704" s="4"/>
      <c r="OYU704" s="4"/>
      <c r="OYV704" s="4"/>
      <c r="OYW704" s="4"/>
      <c r="OYX704" s="4"/>
      <c r="OYY704" s="4"/>
      <c r="OYZ704" s="4"/>
      <c r="OZA704" s="4"/>
      <c r="OZB704" s="4"/>
      <c r="OZC704" s="4"/>
      <c r="OZD704" s="4"/>
      <c r="OZE704" s="4"/>
      <c r="OZF704" s="4"/>
      <c r="OZG704" s="4"/>
      <c r="OZH704" s="4"/>
      <c r="OZI704" s="4"/>
      <c r="OZJ704" s="4"/>
      <c r="OZK704" s="4"/>
      <c r="OZL704" s="4"/>
      <c r="OZM704" s="4"/>
      <c r="OZN704" s="4"/>
      <c r="OZO704" s="4"/>
      <c r="OZP704" s="4"/>
      <c r="OZQ704" s="4"/>
      <c r="OZR704" s="4"/>
      <c r="OZS704" s="4"/>
      <c r="OZT704" s="4"/>
      <c r="OZU704" s="4"/>
      <c r="OZV704" s="4"/>
      <c r="OZW704" s="4"/>
      <c r="OZX704" s="4"/>
      <c r="OZY704" s="4"/>
      <c r="OZZ704" s="4"/>
      <c r="PAA704" s="4"/>
      <c r="PAB704" s="4"/>
      <c r="PAC704" s="4"/>
      <c r="PAD704" s="4"/>
      <c r="PAE704" s="4"/>
      <c r="PAF704" s="4"/>
      <c r="PAG704" s="4"/>
      <c r="PAH704" s="4"/>
      <c r="PAI704" s="4"/>
      <c r="PAJ704" s="4"/>
      <c r="PAK704" s="4"/>
      <c r="PAL704" s="4"/>
      <c r="PAM704" s="4"/>
      <c r="PAN704" s="4"/>
      <c r="PAO704" s="4"/>
      <c r="PAP704" s="4"/>
      <c r="PAQ704" s="4"/>
      <c r="PAR704" s="4"/>
      <c r="PAS704" s="4"/>
      <c r="PAT704" s="4"/>
      <c r="PAU704" s="4"/>
      <c r="PAV704" s="4"/>
      <c r="PAW704" s="4"/>
      <c r="PAX704" s="4"/>
      <c r="PAY704" s="4"/>
      <c r="PAZ704" s="4"/>
      <c r="PBA704" s="4"/>
      <c r="PBB704" s="4"/>
      <c r="PBC704" s="4"/>
      <c r="PBD704" s="4"/>
      <c r="PBE704" s="4"/>
      <c r="PBF704" s="4"/>
      <c r="PBG704" s="4"/>
      <c r="PBH704" s="4"/>
      <c r="PBI704" s="4"/>
      <c r="PBJ704" s="4"/>
      <c r="PBK704" s="4"/>
      <c r="PBL704" s="4"/>
      <c r="PBM704" s="4"/>
      <c r="PBN704" s="4"/>
      <c r="PBO704" s="4"/>
      <c r="PBP704" s="4"/>
      <c r="PBQ704" s="4"/>
      <c r="PBR704" s="4"/>
      <c r="PBS704" s="4"/>
      <c r="PBT704" s="4"/>
      <c r="PBU704" s="4"/>
      <c r="PBV704" s="4"/>
      <c r="PBW704" s="4"/>
      <c r="PBX704" s="4"/>
      <c r="PBY704" s="4"/>
      <c r="PBZ704" s="4"/>
      <c r="PCA704" s="4"/>
      <c r="PCB704" s="4"/>
      <c r="PCC704" s="4"/>
      <c r="PCD704" s="4"/>
      <c r="PCE704" s="4"/>
      <c r="PCF704" s="4"/>
      <c r="PCG704" s="4"/>
      <c r="PCH704" s="4"/>
      <c r="PCI704" s="4"/>
      <c r="PCJ704" s="4"/>
      <c r="PCK704" s="4"/>
      <c r="PCL704" s="4"/>
      <c r="PCM704" s="4"/>
      <c r="PCN704" s="4"/>
      <c r="PCO704" s="4"/>
      <c r="PCP704" s="4"/>
      <c r="PCQ704" s="4"/>
      <c r="PCR704" s="4"/>
      <c r="PCS704" s="4"/>
      <c r="PCT704" s="4"/>
      <c r="PCU704" s="4"/>
      <c r="PCV704" s="4"/>
      <c r="PCW704" s="4"/>
      <c r="PCX704" s="4"/>
      <c r="PCY704" s="4"/>
      <c r="PCZ704" s="4"/>
      <c r="PDA704" s="4"/>
      <c r="PDB704" s="4"/>
      <c r="PDC704" s="4"/>
      <c r="PDD704" s="4"/>
      <c r="PDE704" s="4"/>
      <c r="PDF704" s="4"/>
      <c r="PDG704" s="4"/>
      <c r="PDH704" s="4"/>
      <c r="PDI704" s="4"/>
      <c r="PDJ704" s="4"/>
      <c r="PDK704" s="4"/>
      <c r="PDL704" s="4"/>
      <c r="PDM704" s="4"/>
      <c r="PDN704" s="4"/>
      <c r="PDO704" s="4"/>
      <c r="PDP704" s="4"/>
      <c r="PDQ704" s="4"/>
      <c r="PDR704" s="4"/>
      <c r="PDS704" s="4"/>
      <c r="PDT704" s="4"/>
      <c r="PDU704" s="4"/>
      <c r="PDV704" s="4"/>
      <c r="PDW704" s="4"/>
      <c r="PDX704" s="4"/>
      <c r="PDY704" s="4"/>
      <c r="PDZ704" s="4"/>
      <c r="PEA704" s="4"/>
      <c r="PEB704" s="4"/>
      <c r="PEC704" s="4"/>
      <c r="PED704" s="4"/>
      <c r="PEE704" s="4"/>
      <c r="PEF704" s="4"/>
      <c r="PEG704" s="4"/>
      <c r="PEH704" s="4"/>
      <c r="PEI704" s="4"/>
      <c r="PEJ704" s="4"/>
      <c r="PEK704" s="4"/>
      <c r="PEL704" s="4"/>
      <c r="PEM704" s="4"/>
      <c r="PEN704" s="4"/>
      <c r="PEO704" s="4"/>
      <c r="PEP704" s="4"/>
      <c r="PEQ704" s="4"/>
      <c r="PER704" s="4"/>
      <c r="PES704" s="4"/>
      <c r="PET704" s="4"/>
      <c r="PEU704" s="4"/>
      <c r="PEV704" s="4"/>
      <c r="PEW704" s="4"/>
      <c r="PEX704" s="4"/>
      <c r="PEY704" s="4"/>
      <c r="PEZ704" s="4"/>
      <c r="PFA704" s="4"/>
      <c r="PFB704" s="4"/>
      <c r="PFC704" s="4"/>
      <c r="PFD704" s="4"/>
      <c r="PFE704" s="4"/>
      <c r="PFF704" s="4"/>
      <c r="PFG704" s="4"/>
      <c r="PFH704" s="4"/>
      <c r="PFI704" s="4"/>
      <c r="PFJ704" s="4"/>
      <c r="PFK704" s="4"/>
      <c r="PFL704" s="4"/>
      <c r="PFM704" s="4"/>
      <c r="PFN704" s="4"/>
      <c r="PFO704" s="4"/>
      <c r="PFP704" s="4"/>
      <c r="PFQ704" s="4"/>
      <c r="PFR704" s="4"/>
      <c r="PFS704" s="4"/>
      <c r="PFT704" s="4"/>
      <c r="PFU704" s="4"/>
      <c r="PFV704" s="4"/>
      <c r="PFW704" s="4"/>
      <c r="PFX704" s="4"/>
      <c r="PFY704" s="4"/>
      <c r="PFZ704" s="4"/>
      <c r="PGA704" s="4"/>
      <c r="PGB704" s="4"/>
      <c r="PGC704" s="4"/>
      <c r="PGD704" s="4"/>
      <c r="PGE704" s="4"/>
      <c r="PGF704" s="4"/>
      <c r="PGG704" s="4"/>
      <c r="PGH704" s="4"/>
      <c r="PGI704" s="4"/>
      <c r="PGJ704" s="4"/>
      <c r="PGK704" s="4"/>
      <c r="PGL704" s="4"/>
      <c r="PGM704" s="4"/>
      <c r="PGN704" s="4"/>
      <c r="PGO704" s="4"/>
      <c r="PGP704" s="4"/>
      <c r="PGQ704" s="4"/>
      <c r="PGR704" s="4"/>
      <c r="PGS704" s="4"/>
      <c r="PGT704" s="4"/>
      <c r="PGU704" s="4"/>
      <c r="PGV704" s="4"/>
      <c r="PGW704" s="4"/>
      <c r="PGX704" s="4"/>
      <c r="PGY704" s="4"/>
      <c r="PGZ704" s="4"/>
      <c r="PHA704" s="4"/>
      <c r="PHB704" s="4"/>
      <c r="PHC704" s="4"/>
      <c r="PHD704" s="4"/>
      <c r="PHE704" s="4"/>
      <c r="PHF704" s="4"/>
      <c r="PHG704" s="4"/>
      <c r="PHH704" s="4"/>
      <c r="PHI704" s="4"/>
      <c r="PHJ704" s="4"/>
      <c r="PHK704" s="4"/>
      <c r="PHL704" s="4"/>
      <c r="PHM704" s="4"/>
      <c r="PHN704" s="4"/>
      <c r="PHO704" s="4"/>
      <c r="PHP704" s="4"/>
      <c r="PHQ704" s="4"/>
      <c r="PHR704" s="4"/>
      <c r="PHS704" s="4"/>
      <c r="PHT704" s="4"/>
      <c r="PHU704" s="4"/>
      <c r="PHV704" s="4"/>
      <c r="PHW704" s="4"/>
      <c r="PHX704" s="4"/>
      <c r="PHY704" s="4"/>
      <c r="PHZ704" s="4"/>
      <c r="PIA704" s="4"/>
      <c r="PIB704" s="4"/>
      <c r="PIC704" s="4"/>
      <c r="PID704" s="4"/>
      <c r="PIE704" s="4"/>
      <c r="PIF704" s="4"/>
      <c r="PIG704" s="4"/>
      <c r="PIH704" s="4"/>
      <c r="PII704" s="4"/>
      <c r="PIJ704" s="4"/>
      <c r="PIK704" s="4"/>
      <c r="PIL704" s="4"/>
      <c r="PIM704" s="4"/>
      <c r="PIN704" s="4"/>
      <c r="PIO704" s="4"/>
      <c r="PIP704" s="4"/>
      <c r="PIQ704" s="4"/>
      <c r="PIR704" s="4"/>
      <c r="PIS704" s="4"/>
      <c r="PIT704" s="4"/>
      <c r="PIU704" s="4"/>
      <c r="PIV704" s="4"/>
      <c r="PIW704" s="4"/>
      <c r="PIX704" s="4"/>
      <c r="PIY704" s="4"/>
      <c r="PIZ704" s="4"/>
      <c r="PJA704" s="4"/>
      <c r="PJB704" s="4"/>
      <c r="PJC704" s="4"/>
      <c r="PJD704" s="4"/>
      <c r="PJE704" s="4"/>
      <c r="PJF704" s="4"/>
      <c r="PJG704" s="4"/>
      <c r="PJH704" s="4"/>
      <c r="PJI704" s="4"/>
      <c r="PJJ704" s="4"/>
      <c r="PJK704" s="4"/>
      <c r="PJL704" s="4"/>
      <c r="PJM704" s="4"/>
      <c r="PJN704" s="4"/>
      <c r="PJO704" s="4"/>
      <c r="PJP704" s="4"/>
      <c r="PJQ704" s="4"/>
      <c r="PJR704" s="4"/>
      <c r="PJS704" s="4"/>
      <c r="PJT704" s="4"/>
      <c r="PJU704" s="4"/>
      <c r="PJV704" s="4"/>
      <c r="PJW704" s="4"/>
      <c r="PJX704" s="4"/>
      <c r="PJY704" s="4"/>
      <c r="PJZ704" s="4"/>
      <c r="PKA704" s="4"/>
      <c r="PKB704" s="4"/>
      <c r="PKC704" s="4"/>
      <c r="PKD704" s="4"/>
      <c r="PKE704" s="4"/>
      <c r="PKF704" s="4"/>
      <c r="PKG704" s="4"/>
      <c r="PKH704" s="4"/>
      <c r="PKI704" s="4"/>
      <c r="PKJ704" s="4"/>
      <c r="PKK704" s="4"/>
      <c r="PKL704" s="4"/>
      <c r="PKM704" s="4"/>
      <c r="PKN704" s="4"/>
      <c r="PKO704" s="4"/>
      <c r="PKP704" s="4"/>
      <c r="PKQ704" s="4"/>
      <c r="PKR704" s="4"/>
      <c r="PKS704" s="4"/>
      <c r="PKT704" s="4"/>
      <c r="PKU704" s="4"/>
      <c r="PKV704" s="4"/>
      <c r="PKW704" s="4"/>
      <c r="PKX704" s="4"/>
      <c r="PKY704" s="4"/>
      <c r="PKZ704" s="4"/>
      <c r="PLA704" s="4"/>
      <c r="PLB704" s="4"/>
      <c r="PLC704" s="4"/>
      <c r="PLD704" s="4"/>
      <c r="PLE704" s="4"/>
      <c r="PLF704" s="4"/>
      <c r="PLG704" s="4"/>
      <c r="PLH704" s="4"/>
      <c r="PLI704" s="4"/>
      <c r="PLJ704" s="4"/>
      <c r="PLK704" s="4"/>
      <c r="PLL704" s="4"/>
      <c r="PLM704" s="4"/>
      <c r="PLN704" s="4"/>
      <c r="PLO704" s="4"/>
      <c r="PLP704" s="4"/>
      <c r="PLQ704" s="4"/>
      <c r="PLR704" s="4"/>
      <c r="PLS704" s="4"/>
      <c r="PLT704" s="4"/>
      <c r="PLU704" s="4"/>
      <c r="PLV704" s="4"/>
      <c r="PLW704" s="4"/>
      <c r="PLX704" s="4"/>
      <c r="PLY704" s="4"/>
      <c r="PLZ704" s="4"/>
      <c r="PMA704" s="4"/>
      <c r="PMB704" s="4"/>
      <c r="PMC704" s="4"/>
      <c r="PMD704" s="4"/>
      <c r="PME704" s="4"/>
      <c r="PMF704" s="4"/>
      <c r="PMG704" s="4"/>
      <c r="PMH704" s="4"/>
      <c r="PMI704" s="4"/>
      <c r="PMJ704" s="4"/>
      <c r="PMK704" s="4"/>
      <c r="PML704" s="4"/>
      <c r="PMM704" s="4"/>
      <c r="PMN704" s="4"/>
      <c r="PMO704" s="4"/>
      <c r="PMP704" s="4"/>
      <c r="PMQ704" s="4"/>
      <c r="PMR704" s="4"/>
      <c r="PMS704" s="4"/>
      <c r="PMT704" s="4"/>
      <c r="PMU704" s="4"/>
      <c r="PMV704" s="4"/>
      <c r="PMW704" s="4"/>
      <c r="PMX704" s="4"/>
      <c r="PMY704" s="4"/>
      <c r="PMZ704" s="4"/>
      <c r="PNA704" s="4"/>
      <c r="PNB704" s="4"/>
      <c r="PNC704" s="4"/>
      <c r="PND704" s="4"/>
      <c r="PNE704" s="4"/>
      <c r="PNF704" s="4"/>
      <c r="PNG704" s="4"/>
      <c r="PNH704" s="4"/>
      <c r="PNI704" s="4"/>
      <c r="PNJ704" s="4"/>
      <c r="PNK704" s="4"/>
      <c r="PNL704" s="4"/>
      <c r="PNM704" s="4"/>
      <c r="PNN704" s="4"/>
      <c r="PNO704" s="4"/>
      <c r="PNP704" s="4"/>
      <c r="PNQ704" s="4"/>
      <c r="PNR704" s="4"/>
      <c r="PNS704" s="4"/>
      <c r="PNT704" s="4"/>
      <c r="PNU704" s="4"/>
      <c r="PNV704" s="4"/>
      <c r="PNW704" s="4"/>
      <c r="PNX704" s="4"/>
      <c r="PNY704" s="4"/>
      <c r="PNZ704" s="4"/>
      <c r="POA704" s="4"/>
      <c r="POB704" s="4"/>
      <c r="POC704" s="4"/>
      <c r="POD704" s="4"/>
      <c r="POE704" s="4"/>
      <c r="POF704" s="4"/>
      <c r="POG704" s="4"/>
      <c r="POH704" s="4"/>
      <c r="POI704" s="4"/>
      <c r="POJ704" s="4"/>
      <c r="POK704" s="4"/>
      <c r="POL704" s="4"/>
      <c r="POM704" s="4"/>
      <c r="PON704" s="4"/>
      <c r="POO704" s="4"/>
      <c r="POP704" s="4"/>
      <c r="POQ704" s="4"/>
      <c r="POR704" s="4"/>
      <c r="POS704" s="4"/>
      <c r="POT704" s="4"/>
      <c r="POU704" s="4"/>
      <c r="POV704" s="4"/>
      <c r="POW704" s="4"/>
      <c r="POX704" s="4"/>
      <c r="POY704" s="4"/>
      <c r="POZ704" s="4"/>
      <c r="PPA704" s="4"/>
      <c r="PPB704" s="4"/>
      <c r="PPC704" s="4"/>
      <c r="PPD704" s="4"/>
      <c r="PPE704" s="4"/>
      <c r="PPF704" s="4"/>
      <c r="PPG704" s="4"/>
      <c r="PPH704" s="4"/>
      <c r="PPI704" s="4"/>
      <c r="PPJ704" s="4"/>
      <c r="PPK704" s="4"/>
      <c r="PPL704" s="4"/>
      <c r="PPM704" s="4"/>
      <c r="PPN704" s="4"/>
      <c r="PPO704" s="4"/>
      <c r="PPP704" s="4"/>
      <c r="PPQ704" s="4"/>
      <c r="PPR704" s="4"/>
      <c r="PPS704" s="4"/>
      <c r="PPT704" s="4"/>
      <c r="PPU704" s="4"/>
      <c r="PPV704" s="4"/>
      <c r="PPW704" s="4"/>
      <c r="PPX704" s="4"/>
      <c r="PPY704" s="4"/>
      <c r="PPZ704" s="4"/>
      <c r="PQA704" s="4"/>
      <c r="PQB704" s="4"/>
      <c r="PQC704" s="4"/>
      <c r="PQD704" s="4"/>
      <c r="PQE704" s="4"/>
      <c r="PQF704" s="4"/>
      <c r="PQG704" s="4"/>
      <c r="PQH704" s="4"/>
      <c r="PQI704" s="4"/>
      <c r="PQJ704" s="4"/>
      <c r="PQK704" s="4"/>
      <c r="PQL704" s="4"/>
      <c r="PQM704" s="4"/>
      <c r="PQN704" s="4"/>
      <c r="PQO704" s="4"/>
      <c r="PQP704" s="4"/>
      <c r="PQQ704" s="4"/>
      <c r="PQR704" s="4"/>
      <c r="PQS704" s="4"/>
      <c r="PQT704" s="4"/>
      <c r="PQU704" s="4"/>
      <c r="PQV704" s="4"/>
      <c r="PQW704" s="4"/>
      <c r="PQX704" s="4"/>
      <c r="PQY704" s="4"/>
      <c r="PQZ704" s="4"/>
      <c r="PRA704" s="4"/>
      <c r="PRB704" s="4"/>
      <c r="PRC704" s="4"/>
      <c r="PRD704" s="4"/>
      <c r="PRE704" s="4"/>
      <c r="PRF704" s="4"/>
      <c r="PRG704" s="4"/>
      <c r="PRH704" s="4"/>
      <c r="PRI704" s="4"/>
      <c r="PRJ704" s="4"/>
      <c r="PRK704" s="4"/>
      <c r="PRL704" s="4"/>
      <c r="PRM704" s="4"/>
      <c r="PRN704" s="4"/>
      <c r="PRO704" s="4"/>
      <c r="PRP704" s="4"/>
      <c r="PRQ704" s="4"/>
      <c r="PRR704" s="4"/>
      <c r="PRS704" s="4"/>
      <c r="PRT704" s="4"/>
      <c r="PRU704" s="4"/>
      <c r="PRV704" s="4"/>
      <c r="PRW704" s="4"/>
      <c r="PRX704" s="4"/>
      <c r="PRY704" s="4"/>
      <c r="PRZ704" s="4"/>
      <c r="PSA704" s="4"/>
      <c r="PSB704" s="4"/>
      <c r="PSC704" s="4"/>
      <c r="PSD704" s="4"/>
      <c r="PSE704" s="4"/>
      <c r="PSF704" s="4"/>
      <c r="PSG704" s="4"/>
      <c r="PSH704" s="4"/>
      <c r="PSI704" s="4"/>
      <c r="PSJ704" s="4"/>
      <c r="PSK704" s="4"/>
      <c r="PSL704" s="4"/>
      <c r="PSM704" s="4"/>
      <c r="PSN704" s="4"/>
      <c r="PSO704" s="4"/>
      <c r="PSP704" s="4"/>
      <c r="PSQ704" s="4"/>
      <c r="PSR704" s="4"/>
      <c r="PSS704" s="4"/>
      <c r="PST704" s="4"/>
      <c r="PSU704" s="4"/>
      <c r="PSV704" s="4"/>
      <c r="PSW704" s="4"/>
      <c r="PSX704" s="4"/>
      <c r="PSY704" s="4"/>
      <c r="PSZ704" s="4"/>
      <c r="PTA704" s="4"/>
      <c r="PTB704" s="4"/>
      <c r="PTC704" s="4"/>
      <c r="PTD704" s="4"/>
      <c r="PTE704" s="4"/>
      <c r="PTF704" s="4"/>
      <c r="PTG704" s="4"/>
      <c r="PTH704" s="4"/>
      <c r="PTI704" s="4"/>
      <c r="PTJ704" s="4"/>
      <c r="PTK704" s="4"/>
      <c r="PTL704" s="4"/>
      <c r="PTM704" s="4"/>
      <c r="PTN704" s="4"/>
      <c r="PTO704" s="4"/>
      <c r="PTP704" s="4"/>
      <c r="PTQ704" s="4"/>
      <c r="PTR704" s="4"/>
      <c r="PTS704" s="4"/>
      <c r="PTT704" s="4"/>
      <c r="PTU704" s="4"/>
      <c r="PTV704" s="4"/>
      <c r="PTW704" s="4"/>
      <c r="PTX704" s="4"/>
      <c r="PTY704" s="4"/>
      <c r="PTZ704" s="4"/>
      <c r="PUA704" s="4"/>
      <c r="PUB704" s="4"/>
      <c r="PUC704" s="4"/>
      <c r="PUD704" s="4"/>
      <c r="PUE704" s="4"/>
      <c r="PUF704" s="4"/>
      <c r="PUG704" s="4"/>
      <c r="PUH704" s="4"/>
      <c r="PUI704" s="4"/>
      <c r="PUJ704" s="4"/>
      <c r="PUK704" s="4"/>
      <c r="PUL704" s="4"/>
      <c r="PUM704" s="4"/>
      <c r="PUN704" s="4"/>
      <c r="PUO704" s="4"/>
      <c r="PUP704" s="4"/>
      <c r="PUQ704" s="4"/>
      <c r="PUR704" s="4"/>
      <c r="PUS704" s="4"/>
      <c r="PUT704" s="4"/>
      <c r="PUU704" s="4"/>
      <c r="PUV704" s="4"/>
      <c r="PUW704" s="4"/>
      <c r="PUX704" s="4"/>
      <c r="PUY704" s="4"/>
      <c r="PUZ704" s="4"/>
      <c r="PVA704" s="4"/>
      <c r="PVB704" s="4"/>
      <c r="PVC704" s="4"/>
      <c r="PVD704" s="4"/>
      <c r="PVE704" s="4"/>
      <c r="PVF704" s="4"/>
      <c r="PVG704" s="4"/>
      <c r="PVH704" s="4"/>
      <c r="PVI704" s="4"/>
      <c r="PVJ704" s="4"/>
      <c r="PVK704" s="4"/>
      <c r="PVL704" s="4"/>
      <c r="PVM704" s="4"/>
      <c r="PVN704" s="4"/>
      <c r="PVO704" s="4"/>
      <c r="PVP704" s="4"/>
      <c r="PVQ704" s="4"/>
      <c r="PVR704" s="4"/>
      <c r="PVS704" s="4"/>
      <c r="PVT704" s="4"/>
      <c r="PVU704" s="4"/>
      <c r="PVV704" s="4"/>
      <c r="PVW704" s="4"/>
      <c r="PVX704" s="4"/>
      <c r="PVY704" s="4"/>
      <c r="PVZ704" s="4"/>
      <c r="PWA704" s="4"/>
      <c r="PWB704" s="4"/>
      <c r="PWC704" s="4"/>
      <c r="PWD704" s="4"/>
      <c r="PWE704" s="4"/>
      <c r="PWF704" s="4"/>
      <c r="PWG704" s="4"/>
      <c r="PWH704" s="4"/>
      <c r="PWI704" s="4"/>
      <c r="PWJ704" s="4"/>
      <c r="PWK704" s="4"/>
      <c r="PWL704" s="4"/>
      <c r="PWM704" s="4"/>
      <c r="PWN704" s="4"/>
      <c r="PWO704" s="4"/>
      <c r="PWP704" s="4"/>
      <c r="PWQ704" s="4"/>
      <c r="PWR704" s="4"/>
      <c r="PWS704" s="4"/>
      <c r="PWT704" s="4"/>
      <c r="PWU704" s="4"/>
      <c r="PWV704" s="4"/>
      <c r="PWW704" s="4"/>
      <c r="PWX704" s="4"/>
      <c r="PWY704" s="4"/>
      <c r="PWZ704" s="4"/>
      <c r="PXA704" s="4"/>
      <c r="PXB704" s="4"/>
      <c r="PXC704" s="4"/>
      <c r="PXD704" s="4"/>
      <c r="PXE704" s="4"/>
      <c r="PXF704" s="4"/>
      <c r="PXG704" s="4"/>
      <c r="PXH704" s="4"/>
      <c r="PXI704" s="4"/>
      <c r="PXJ704" s="4"/>
      <c r="PXK704" s="4"/>
      <c r="PXL704" s="4"/>
      <c r="PXM704" s="4"/>
      <c r="PXN704" s="4"/>
      <c r="PXO704" s="4"/>
      <c r="PXP704" s="4"/>
      <c r="PXQ704" s="4"/>
      <c r="PXR704" s="4"/>
      <c r="PXS704" s="4"/>
      <c r="PXT704" s="4"/>
      <c r="PXU704" s="4"/>
      <c r="PXV704" s="4"/>
      <c r="PXW704" s="4"/>
      <c r="PXX704" s="4"/>
      <c r="PXY704" s="4"/>
      <c r="PXZ704" s="4"/>
      <c r="PYA704" s="4"/>
      <c r="PYB704" s="4"/>
      <c r="PYC704" s="4"/>
      <c r="PYD704" s="4"/>
      <c r="PYE704" s="4"/>
      <c r="PYF704" s="4"/>
      <c r="PYG704" s="4"/>
      <c r="PYH704" s="4"/>
      <c r="PYI704" s="4"/>
      <c r="PYJ704" s="4"/>
      <c r="PYK704" s="4"/>
      <c r="PYL704" s="4"/>
      <c r="PYM704" s="4"/>
      <c r="PYN704" s="4"/>
      <c r="PYO704" s="4"/>
      <c r="PYP704" s="4"/>
      <c r="PYQ704" s="4"/>
      <c r="PYR704" s="4"/>
      <c r="PYS704" s="4"/>
      <c r="PYT704" s="4"/>
      <c r="PYU704" s="4"/>
      <c r="PYV704" s="4"/>
      <c r="PYW704" s="4"/>
      <c r="PYX704" s="4"/>
      <c r="PYY704" s="4"/>
      <c r="PYZ704" s="4"/>
      <c r="PZA704" s="4"/>
      <c r="PZB704" s="4"/>
      <c r="PZC704" s="4"/>
      <c r="PZD704" s="4"/>
      <c r="PZE704" s="4"/>
      <c r="PZF704" s="4"/>
      <c r="PZG704" s="4"/>
      <c r="PZH704" s="4"/>
      <c r="PZI704" s="4"/>
      <c r="PZJ704" s="4"/>
      <c r="PZK704" s="4"/>
      <c r="PZL704" s="4"/>
      <c r="PZM704" s="4"/>
      <c r="PZN704" s="4"/>
      <c r="PZO704" s="4"/>
      <c r="PZP704" s="4"/>
      <c r="PZQ704" s="4"/>
      <c r="PZR704" s="4"/>
      <c r="PZS704" s="4"/>
      <c r="PZT704" s="4"/>
      <c r="PZU704" s="4"/>
      <c r="PZV704" s="4"/>
      <c r="PZW704" s="4"/>
      <c r="PZX704" s="4"/>
      <c r="PZY704" s="4"/>
      <c r="PZZ704" s="4"/>
      <c r="QAA704" s="4"/>
      <c r="QAB704" s="4"/>
      <c r="QAC704" s="4"/>
      <c r="QAD704" s="4"/>
      <c r="QAE704" s="4"/>
      <c r="QAF704" s="4"/>
      <c r="QAG704" s="4"/>
      <c r="QAH704" s="4"/>
      <c r="QAI704" s="4"/>
      <c r="QAJ704" s="4"/>
      <c r="QAK704" s="4"/>
      <c r="QAL704" s="4"/>
      <c r="QAM704" s="4"/>
      <c r="QAN704" s="4"/>
      <c r="QAO704" s="4"/>
      <c r="QAP704" s="4"/>
      <c r="QAQ704" s="4"/>
      <c r="QAR704" s="4"/>
      <c r="QAS704" s="4"/>
      <c r="QAT704" s="4"/>
      <c r="QAU704" s="4"/>
      <c r="QAV704" s="4"/>
      <c r="QAW704" s="4"/>
      <c r="QAX704" s="4"/>
      <c r="QAY704" s="4"/>
      <c r="QAZ704" s="4"/>
      <c r="QBA704" s="4"/>
      <c r="QBB704" s="4"/>
      <c r="QBC704" s="4"/>
      <c r="QBD704" s="4"/>
      <c r="QBE704" s="4"/>
      <c r="QBF704" s="4"/>
      <c r="QBG704" s="4"/>
      <c r="QBH704" s="4"/>
      <c r="QBI704" s="4"/>
      <c r="QBJ704" s="4"/>
      <c r="QBK704" s="4"/>
      <c r="QBL704" s="4"/>
      <c r="QBM704" s="4"/>
      <c r="QBN704" s="4"/>
      <c r="QBO704" s="4"/>
      <c r="QBP704" s="4"/>
      <c r="QBQ704" s="4"/>
      <c r="QBR704" s="4"/>
      <c r="QBS704" s="4"/>
      <c r="QBT704" s="4"/>
      <c r="QBU704" s="4"/>
      <c r="QBV704" s="4"/>
      <c r="QBW704" s="4"/>
      <c r="QBX704" s="4"/>
      <c r="QBY704" s="4"/>
      <c r="QBZ704" s="4"/>
      <c r="QCA704" s="4"/>
      <c r="QCB704" s="4"/>
      <c r="QCC704" s="4"/>
      <c r="QCD704" s="4"/>
      <c r="QCE704" s="4"/>
      <c r="QCF704" s="4"/>
      <c r="QCG704" s="4"/>
      <c r="QCH704" s="4"/>
      <c r="QCI704" s="4"/>
      <c r="QCJ704" s="4"/>
      <c r="QCK704" s="4"/>
      <c r="QCL704" s="4"/>
      <c r="QCM704" s="4"/>
      <c r="QCN704" s="4"/>
      <c r="QCO704" s="4"/>
      <c r="QCP704" s="4"/>
      <c r="QCQ704" s="4"/>
      <c r="QCR704" s="4"/>
      <c r="QCS704" s="4"/>
      <c r="QCT704" s="4"/>
      <c r="QCU704" s="4"/>
      <c r="QCV704" s="4"/>
      <c r="QCW704" s="4"/>
      <c r="QCX704" s="4"/>
      <c r="QCY704" s="4"/>
      <c r="QCZ704" s="4"/>
      <c r="QDA704" s="4"/>
      <c r="QDB704" s="4"/>
      <c r="QDC704" s="4"/>
      <c r="QDD704" s="4"/>
      <c r="QDE704" s="4"/>
      <c r="QDF704" s="4"/>
      <c r="QDG704" s="4"/>
      <c r="QDH704" s="4"/>
      <c r="QDI704" s="4"/>
      <c r="QDJ704" s="4"/>
      <c r="QDK704" s="4"/>
      <c r="QDL704" s="4"/>
      <c r="QDM704" s="4"/>
      <c r="QDN704" s="4"/>
      <c r="QDO704" s="4"/>
      <c r="QDP704" s="4"/>
      <c r="QDQ704" s="4"/>
      <c r="QDR704" s="4"/>
      <c r="QDS704" s="4"/>
      <c r="QDT704" s="4"/>
      <c r="QDU704" s="4"/>
      <c r="QDV704" s="4"/>
      <c r="QDW704" s="4"/>
      <c r="QDX704" s="4"/>
      <c r="QDY704" s="4"/>
      <c r="QDZ704" s="4"/>
      <c r="QEA704" s="4"/>
      <c r="QEB704" s="4"/>
      <c r="QEC704" s="4"/>
      <c r="QED704" s="4"/>
      <c r="QEE704" s="4"/>
      <c r="QEF704" s="4"/>
      <c r="QEG704" s="4"/>
      <c r="QEH704" s="4"/>
      <c r="QEI704" s="4"/>
      <c r="QEJ704" s="4"/>
      <c r="QEK704" s="4"/>
      <c r="QEL704" s="4"/>
      <c r="QEM704" s="4"/>
      <c r="QEN704" s="4"/>
      <c r="QEO704" s="4"/>
      <c r="QEP704" s="4"/>
      <c r="QEQ704" s="4"/>
      <c r="QER704" s="4"/>
      <c r="QES704" s="4"/>
      <c r="QET704" s="4"/>
      <c r="QEU704" s="4"/>
      <c r="QEV704" s="4"/>
      <c r="QEW704" s="4"/>
      <c r="QEX704" s="4"/>
      <c r="QEY704" s="4"/>
      <c r="QEZ704" s="4"/>
      <c r="QFA704" s="4"/>
      <c r="QFB704" s="4"/>
      <c r="QFC704" s="4"/>
      <c r="QFD704" s="4"/>
      <c r="QFE704" s="4"/>
      <c r="QFF704" s="4"/>
      <c r="QFG704" s="4"/>
      <c r="QFH704" s="4"/>
      <c r="QFI704" s="4"/>
      <c r="QFJ704" s="4"/>
      <c r="QFK704" s="4"/>
      <c r="QFL704" s="4"/>
      <c r="QFM704" s="4"/>
      <c r="QFN704" s="4"/>
      <c r="QFO704" s="4"/>
      <c r="QFP704" s="4"/>
      <c r="QFQ704" s="4"/>
      <c r="QFR704" s="4"/>
      <c r="QFS704" s="4"/>
      <c r="QFT704" s="4"/>
      <c r="QFU704" s="4"/>
      <c r="QFV704" s="4"/>
      <c r="QFW704" s="4"/>
      <c r="QFX704" s="4"/>
      <c r="QFY704" s="4"/>
      <c r="QFZ704" s="4"/>
      <c r="QGA704" s="4"/>
      <c r="QGB704" s="4"/>
      <c r="QGC704" s="4"/>
      <c r="QGD704" s="4"/>
      <c r="QGE704" s="4"/>
      <c r="QGF704" s="4"/>
      <c r="QGG704" s="4"/>
      <c r="QGH704" s="4"/>
      <c r="QGI704" s="4"/>
      <c r="QGJ704" s="4"/>
      <c r="QGK704" s="4"/>
      <c r="QGL704" s="4"/>
      <c r="QGM704" s="4"/>
      <c r="QGN704" s="4"/>
      <c r="QGO704" s="4"/>
      <c r="QGP704" s="4"/>
      <c r="QGQ704" s="4"/>
      <c r="QGR704" s="4"/>
      <c r="QGS704" s="4"/>
      <c r="QGT704" s="4"/>
      <c r="QGU704" s="4"/>
      <c r="QGV704" s="4"/>
      <c r="QGW704" s="4"/>
      <c r="QGX704" s="4"/>
      <c r="QGY704" s="4"/>
      <c r="QGZ704" s="4"/>
      <c r="QHA704" s="4"/>
      <c r="QHB704" s="4"/>
      <c r="QHC704" s="4"/>
      <c r="QHD704" s="4"/>
      <c r="QHE704" s="4"/>
      <c r="QHF704" s="4"/>
      <c r="QHG704" s="4"/>
      <c r="QHH704" s="4"/>
      <c r="QHI704" s="4"/>
      <c r="QHJ704" s="4"/>
      <c r="QHK704" s="4"/>
      <c r="QHL704" s="4"/>
      <c r="QHM704" s="4"/>
      <c r="QHN704" s="4"/>
      <c r="QHO704" s="4"/>
      <c r="QHP704" s="4"/>
      <c r="QHQ704" s="4"/>
      <c r="QHR704" s="4"/>
      <c r="QHS704" s="4"/>
      <c r="QHT704" s="4"/>
      <c r="QHU704" s="4"/>
      <c r="QHV704" s="4"/>
      <c r="QHW704" s="4"/>
      <c r="QHX704" s="4"/>
      <c r="QHY704" s="4"/>
      <c r="QHZ704" s="4"/>
      <c r="QIA704" s="4"/>
      <c r="QIB704" s="4"/>
      <c r="QIC704" s="4"/>
      <c r="QID704" s="4"/>
      <c r="QIE704" s="4"/>
      <c r="QIF704" s="4"/>
      <c r="QIG704" s="4"/>
      <c r="QIH704" s="4"/>
      <c r="QII704" s="4"/>
      <c r="QIJ704" s="4"/>
      <c r="QIK704" s="4"/>
      <c r="QIL704" s="4"/>
      <c r="QIM704" s="4"/>
      <c r="QIN704" s="4"/>
      <c r="QIO704" s="4"/>
      <c r="QIP704" s="4"/>
      <c r="QIQ704" s="4"/>
      <c r="QIR704" s="4"/>
      <c r="QIS704" s="4"/>
      <c r="QIT704" s="4"/>
      <c r="QIU704" s="4"/>
      <c r="QIV704" s="4"/>
      <c r="QIW704" s="4"/>
      <c r="QIX704" s="4"/>
      <c r="QIY704" s="4"/>
      <c r="QIZ704" s="4"/>
      <c r="QJA704" s="4"/>
      <c r="QJB704" s="4"/>
      <c r="QJC704" s="4"/>
      <c r="QJD704" s="4"/>
      <c r="QJE704" s="4"/>
      <c r="QJF704" s="4"/>
      <c r="QJG704" s="4"/>
      <c r="QJH704" s="4"/>
      <c r="QJI704" s="4"/>
      <c r="QJJ704" s="4"/>
      <c r="QJK704" s="4"/>
      <c r="QJL704" s="4"/>
      <c r="QJM704" s="4"/>
      <c r="QJN704" s="4"/>
      <c r="QJO704" s="4"/>
      <c r="QJP704" s="4"/>
      <c r="QJQ704" s="4"/>
      <c r="QJR704" s="4"/>
      <c r="QJS704" s="4"/>
      <c r="QJT704" s="4"/>
      <c r="QJU704" s="4"/>
      <c r="QJV704" s="4"/>
      <c r="QJW704" s="4"/>
      <c r="QJX704" s="4"/>
      <c r="QJY704" s="4"/>
      <c r="QJZ704" s="4"/>
      <c r="QKA704" s="4"/>
      <c r="QKB704" s="4"/>
      <c r="QKC704" s="4"/>
      <c r="QKD704" s="4"/>
      <c r="QKE704" s="4"/>
      <c r="QKF704" s="4"/>
      <c r="QKG704" s="4"/>
      <c r="QKH704" s="4"/>
      <c r="QKI704" s="4"/>
      <c r="QKJ704" s="4"/>
      <c r="QKK704" s="4"/>
      <c r="QKL704" s="4"/>
      <c r="QKM704" s="4"/>
      <c r="QKN704" s="4"/>
      <c r="QKO704" s="4"/>
      <c r="QKP704" s="4"/>
      <c r="QKQ704" s="4"/>
      <c r="QKR704" s="4"/>
      <c r="QKS704" s="4"/>
      <c r="QKT704" s="4"/>
      <c r="QKU704" s="4"/>
      <c r="QKV704" s="4"/>
      <c r="QKW704" s="4"/>
      <c r="QKX704" s="4"/>
      <c r="QKY704" s="4"/>
      <c r="QKZ704" s="4"/>
      <c r="QLA704" s="4"/>
      <c r="QLB704" s="4"/>
      <c r="QLC704" s="4"/>
      <c r="QLD704" s="4"/>
      <c r="QLE704" s="4"/>
      <c r="QLF704" s="4"/>
      <c r="QLG704" s="4"/>
      <c r="QLH704" s="4"/>
      <c r="QLI704" s="4"/>
      <c r="QLJ704" s="4"/>
      <c r="QLK704" s="4"/>
      <c r="QLL704" s="4"/>
      <c r="QLM704" s="4"/>
      <c r="QLN704" s="4"/>
      <c r="QLO704" s="4"/>
      <c r="QLP704" s="4"/>
      <c r="QLQ704" s="4"/>
      <c r="QLR704" s="4"/>
      <c r="QLS704" s="4"/>
      <c r="QLT704" s="4"/>
      <c r="QLU704" s="4"/>
      <c r="QLV704" s="4"/>
      <c r="QLW704" s="4"/>
      <c r="QLX704" s="4"/>
      <c r="QLY704" s="4"/>
      <c r="QLZ704" s="4"/>
      <c r="QMA704" s="4"/>
      <c r="QMB704" s="4"/>
      <c r="QMC704" s="4"/>
      <c r="QMD704" s="4"/>
      <c r="QME704" s="4"/>
      <c r="QMF704" s="4"/>
      <c r="QMG704" s="4"/>
      <c r="QMH704" s="4"/>
      <c r="QMI704" s="4"/>
      <c r="QMJ704" s="4"/>
      <c r="QMK704" s="4"/>
      <c r="QML704" s="4"/>
      <c r="QMM704" s="4"/>
      <c r="QMN704" s="4"/>
      <c r="QMO704" s="4"/>
      <c r="QMP704" s="4"/>
      <c r="QMQ704" s="4"/>
      <c r="QMR704" s="4"/>
      <c r="QMS704" s="4"/>
      <c r="QMT704" s="4"/>
      <c r="QMU704" s="4"/>
      <c r="QMV704" s="4"/>
      <c r="QMW704" s="4"/>
      <c r="QMX704" s="4"/>
      <c r="QMY704" s="4"/>
      <c r="QMZ704" s="4"/>
      <c r="QNA704" s="4"/>
      <c r="QNB704" s="4"/>
      <c r="QNC704" s="4"/>
      <c r="QND704" s="4"/>
      <c r="QNE704" s="4"/>
      <c r="QNF704" s="4"/>
      <c r="QNG704" s="4"/>
      <c r="QNH704" s="4"/>
      <c r="QNI704" s="4"/>
      <c r="QNJ704" s="4"/>
      <c r="QNK704" s="4"/>
      <c r="QNL704" s="4"/>
      <c r="QNM704" s="4"/>
      <c r="QNN704" s="4"/>
      <c r="QNO704" s="4"/>
      <c r="QNP704" s="4"/>
      <c r="QNQ704" s="4"/>
      <c r="QNR704" s="4"/>
      <c r="QNS704" s="4"/>
      <c r="QNT704" s="4"/>
      <c r="QNU704" s="4"/>
      <c r="QNV704" s="4"/>
      <c r="QNW704" s="4"/>
      <c r="QNX704" s="4"/>
      <c r="QNY704" s="4"/>
      <c r="QNZ704" s="4"/>
      <c r="QOA704" s="4"/>
      <c r="QOB704" s="4"/>
      <c r="QOC704" s="4"/>
      <c r="QOD704" s="4"/>
      <c r="QOE704" s="4"/>
      <c r="QOF704" s="4"/>
      <c r="QOG704" s="4"/>
      <c r="QOH704" s="4"/>
      <c r="QOI704" s="4"/>
      <c r="QOJ704" s="4"/>
      <c r="QOK704" s="4"/>
      <c r="QOL704" s="4"/>
      <c r="QOM704" s="4"/>
      <c r="QON704" s="4"/>
      <c r="QOO704" s="4"/>
      <c r="QOP704" s="4"/>
      <c r="QOQ704" s="4"/>
      <c r="QOR704" s="4"/>
      <c r="QOS704" s="4"/>
      <c r="QOT704" s="4"/>
      <c r="QOU704" s="4"/>
      <c r="QOV704" s="4"/>
      <c r="QOW704" s="4"/>
      <c r="QOX704" s="4"/>
      <c r="QOY704" s="4"/>
      <c r="QOZ704" s="4"/>
      <c r="QPA704" s="4"/>
      <c r="QPB704" s="4"/>
      <c r="QPC704" s="4"/>
      <c r="QPD704" s="4"/>
      <c r="QPE704" s="4"/>
      <c r="QPF704" s="4"/>
      <c r="QPG704" s="4"/>
      <c r="QPH704" s="4"/>
      <c r="QPI704" s="4"/>
      <c r="QPJ704" s="4"/>
      <c r="QPK704" s="4"/>
      <c r="QPL704" s="4"/>
      <c r="QPM704" s="4"/>
      <c r="QPN704" s="4"/>
      <c r="QPO704" s="4"/>
      <c r="QPP704" s="4"/>
      <c r="QPQ704" s="4"/>
      <c r="QPR704" s="4"/>
      <c r="QPS704" s="4"/>
      <c r="QPT704" s="4"/>
      <c r="QPU704" s="4"/>
      <c r="QPV704" s="4"/>
      <c r="QPW704" s="4"/>
      <c r="QPX704" s="4"/>
      <c r="QPY704" s="4"/>
      <c r="QPZ704" s="4"/>
      <c r="QQA704" s="4"/>
      <c r="QQB704" s="4"/>
      <c r="QQC704" s="4"/>
      <c r="QQD704" s="4"/>
      <c r="QQE704" s="4"/>
      <c r="QQF704" s="4"/>
      <c r="QQG704" s="4"/>
      <c r="QQH704" s="4"/>
      <c r="QQI704" s="4"/>
      <c r="QQJ704" s="4"/>
      <c r="QQK704" s="4"/>
      <c r="QQL704" s="4"/>
      <c r="QQM704" s="4"/>
      <c r="QQN704" s="4"/>
      <c r="QQO704" s="4"/>
      <c r="QQP704" s="4"/>
      <c r="QQQ704" s="4"/>
      <c r="QQR704" s="4"/>
      <c r="QQS704" s="4"/>
      <c r="QQT704" s="4"/>
      <c r="QQU704" s="4"/>
      <c r="QQV704" s="4"/>
      <c r="QQW704" s="4"/>
      <c r="QQX704" s="4"/>
      <c r="QQY704" s="4"/>
      <c r="QQZ704" s="4"/>
      <c r="QRA704" s="4"/>
      <c r="QRB704" s="4"/>
      <c r="QRC704" s="4"/>
      <c r="QRD704" s="4"/>
      <c r="QRE704" s="4"/>
      <c r="QRF704" s="4"/>
      <c r="QRG704" s="4"/>
      <c r="QRH704" s="4"/>
      <c r="QRI704" s="4"/>
      <c r="QRJ704" s="4"/>
      <c r="QRK704" s="4"/>
      <c r="QRL704" s="4"/>
      <c r="QRM704" s="4"/>
      <c r="QRN704" s="4"/>
      <c r="QRO704" s="4"/>
      <c r="QRP704" s="4"/>
      <c r="QRQ704" s="4"/>
      <c r="QRR704" s="4"/>
      <c r="QRS704" s="4"/>
      <c r="QRT704" s="4"/>
      <c r="QRU704" s="4"/>
      <c r="QRV704" s="4"/>
      <c r="QRW704" s="4"/>
      <c r="QRX704" s="4"/>
      <c r="QRY704" s="4"/>
      <c r="QRZ704" s="4"/>
      <c r="QSA704" s="4"/>
      <c r="QSB704" s="4"/>
      <c r="QSC704" s="4"/>
      <c r="QSD704" s="4"/>
      <c r="QSE704" s="4"/>
      <c r="QSF704" s="4"/>
      <c r="QSG704" s="4"/>
      <c r="QSH704" s="4"/>
      <c r="QSI704" s="4"/>
      <c r="QSJ704" s="4"/>
      <c r="QSK704" s="4"/>
      <c r="QSL704" s="4"/>
      <c r="QSM704" s="4"/>
      <c r="QSN704" s="4"/>
      <c r="QSO704" s="4"/>
      <c r="QSP704" s="4"/>
      <c r="QSQ704" s="4"/>
      <c r="QSR704" s="4"/>
      <c r="QSS704" s="4"/>
      <c r="QST704" s="4"/>
      <c r="QSU704" s="4"/>
      <c r="QSV704" s="4"/>
      <c r="QSW704" s="4"/>
      <c r="QSX704" s="4"/>
      <c r="QSY704" s="4"/>
      <c r="QSZ704" s="4"/>
      <c r="QTA704" s="4"/>
      <c r="QTB704" s="4"/>
      <c r="QTC704" s="4"/>
      <c r="QTD704" s="4"/>
      <c r="QTE704" s="4"/>
      <c r="QTF704" s="4"/>
      <c r="QTG704" s="4"/>
      <c r="QTH704" s="4"/>
      <c r="QTI704" s="4"/>
      <c r="QTJ704" s="4"/>
      <c r="QTK704" s="4"/>
      <c r="QTL704" s="4"/>
      <c r="QTM704" s="4"/>
      <c r="QTN704" s="4"/>
      <c r="QTO704" s="4"/>
      <c r="QTP704" s="4"/>
      <c r="QTQ704" s="4"/>
      <c r="QTR704" s="4"/>
      <c r="QTS704" s="4"/>
      <c r="QTT704" s="4"/>
      <c r="QTU704" s="4"/>
      <c r="QTV704" s="4"/>
      <c r="QTW704" s="4"/>
      <c r="QTX704" s="4"/>
      <c r="QTY704" s="4"/>
      <c r="QTZ704" s="4"/>
      <c r="QUA704" s="4"/>
      <c r="QUB704" s="4"/>
      <c r="QUC704" s="4"/>
      <c r="QUD704" s="4"/>
      <c r="QUE704" s="4"/>
      <c r="QUF704" s="4"/>
      <c r="QUG704" s="4"/>
      <c r="QUH704" s="4"/>
      <c r="QUI704" s="4"/>
      <c r="QUJ704" s="4"/>
      <c r="QUK704" s="4"/>
      <c r="QUL704" s="4"/>
      <c r="QUM704" s="4"/>
      <c r="QUN704" s="4"/>
      <c r="QUO704" s="4"/>
      <c r="QUP704" s="4"/>
      <c r="QUQ704" s="4"/>
      <c r="QUR704" s="4"/>
      <c r="QUS704" s="4"/>
      <c r="QUT704" s="4"/>
      <c r="QUU704" s="4"/>
      <c r="QUV704" s="4"/>
      <c r="QUW704" s="4"/>
      <c r="QUX704" s="4"/>
      <c r="QUY704" s="4"/>
      <c r="QUZ704" s="4"/>
      <c r="QVA704" s="4"/>
      <c r="QVB704" s="4"/>
      <c r="QVC704" s="4"/>
      <c r="QVD704" s="4"/>
      <c r="QVE704" s="4"/>
      <c r="QVF704" s="4"/>
      <c r="QVG704" s="4"/>
      <c r="QVH704" s="4"/>
      <c r="QVI704" s="4"/>
      <c r="QVJ704" s="4"/>
      <c r="QVK704" s="4"/>
      <c r="QVL704" s="4"/>
      <c r="QVM704" s="4"/>
      <c r="QVN704" s="4"/>
      <c r="QVO704" s="4"/>
      <c r="QVP704" s="4"/>
      <c r="QVQ704" s="4"/>
      <c r="QVR704" s="4"/>
      <c r="QVS704" s="4"/>
      <c r="QVT704" s="4"/>
      <c r="QVU704" s="4"/>
      <c r="QVV704" s="4"/>
      <c r="QVW704" s="4"/>
      <c r="QVX704" s="4"/>
      <c r="QVY704" s="4"/>
      <c r="QVZ704" s="4"/>
      <c r="QWA704" s="4"/>
      <c r="QWB704" s="4"/>
      <c r="QWC704" s="4"/>
      <c r="QWD704" s="4"/>
      <c r="QWE704" s="4"/>
      <c r="QWF704" s="4"/>
      <c r="QWG704" s="4"/>
      <c r="QWH704" s="4"/>
      <c r="QWI704" s="4"/>
      <c r="QWJ704" s="4"/>
      <c r="QWK704" s="4"/>
      <c r="QWL704" s="4"/>
      <c r="QWM704" s="4"/>
      <c r="QWN704" s="4"/>
      <c r="QWO704" s="4"/>
      <c r="QWP704" s="4"/>
      <c r="QWQ704" s="4"/>
      <c r="QWR704" s="4"/>
      <c r="QWS704" s="4"/>
      <c r="QWT704" s="4"/>
      <c r="QWU704" s="4"/>
      <c r="QWV704" s="4"/>
      <c r="QWW704" s="4"/>
      <c r="QWX704" s="4"/>
      <c r="QWY704" s="4"/>
      <c r="QWZ704" s="4"/>
      <c r="QXA704" s="4"/>
      <c r="QXB704" s="4"/>
      <c r="QXC704" s="4"/>
      <c r="QXD704" s="4"/>
      <c r="QXE704" s="4"/>
      <c r="QXF704" s="4"/>
      <c r="QXG704" s="4"/>
      <c r="QXH704" s="4"/>
      <c r="QXI704" s="4"/>
      <c r="QXJ704" s="4"/>
      <c r="QXK704" s="4"/>
      <c r="QXL704" s="4"/>
      <c r="QXM704" s="4"/>
      <c r="QXN704" s="4"/>
      <c r="QXO704" s="4"/>
      <c r="QXP704" s="4"/>
      <c r="QXQ704" s="4"/>
      <c r="QXR704" s="4"/>
      <c r="QXS704" s="4"/>
      <c r="QXT704" s="4"/>
      <c r="QXU704" s="4"/>
      <c r="QXV704" s="4"/>
      <c r="QXW704" s="4"/>
      <c r="QXX704" s="4"/>
      <c r="QXY704" s="4"/>
      <c r="QXZ704" s="4"/>
      <c r="QYA704" s="4"/>
      <c r="QYB704" s="4"/>
      <c r="QYC704" s="4"/>
      <c r="QYD704" s="4"/>
      <c r="QYE704" s="4"/>
      <c r="QYF704" s="4"/>
      <c r="QYG704" s="4"/>
      <c r="QYH704" s="4"/>
      <c r="QYI704" s="4"/>
      <c r="QYJ704" s="4"/>
      <c r="QYK704" s="4"/>
      <c r="QYL704" s="4"/>
      <c r="QYM704" s="4"/>
      <c r="QYN704" s="4"/>
      <c r="QYO704" s="4"/>
      <c r="QYP704" s="4"/>
      <c r="QYQ704" s="4"/>
      <c r="QYR704" s="4"/>
      <c r="QYS704" s="4"/>
      <c r="QYT704" s="4"/>
      <c r="QYU704" s="4"/>
      <c r="QYV704" s="4"/>
      <c r="QYW704" s="4"/>
      <c r="QYX704" s="4"/>
      <c r="QYY704" s="4"/>
      <c r="QYZ704" s="4"/>
      <c r="QZA704" s="4"/>
      <c r="QZB704" s="4"/>
      <c r="QZC704" s="4"/>
      <c r="QZD704" s="4"/>
      <c r="QZE704" s="4"/>
      <c r="QZF704" s="4"/>
      <c r="QZG704" s="4"/>
      <c r="QZH704" s="4"/>
      <c r="QZI704" s="4"/>
      <c r="QZJ704" s="4"/>
      <c r="QZK704" s="4"/>
      <c r="QZL704" s="4"/>
      <c r="QZM704" s="4"/>
      <c r="QZN704" s="4"/>
      <c r="QZO704" s="4"/>
      <c r="QZP704" s="4"/>
      <c r="QZQ704" s="4"/>
      <c r="QZR704" s="4"/>
      <c r="QZS704" s="4"/>
      <c r="QZT704" s="4"/>
      <c r="QZU704" s="4"/>
      <c r="QZV704" s="4"/>
      <c r="QZW704" s="4"/>
      <c r="QZX704" s="4"/>
      <c r="QZY704" s="4"/>
      <c r="QZZ704" s="4"/>
      <c r="RAA704" s="4"/>
      <c r="RAB704" s="4"/>
      <c r="RAC704" s="4"/>
      <c r="RAD704" s="4"/>
      <c r="RAE704" s="4"/>
      <c r="RAF704" s="4"/>
      <c r="RAG704" s="4"/>
      <c r="RAH704" s="4"/>
      <c r="RAI704" s="4"/>
      <c r="RAJ704" s="4"/>
      <c r="RAK704" s="4"/>
      <c r="RAL704" s="4"/>
      <c r="RAM704" s="4"/>
      <c r="RAN704" s="4"/>
      <c r="RAO704" s="4"/>
      <c r="RAP704" s="4"/>
      <c r="RAQ704" s="4"/>
      <c r="RAR704" s="4"/>
      <c r="RAS704" s="4"/>
      <c r="RAT704" s="4"/>
      <c r="RAU704" s="4"/>
      <c r="RAV704" s="4"/>
      <c r="RAW704" s="4"/>
      <c r="RAX704" s="4"/>
      <c r="RAY704" s="4"/>
      <c r="RAZ704" s="4"/>
      <c r="RBA704" s="4"/>
      <c r="RBB704" s="4"/>
      <c r="RBC704" s="4"/>
      <c r="RBD704" s="4"/>
      <c r="RBE704" s="4"/>
      <c r="RBF704" s="4"/>
      <c r="RBG704" s="4"/>
      <c r="RBH704" s="4"/>
      <c r="RBI704" s="4"/>
      <c r="RBJ704" s="4"/>
      <c r="RBK704" s="4"/>
      <c r="RBL704" s="4"/>
      <c r="RBM704" s="4"/>
      <c r="RBN704" s="4"/>
      <c r="RBO704" s="4"/>
      <c r="RBP704" s="4"/>
      <c r="RBQ704" s="4"/>
      <c r="RBR704" s="4"/>
      <c r="RBS704" s="4"/>
      <c r="RBT704" s="4"/>
      <c r="RBU704" s="4"/>
      <c r="RBV704" s="4"/>
      <c r="RBW704" s="4"/>
      <c r="RBX704" s="4"/>
      <c r="RBY704" s="4"/>
      <c r="RBZ704" s="4"/>
      <c r="RCA704" s="4"/>
      <c r="RCB704" s="4"/>
      <c r="RCC704" s="4"/>
      <c r="RCD704" s="4"/>
      <c r="RCE704" s="4"/>
      <c r="RCF704" s="4"/>
      <c r="RCG704" s="4"/>
      <c r="RCH704" s="4"/>
      <c r="RCI704" s="4"/>
      <c r="RCJ704" s="4"/>
      <c r="RCK704" s="4"/>
      <c r="RCL704" s="4"/>
      <c r="RCM704" s="4"/>
      <c r="RCN704" s="4"/>
      <c r="RCO704" s="4"/>
      <c r="RCP704" s="4"/>
      <c r="RCQ704" s="4"/>
      <c r="RCR704" s="4"/>
      <c r="RCS704" s="4"/>
      <c r="RCT704" s="4"/>
      <c r="RCU704" s="4"/>
      <c r="RCV704" s="4"/>
      <c r="RCW704" s="4"/>
      <c r="RCX704" s="4"/>
      <c r="RCY704" s="4"/>
      <c r="RCZ704" s="4"/>
      <c r="RDA704" s="4"/>
      <c r="RDB704" s="4"/>
      <c r="RDC704" s="4"/>
      <c r="RDD704" s="4"/>
      <c r="RDE704" s="4"/>
      <c r="RDF704" s="4"/>
      <c r="RDG704" s="4"/>
      <c r="RDH704" s="4"/>
      <c r="RDI704" s="4"/>
      <c r="RDJ704" s="4"/>
      <c r="RDK704" s="4"/>
      <c r="RDL704" s="4"/>
      <c r="RDM704" s="4"/>
      <c r="RDN704" s="4"/>
      <c r="RDO704" s="4"/>
      <c r="RDP704" s="4"/>
      <c r="RDQ704" s="4"/>
      <c r="RDR704" s="4"/>
      <c r="RDS704" s="4"/>
      <c r="RDT704" s="4"/>
      <c r="RDU704" s="4"/>
      <c r="RDV704" s="4"/>
      <c r="RDW704" s="4"/>
      <c r="RDX704" s="4"/>
      <c r="RDY704" s="4"/>
      <c r="RDZ704" s="4"/>
      <c r="REA704" s="4"/>
      <c r="REB704" s="4"/>
      <c r="REC704" s="4"/>
      <c r="RED704" s="4"/>
      <c r="REE704" s="4"/>
      <c r="REF704" s="4"/>
      <c r="REG704" s="4"/>
      <c r="REH704" s="4"/>
      <c r="REI704" s="4"/>
      <c r="REJ704" s="4"/>
      <c r="REK704" s="4"/>
      <c r="REL704" s="4"/>
      <c r="REM704" s="4"/>
      <c r="REN704" s="4"/>
      <c r="REO704" s="4"/>
      <c r="REP704" s="4"/>
      <c r="REQ704" s="4"/>
      <c r="RER704" s="4"/>
      <c r="RES704" s="4"/>
      <c r="RET704" s="4"/>
      <c r="REU704" s="4"/>
      <c r="REV704" s="4"/>
      <c r="REW704" s="4"/>
      <c r="REX704" s="4"/>
      <c r="REY704" s="4"/>
      <c r="REZ704" s="4"/>
      <c r="RFA704" s="4"/>
      <c r="RFB704" s="4"/>
      <c r="RFC704" s="4"/>
      <c r="RFD704" s="4"/>
      <c r="RFE704" s="4"/>
      <c r="RFF704" s="4"/>
      <c r="RFG704" s="4"/>
      <c r="RFH704" s="4"/>
      <c r="RFI704" s="4"/>
      <c r="RFJ704" s="4"/>
      <c r="RFK704" s="4"/>
      <c r="RFL704" s="4"/>
      <c r="RFM704" s="4"/>
      <c r="RFN704" s="4"/>
      <c r="RFO704" s="4"/>
      <c r="RFP704" s="4"/>
      <c r="RFQ704" s="4"/>
      <c r="RFR704" s="4"/>
      <c r="RFS704" s="4"/>
      <c r="RFT704" s="4"/>
      <c r="RFU704" s="4"/>
      <c r="RFV704" s="4"/>
      <c r="RFW704" s="4"/>
      <c r="RFX704" s="4"/>
      <c r="RFY704" s="4"/>
      <c r="RFZ704" s="4"/>
      <c r="RGA704" s="4"/>
      <c r="RGB704" s="4"/>
      <c r="RGC704" s="4"/>
      <c r="RGD704" s="4"/>
      <c r="RGE704" s="4"/>
      <c r="RGF704" s="4"/>
      <c r="RGG704" s="4"/>
      <c r="RGH704" s="4"/>
      <c r="RGI704" s="4"/>
      <c r="RGJ704" s="4"/>
      <c r="RGK704" s="4"/>
      <c r="RGL704" s="4"/>
      <c r="RGM704" s="4"/>
      <c r="RGN704" s="4"/>
      <c r="RGO704" s="4"/>
      <c r="RGP704" s="4"/>
      <c r="RGQ704" s="4"/>
      <c r="RGR704" s="4"/>
      <c r="RGS704" s="4"/>
      <c r="RGT704" s="4"/>
      <c r="RGU704" s="4"/>
      <c r="RGV704" s="4"/>
      <c r="RGW704" s="4"/>
      <c r="RGX704" s="4"/>
      <c r="RGY704" s="4"/>
      <c r="RGZ704" s="4"/>
      <c r="RHA704" s="4"/>
      <c r="RHB704" s="4"/>
      <c r="RHC704" s="4"/>
      <c r="RHD704" s="4"/>
      <c r="RHE704" s="4"/>
      <c r="RHF704" s="4"/>
      <c r="RHG704" s="4"/>
      <c r="RHH704" s="4"/>
      <c r="RHI704" s="4"/>
      <c r="RHJ704" s="4"/>
      <c r="RHK704" s="4"/>
      <c r="RHL704" s="4"/>
      <c r="RHM704" s="4"/>
      <c r="RHN704" s="4"/>
      <c r="RHO704" s="4"/>
      <c r="RHP704" s="4"/>
      <c r="RHQ704" s="4"/>
      <c r="RHR704" s="4"/>
      <c r="RHS704" s="4"/>
      <c r="RHT704" s="4"/>
      <c r="RHU704" s="4"/>
      <c r="RHV704" s="4"/>
      <c r="RHW704" s="4"/>
      <c r="RHX704" s="4"/>
      <c r="RHY704" s="4"/>
      <c r="RHZ704" s="4"/>
      <c r="RIA704" s="4"/>
      <c r="RIB704" s="4"/>
      <c r="RIC704" s="4"/>
      <c r="RID704" s="4"/>
      <c r="RIE704" s="4"/>
      <c r="RIF704" s="4"/>
      <c r="RIG704" s="4"/>
      <c r="RIH704" s="4"/>
      <c r="RII704" s="4"/>
      <c r="RIJ704" s="4"/>
      <c r="RIK704" s="4"/>
      <c r="RIL704" s="4"/>
      <c r="RIM704" s="4"/>
      <c r="RIN704" s="4"/>
      <c r="RIO704" s="4"/>
      <c r="RIP704" s="4"/>
      <c r="RIQ704" s="4"/>
      <c r="RIR704" s="4"/>
      <c r="RIS704" s="4"/>
      <c r="RIT704" s="4"/>
      <c r="RIU704" s="4"/>
      <c r="RIV704" s="4"/>
      <c r="RIW704" s="4"/>
      <c r="RIX704" s="4"/>
      <c r="RIY704" s="4"/>
      <c r="RIZ704" s="4"/>
      <c r="RJA704" s="4"/>
      <c r="RJB704" s="4"/>
      <c r="RJC704" s="4"/>
      <c r="RJD704" s="4"/>
      <c r="RJE704" s="4"/>
      <c r="RJF704" s="4"/>
      <c r="RJG704" s="4"/>
      <c r="RJH704" s="4"/>
      <c r="RJI704" s="4"/>
      <c r="RJJ704" s="4"/>
      <c r="RJK704" s="4"/>
      <c r="RJL704" s="4"/>
      <c r="RJM704" s="4"/>
      <c r="RJN704" s="4"/>
      <c r="RJO704" s="4"/>
      <c r="RJP704" s="4"/>
      <c r="RJQ704" s="4"/>
      <c r="RJR704" s="4"/>
      <c r="RJS704" s="4"/>
      <c r="RJT704" s="4"/>
      <c r="RJU704" s="4"/>
      <c r="RJV704" s="4"/>
      <c r="RJW704" s="4"/>
      <c r="RJX704" s="4"/>
      <c r="RJY704" s="4"/>
      <c r="RJZ704" s="4"/>
      <c r="RKA704" s="4"/>
      <c r="RKB704" s="4"/>
      <c r="RKC704" s="4"/>
      <c r="RKD704" s="4"/>
      <c r="RKE704" s="4"/>
      <c r="RKF704" s="4"/>
      <c r="RKG704" s="4"/>
      <c r="RKH704" s="4"/>
      <c r="RKI704" s="4"/>
      <c r="RKJ704" s="4"/>
      <c r="RKK704" s="4"/>
      <c r="RKL704" s="4"/>
      <c r="RKM704" s="4"/>
      <c r="RKN704" s="4"/>
      <c r="RKO704" s="4"/>
      <c r="RKP704" s="4"/>
      <c r="RKQ704" s="4"/>
      <c r="RKR704" s="4"/>
      <c r="RKS704" s="4"/>
      <c r="RKT704" s="4"/>
      <c r="RKU704" s="4"/>
      <c r="RKV704" s="4"/>
      <c r="RKW704" s="4"/>
      <c r="RKX704" s="4"/>
      <c r="RKY704" s="4"/>
      <c r="RKZ704" s="4"/>
      <c r="RLA704" s="4"/>
      <c r="RLB704" s="4"/>
      <c r="RLC704" s="4"/>
      <c r="RLD704" s="4"/>
      <c r="RLE704" s="4"/>
      <c r="RLF704" s="4"/>
      <c r="RLG704" s="4"/>
      <c r="RLH704" s="4"/>
      <c r="RLI704" s="4"/>
      <c r="RLJ704" s="4"/>
      <c r="RLK704" s="4"/>
      <c r="RLL704" s="4"/>
      <c r="RLM704" s="4"/>
      <c r="RLN704" s="4"/>
      <c r="RLO704" s="4"/>
      <c r="RLP704" s="4"/>
      <c r="RLQ704" s="4"/>
      <c r="RLR704" s="4"/>
      <c r="RLS704" s="4"/>
      <c r="RLT704" s="4"/>
      <c r="RLU704" s="4"/>
      <c r="RLV704" s="4"/>
      <c r="RLW704" s="4"/>
      <c r="RLX704" s="4"/>
      <c r="RLY704" s="4"/>
      <c r="RLZ704" s="4"/>
      <c r="RMA704" s="4"/>
      <c r="RMB704" s="4"/>
      <c r="RMC704" s="4"/>
      <c r="RMD704" s="4"/>
      <c r="RME704" s="4"/>
      <c r="RMF704" s="4"/>
      <c r="RMG704" s="4"/>
      <c r="RMH704" s="4"/>
      <c r="RMI704" s="4"/>
      <c r="RMJ704" s="4"/>
      <c r="RMK704" s="4"/>
      <c r="RML704" s="4"/>
      <c r="RMM704" s="4"/>
      <c r="RMN704" s="4"/>
      <c r="RMO704" s="4"/>
      <c r="RMP704" s="4"/>
      <c r="RMQ704" s="4"/>
      <c r="RMR704" s="4"/>
      <c r="RMS704" s="4"/>
      <c r="RMT704" s="4"/>
      <c r="RMU704" s="4"/>
      <c r="RMV704" s="4"/>
      <c r="RMW704" s="4"/>
      <c r="RMX704" s="4"/>
      <c r="RMY704" s="4"/>
      <c r="RMZ704" s="4"/>
      <c r="RNA704" s="4"/>
      <c r="RNB704" s="4"/>
      <c r="RNC704" s="4"/>
      <c r="RND704" s="4"/>
      <c r="RNE704" s="4"/>
      <c r="RNF704" s="4"/>
      <c r="RNG704" s="4"/>
      <c r="RNH704" s="4"/>
      <c r="RNI704" s="4"/>
      <c r="RNJ704" s="4"/>
      <c r="RNK704" s="4"/>
      <c r="RNL704" s="4"/>
      <c r="RNM704" s="4"/>
      <c r="RNN704" s="4"/>
      <c r="RNO704" s="4"/>
      <c r="RNP704" s="4"/>
      <c r="RNQ704" s="4"/>
      <c r="RNR704" s="4"/>
      <c r="RNS704" s="4"/>
      <c r="RNT704" s="4"/>
      <c r="RNU704" s="4"/>
      <c r="RNV704" s="4"/>
      <c r="RNW704" s="4"/>
      <c r="RNX704" s="4"/>
      <c r="RNY704" s="4"/>
      <c r="RNZ704" s="4"/>
      <c r="ROA704" s="4"/>
      <c r="ROB704" s="4"/>
      <c r="ROC704" s="4"/>
      <c r="ROD704" s="4"/>
      <c r="ROE704" s="4"/>
      <c r="ROF704" s="4"/>
      <c r="ROG704" s="4"/>
      <c r="ROH704" s="4"/>
      <c r="ROI704" s="4"/>
      <c r="ROJ704" s="4"/>
      <c r="ROK704" s="4"/>
      <c r="ROL704" s="4"/>
      <c r="ROM704" s="4"/>
      <c r="RON704" s="4"/>
      <c r="ROO704" s="4"/>
      <c r="ROP704" s="4"/>
      <c r="ROQ704" s="4"/>
      <c r="ROR704" s="4"/>
      <c r="ROS704" s="4"/>
      <c r="ROT704" s="4"/>
      <c r="ROU704" s="4"/>
      <c r="ROV704" s="4"/>
      <c r="ROW704" s="4"/>
      <c r="ROX704" s="4"/>
      <c r="ROY704" s="4"/>
      <c r="ROZ704" s="4"/>
      <c r="RPA704" s="4"/>
      <c r="RPB704" s="4"/>
      <c r="RPC704" s="4"/>
      <c r="RPD704" s="4"/>
      <c r="RPE704" s="4"/>
      <c r="RPF704" s="4"/>
      <c r="RPG704" s="4"/>
      <c r="RPH704" s="4"/>
      <c r="RPI704" s="4"/>
      <c r="RPJ704" s="4"/>
      <c r="RPK704" s="4"/>
      <c r="RPL704" s="4"/>
      <c r="RPM704" s="4"/>
      <c r="RPN704" s="4"/>
      <c r="RPO704" s="4"/>
      <c r="RPP704" s="4"/>
      <c r="RPQ704" s="4"/>
      <c r="RPR704" s="4"/>
      <c r="RPS704" s="4"/>
      <c r="RPT704" s="4"/>
      <c r="RPU704" s="4"/>
      <c r="RPV704" s="4"/>
      <c r="RPW704" s="4"/>
      <c r="RPX704" s="4"/>
      <c r="RPY704" s="4"/>
      <c r="RPZ704" s="4"/>
      <c r="RQA704" s="4"/>
      <c r="RQB704" s="4"/>
      <c r="RQC704" s="4"/>
      <c r="RQD704" s="4"/>
      <c r="RQE704" s="4"/>
      <c r="RQF704" s="4"/>
      <c r="RQG704" s="4"/>
      <c r="RQH704" s="4"/>
      <c r="RQI704" s="4"/>
      <c r="RQJ704" s="4"/>
      <c r="RQK704" s="4"/>
      <c r="RQL704" s="4"/>
      <c r="RQM704" s="4"/>
      <c r="RQN704" s="4"/>
      <c r="RQO704" s="4"/>
      <c r="RQP704" s="4"/>
      <c r="RQQ704" s="4"/>
      <c r="RQR704" s="4"/>
      <c r="RQS704" s="4"/>
      <c r="RQT704" s="4"/>
      <c r="RQU704" s="4"/>
      <c r="RQV704" s="4"/>
      <c r="RQW704" s="4"/>
      <c r="RQX704" s="4"/>
      <c r="RQY704" s="4"/>
      <c r="RQZ704" s="4"/>
      <c r="RRA704" s="4"/>
      <c r="RRB704" s="4"/>
      <c r="RRC704" s="4"/>
      <c r="RRD704" s="4"/>
      <c r="RRE704" s="4"/>
      <c r="RRF704" s="4"/>
      <c r="RRG704" s="4"/>
      <c r="RRH704" s="4"/>
      <c r="RRI704" s="4"/>
      <c r="RRJ704" s="4"/>
      <c r="RRK704" s="4"/>
      <c r="RRL704" s="4"/>
      <c r="RRM704" s="4"/>
      <c r="RRN704" s="4"/>
      <c r="RRO704" s="4"/>
      <c r="RRP704" s="4"/>
      <c r="RRQ704" s="4"/>
      <c r="RRR704" s="4"/>
      <c r="RRS704" s="4"/>
      <c r="RRT704" s="4"/>
      <c r="RRU704" s="4"/>
      <c r="RRV704" s="4"/>
      <c r="RRW704" s="4"/>
      <c r="RRX704" s="4"/>
      <c r="RRY704" s="4"/>
      <c r="RRZ704" s="4"/>
      <c r="RSA704" s="4"/>
      <c r="RSB704" s="4"/>
      <c r="RSC704" s="4"/>
      <c r="RSD704" s="4"/>
      <c r="RSE704" s="4"/>
      <c r="RSF704" s="4"/>
      <c r="RSG704" s="4"/>
      <c r="RSH704" s="4"/>
      <c r="RSI704" s="4"/>
      <c r="RSJ704" s="4"/>
      <c r="RSK704" s="4"/>
      <c r="RSL704" s="4"/>
      <c r="RSM704" s="4"/>
      <c r="RSN704" s="4"/>
      <c r="RSO704" s="4"/>
      <c r="RSP704" s="4"/>
      <c r="RSQ704" s="4"/>
      <c r="RSR704" s="4"/>
      <c r="RSS704" s="4"/>
      <c r="RST704" s="4"/>
      <c r="RSU704" s="4"/>
      <c r="RSV704" s="4"/>
      <c r="RSW704" s="4"/>
      <c r="RSX704" s="4"/>
      <c r="RSY704" s="4"/>
      <c r="RSZ704" s="4"/>
      <c r="RTA704" s="4"/>
      <c r="RTB704" s="4"/>
      <c r="RTC704" s="4"/>
      <c r="RTD704" s="4"/>
      <c r="RTE704" s="4"/>
      <c r="RTF704" s="4"/>
      <c r="RTG704" s="4"/>
      <c r="RTH704" s="4"/>
      <c r="RTI704" s="4"/>
      <c r="RTJ704" s="4"/>
      <c r="RTK704" s="4"/>
      <c r="RTL704" s="4"/>
      <c r="RTM704" s="4"/>
      <c r="RTN704" s="4"/>
      <c r="RTO704" s="4"/>
      <c r="RTP704" s="4"/>
      <c r="RTQ704" s="4"/>
      <c r="RTR704" s="4"/>
      <c r="RTS704" s="4"/>
      <c r="RTT704" s="4"/>
      <c r="RTU704" s="4"/>
      <c r="RTV704" s="4"/>
      <c r="RTW704" s="4"/>
      <c r="RTX704" s="4"/>
      <c r="RTY704" s="4"/>
      <c r="RTZ704" s="4"/>
      <c r="RUA704" s="4"/>
      <c r="RUB704" s="4"/>
      <c r="RUC704" s="4"/>
      <c r="RUD704" s="4"/>
      <c r="RUE704" s="4"/>
      <c r="RUF704" s="4"/>
      <c r="RUG704" s="4"/>
      <c r="RUH704" s="4"/>
      <c r="RUI704" s="4"/>
      <c r="RUJ704" s="4"/>
      <c r="RUK704" s="4"/>
      <c r="RUL704" s="4"/>
      <c r="RUM704" s="4"/>
      <c r="RUN704" s="4"/>
      <c r="RUO704" s="4"/>
      <c r="RUP704" s="4"/>
      <c r="RUQ704" s="4"/>
      <c r="RUR704" s="4"/>
      <c r="RUS704" s="4"/>
      <c r="RUT704" s="4"/>
      <c r="RUU704" s="4"/>
      <c r="RUV704" s="4"/>
      <c r="RUW704" s="4"/>
      <c r="RUX704" s="4"/>
      <c r="RUY704" s="4"/>
      <c r="RUZ704" s="4"/>
      <c r="RVA704" s="4"/>
      <c r="RVB704" s="4"/>
      <c r="RVC704" s="4"/>
      <c r="RVD704" s="4"/>
      <c r="RVE704" s="4"/>
      <c r="RVF704" s="4"/>
      <c r="RVG704" s="4"/>
      <c r="RVH704" s="4"/>
      <c r="RVI704" s="4"/>
      <c r="RVJ704" s="4"/>
      <c r="RVK704" s="4"/>
      <c r="RVL704" s="4"/>
      <c r="RVM704" s="4"/>
      <c r="RVN704" s="4"/>
      <c r="RVO704" s="4"/>
      <c r="RVP704" s="4"/>
      <c r="RVQ704" s="4"/>
      <c r="RVR704" s="4"/>
      <c r="RVS704" s="4"/>
      <c r="RVT704" s="4"/>
      <c r="RVU704" s="4"/>
      <c r="RVV704" s="4"/>
      <c r="RVW704" s="4"/>
      <c r="RVX704" s="4"/>
      <c r="RVY704" s="4"/>
      <c r="RVZ704" s="4"/>
      <c r="RWA704" s="4"/>
      <c r="RWB704" s="4"/>
      <c r="RWC704" s="4"/>
      <c r="RWD704" s="4"/>
      <c r="RWE704" s="4"/>
      <c r="RWF704" s="4"/>
      <c r="RWG704" s="4"/>
      <c r="RWH704" s="4"/>
      <c r="RWI704" s="4"/>
      <c r="RWJ704" s="4"/>
      <c r="RWK704" s="4"/>
      <c r="RWL704" s="4"/>
      <c r="RWM704" s="4"/>
      <c r="RWN704" s="4"/>
      <c r="RWO704" s="4"/>
      <c r="RWP704" s="4"/>
      <c r="RWQ704" s="4"/>
      <c r="RWR704" s="4"/>
      <c r="RWS704" s="4"/>
      <c r="RWT704" s="4"/>
      <c r="RWU704" s="4"/>
      <c r="RWV704" s="4"/>
      <c r="RWW704" s="4"/>
      <c r="RWX704" s="4"/>
      <c r="RWY704" s="4"/>
      <c r="RWZ704" s="4"/>
      <c r="RXA704" s="4"/>
      <c r="RXB704" s="4"/>
      <c r="RXC704" s="4"/>
      <c r="RXD704" s="4"/>
      <c r="RXE704" s="4"/>
      <c r="RXF704" s="4"/>
      <c r="RXG704" s="4"/>
      <c r="RXH704" s="4"/>
      <c r="RXI704" s="4"/>
      <c r="RXJ704" s="4"/>
      <c r="RXK704" s="4"/>
      <c r="RXL704" s="4"/>
      <c r="RXM704" s="4"/>
      <c r="RXN704" s="4"/>
      <c r="RXO704" s="4"/>
      <c r="RXP704" s="4"/>
      <c r="RXQ704" s="4"/>
      <c r="RXR704" s="4"/>
      <c r="RXS704" s="4"/>
      <c r="RXT704" s="4"/>
      <c r="RXU704" s="4"/>
      <c r="RXV704" s="4"/>
      <c r="RXW704" s="4"/>
      <c r="RXX704" s="4"/>
      <c r="RXY704" s="4"/>
      <c r="RXZ704" s="4"/>
      <c r="RYA704" s="4"/>
      <c r="RYB704" s="4"/>
      <c r="RYC704" s="4"/>
      <c r="RYD704" s="4"/>
      <c r="RYE704" s="4"/>
      <c r="RYF704" s="4"/>
      <c r="RYG704" s="4"/>
      <c r="RYH704" s="4"/>
      <c r="RYI704" s="4"/>
      <c r="RYJ704" s="4"/>
      <c r="RYK704" s="4"/>
      <c r="RYL704" s="4"/>
      <c r="RYM704" s="4"/>
      <c r="RYN704" s="4"/>
      <c r="RYO704" s="4"/>
      <c r="RYP704" s="4"/>
      <c r="RYQ704" s="4"/>
      <c r="RYR704" s="4"/>
      <c r="RYS704" s="4"/>
      <c r="RYT704" s="4"/>
      <c r="RYU704" s="4"/>
      <c r="RYV704" s="4"/>
      <c r="RYW704" s="4"/>
      <c r="RYX704" s="4"/>
      <c r="RYY704" s="4"/>
      <c r="RYZ704" s="4"/>
      <c r="RZA704" s="4"/>
      <c r="RZB704" s="4"/>
      <c r="RZC704" s="4"/>
      <c r="RZD704" s="4"/>
      <c r="RZE704" s="4"/>
      <c r="RZF704" s="4"/>
      <c r="RZG704" s="4"/>
      <c r="RZH704" s="4"/>
      <c r="RZI704" s="4"/>
      <c r="RZJ704" s="4"/>
      <c r="RZK704" s="4"/>
      <c r="RZL704" s="4"/>
      <c r="RZM704" s="4"/>
      <c r="RZN704" s="4"/>
      <c r="RZO704" s="4"/>
      <c r="RZP704" s="4"/>
      <c r="RZQ704" s="4"/>
      <c r="RZR704" s="4"/>
      <c r="RZS704" s="4"/>
      <c r="RZT704" s="4"/>
      <c r="RZU704" s="4"/>
      <c r="RZV704" s="4"/>
      <c r="RZW704" s="4"/>
      <c r="RZX704" s="4"/>
      <c r="RZY704" s="4"/>
      <c r="RZZ704" s="4"/>
      <c r="SAA704" s="4"/>
      <c r="SAB704" s="4"/>
      <c r="SAC704" s="4"/>
      <c r="SAD704" s="4"/>
      <c r="SAE704" s="4"/>
      <c r="SAF704" s="4"/>
      <c r="SAG704" s="4"/>
      <c r="SAH704" s="4"/>
      <c r="SAI704" s="4"/>
      <c r="SAJ704" s="4"/>
      <c r="SAK704" s="4"/>
      <c r="SAL704" s="4"/>
      <c r="SAM704" s="4"/>
      <c r="SAN704" s="4"/>
      <c r="SAO704" s="4"/>
      <c r="SAP704" s="4"/>
      <c r="SAQ704" s="4"/>
      <c r="SAR704" s="4"/>
      <c r="SAS704" s="4"/>
      <c r="SAT704" s="4"/>
      <c r="SAU704" s="4"/>
      <c r="SAV704" s="4"/>
      <c r="SAW704" s="4"/>
      <c r="SAX704" s="4"/>
      <c r="SAY704" s="4"/>
      <c r="SAZ704" s="4"/>
      <c r="SBA704" s="4"/>
      <c r="SBB704" s="4"/>
      <c r="SBC704" s="4"/>
      <c r="SBD704" s="4"/>
      <c r="SBE704" s="4"/>
      <c r="SBF704" s="4"/>
      <c r="SBG704" s="4"/>
      <c r="SBH704" s="4"/>
      <c r="SBI704" s="4"/>
      <c r="SBJ704" s="4"/>
      <c r="SBK704" s="4"/>
      <c r="SBL704" s="4"/>
      <c r="SBM704" s="4"/>
      <c r="SBN704" s="4"/>
      <c r="SBO704" s="4"/>
      <c r="SBP704" s="4"/>
      <c r="SBQ704" s="4"/>
      <c r="SBR704" s="4"/>
      <c r="SBS704" s="4"/>
      <c r="SBT704" s="4"/>
      <c r="SBU704" s="4"/>
      <c r="SBV704" s="4"/>
      <c r="SBW704" s="4"/>
      <c r="SBX704" s="4"/>
      <c r="SBY704" s="4"/>
      <c r="SBZ704" s="4"/>
      <c r="SCA704" s="4"/>
      <c r="SCB704" s="4"/>
      <c r="SCC704" s="4"/>
      <c r="SCD704" s="4"/>
      <c r="SCE704" s="4"/>
      <c r="SCF704" s="4"/>
      <c r="SCG704" s="4"/>
      <c r="SCH704" s="4"/>
      <c r="SCI704" s="4"/>
      <c r="SCJ704" s="4"/>
      <c r="SCK704" s="4"/>
      <c r="SCL704" s="4"/>
      <c r="SCM704" s="4"/>
      <c r="SCN704" s="4"/>
      <c r="SCO704" s="4"/>
      <c r="SCP704" s="4"/>
      <c r="SCQ704" s="4"/>
      <c r="SCR704" s="4"/>
      <c r="SCS704" s="4"/>
      <c r="SCT704" s="4"/>
      <c r="SCU704" s="4"/>
      <c r="SCV704" s="4"/>
      <c r="SCW704" s="4"/>
      <c r="SCX704" s="4"/>
      <c r="SCY704" s="4"/>
      <c r="SCZ704" s="4"/>
      <c r="SDA704" s="4"/>
      <c r="SDB704" s="4"/>
      <c r="SDC704" s="4"/>
      <c r="SDD704" s="4"/>
      <c r="SDE704" s="4"/>
      <c r="SDF704" s="4"/>
      <c r="SDG704" s="4"/>
      <c r="SDH704" s="4"/>
      <c r="SDI704" s="4"/>
      <c r="SDJ704" s="4"/>
      <c r="SDK704" s="4"/>
      <c r="SDL704" s="4"/>
      <c r="SDM704" s="4"/>
      <c r="SDN704" s="4"/>
      <c r="SDO704" s="4"/>
      <c r="SDP704" s="4"/>
      <c r="SDQ704" s="4"/>
      <c r="SDR704" s="4"/>
      <c r="SDS704" s="4"/>
      <c r="SDT704" s="4"/>
      <c r="SDU704" s="4"/>
      <c r="SDV704" s="4"/>
      <c r="SDW704" s="4"/>
      <c r="SDX704" s="4"/>
      <c r="SDY704" s="4"/>
      <c r="SDZ704" s="4"/>
      <c r="SEA704" s="4"/>
      <c r="SEB704" s="4"/>
      <c r="SEC704" s="4"/>
      <c r="SED704" s="4"/>
      <c r="SEE704" s="4"/>
      <c r="SEF704" s="4"/>
      <c r="SEG704" s="4"/>
      <c r="SEH704" s="4"/>
      <c r="SEI704" s="4"/>
      <c r="SEJ704" s="4"/>
      <c r="SEK704" s="4"/>
      <c r="SEL704" s="4"/>
      <c r="SEM704" s="4"/>
      <c r="SEN704" s="4"/>
      <c r="SEO704" s="4"/>
      <c r="SEP704" s="4"/>
      <c r="SEQ704" s="4"/>
      <c r="SER704" s="4"/>
      <c r="SES704" s="4"/>
      <c r="SET704" s="4"/>
      <c r="SEU704" s="4"/>
      <c r="SEV704" s="4"/>
      <c r="SEW704" s="4"/>
      <c r="SEX704" s="4"/>
      <c r="SEY704" s="4"/>
      <c r="SEZ704" s="4"/>
      <c r="SFA704" s="4"/>
      <c r="SFB704" s="4"/>
      <c r="SFC704" s="4"/>
      <c r="SFD704" s="4"/>
      <c r="SFE704" s="4"/>
      <c r="SFF704" s="4"/>
      <c r="SFG704" s="4"/>
      <c r="SFH704" s="4"/>
      <c r="SFI704" s="4"/>
      <c r="SFJ704" s="4"/>
      <c r="SFK704" s="4"/>
      <c r="SFL704" s="4"/>
      <c r="SFM704" s="4"/>
      <c r="SFN704" s="4"/>
      <c r="SFO704" s="4"/>
      <c r="SFP704" s="4"/>
      <c r="SFQ704" s="4"/>
      <c r="SFR704" s="4"/>
      <c r="SFS704" s="4"/>
      <c r="SFT704" s="4"/>
      <c r="SFU704" s="4"/>
      <c r="SFV704" s="4"/>
      <c r="SFW704" s="4"/>
      <c r="SFX704" s="4"/>
      <c r="SFY704" s="4"/>
      <c r="SFZ704" s="4"/>
      <c r="SGA704" s="4"/>
      <c r="SGB704" s="4"/>
      <c r="SGC704" s="4"/>
      <c r="SGD704" s="4"/>
      <c r="SGE704" s="4"/>
      <c r="SGF704" s="4"/>
      <c r="SGG704" s="4"/>
      <c r="SGH704" s="4"/>
      <c r="SGI704" s="4"/>
      <c r="SGJ704" s="4"/>
      <c r="SGK704" s="4"/>
      <c r="SGL704" s="4"/>
      <c r="SGM704" s="4"/>
      <c r="SGN704" s="4"/>
      <c r="SGO704" s="4"/>
      <c r="SGP704" s="4"/>
      <c r="SGQ704" s="4"/>
      <c r="SGR704" s="4"/>
      <c r="SGS704" s="4"/>
      <c r="SGT704" s="4"/>
      <c r="SGU704" s="4"/>
      <c r="SGV704" s="4"/>
      <c r="SGW704" s="4"/>
      <c r="SGX704" s="4"/>
      <c r="SGY704" s="4"/>
      <c r="SGZ704" s="4"/>
      <c r="SHA704" s="4"/>
      <c r="SHB704" s="4"/>
      <c r="SHC704" s="4"/>
      <c r="SHD704" s="4"/>
      <c r="SHE704" s="4"/>
      <c r="SHF704" s="4"/>
      <c r="SHG704" s="4"/>
      <c r="SHH704" s="4"/>
      <c r="SHI704" s="4"/>
      <c r="SHJ704" s="4"/>
      <c r="SHK704" s="4"/>
      <c r="SHL704" s="4"/>
      <c r="SHM704" s="4"/>
      <c r="SHN704" s="4"/>
      <c r="SHO704" s="4"/>
      <c r="SHP704" s="4"/>
      <c r="SHQ704" s="4"/>
      <c r="SHR704" s="4"/>
      <c r="SHS704" s="4"/>
      <c r="SHT704" s="4"/>
      <c r="SHU704" s="4"/>
      <c r="SHV704" s="4"/>
      <c r="SHW704" s="4"/>
      <c r="SHX704" s="4"/>
      <c r="SHY704" s="4"/>
      <c r="SHZ704" s="4"/>
      <c r="SIA704" s="4"/>
      <c r="SIB704" s="4"/>
      <c r="SIC704" s="4"/>
      <c r="SID704" s="4"/>
      <c r="SIE704" s="4"/>
      <c r="SIF704" s="4"/>
      <c r="SIG704" s="4"/>
      <c r="SIH704" s="4"/>
      <c r="SII704" s="4"/>
      <c r="SIJ704" s="4"/>
      <c r="SIK704" s="4"/>
      <c r="SIL704" s="4"/>
      <c r="SIM704" s="4"/>
      <c r="SIN704" s="4"/>
      <c r="SIO704" s="4"/>
      <c r="SIP704" s="4"/>
      <c r="SIQ704" s="4"/>
      <c r="SIR704" s="4"/>
      <c r="SIS704" s="4"/>
      <c r="SIT704" s="4"/>
      <c r="SIU704" s="4"/>
      <c r="SIV704" s="4"/>
      <c r="SIW704" s="4"/>
      <c r="SIX704" s="4"/>
      <c r="SIY704" s="4"/>
      <c r="SIZ704" s="4"/>
      <c r="SJA704" s="4"/>
      <c r="SJB704" s="4"/>
      <c r="SJC704" s="4"/>
      <c r="SJD704" s="4"/>
      <c r="SJE704" s="4"/>
      <c r="SJF704" s="4"/>
      <c r="SJG704" s="4"/>
      <c r="SJH704" s="4"/>
      <c r="SJI704" s="4"/>
      <c r="SJJ704" s="4"/>
      <c r="SJK704" s="4"/>
      <c r="SJL704" s="4"/>
      <c r="SJM704" s="4"/>
      <c r="SJN704" s="4"/>
      <c r="SJO704" s="4"/>
      <c r="SJP704" s="4"/>
      <c r="SJQ704" s="4"/>
      <c r="SJR704" s="4"/>
      <c r="SJS704" s="4"/>
      <c r="SJT704" s="4"/>
      <c r="SJU704" s="4"/>
      <c r="SJV704" s="4"/>
      <c r="SJW704" s="4"/>
      <c r="SJX704" s="4"/>
      <c r="SJY704" s="4"/>
      <c r="SJZ704" s="4"/>
      <c r="SKA704" s="4"/>
      <c r="SKB704" s="4"/>
      <c r="SKC704" s="4"/>
      <c r="SKD704" s="4"/>
      <c r="SKE704" s="4"/>
      <c r="SKF704" s="4"/>
      <c r="SKG704" s="4"/>
      <c r="SKH704" s="4"/>
      <c r="SKI704" s="4"/>
      <c r="SKJ704" s="4"/>
      <c r="SKK704" s="4"/>
      <c r="SKL704" s="4"/>
      <c r="SKM704" s="4"/>
      <c r="SKN704" s="4"/>
      <c r="SKO704" s="4"/>
      <c r="SKP704" s="4"/>
      <c r="SKQ704" s="4"/>
      <c r="SKR704" s="4"/>
      <c r="SKS704" s="4"/>
      <c r="SKT704" s="4"/>
      <c r="SKU704" s="4"/>
      <c r="SKV704" s="4"/>
      <c r="SKW704" s="4"/>
      <c r="SKX704" s="4"/>
      <c r="SKY704" s="4"/>
      <c r="SKZ704" s="4"/>
      <c r="SLA704" s="4"/>
      <c r="SLB704" s="4"/>
      <c r="SLC704" s="4"/>
      <c r="SLD704" s="4"/>
      <c r="SLE704" s="4"/>
      <c r="SLF704" s="4"/>
      <c r="SLG704" s="4"/>
      <c r="SLH704" s="4"/>
      <c r="SLI704" s="4"/>
      <c r="SLJ704" s="4"/>
      <c r="SLK704" s="4"/>
      <c r="SLL704" s="4"/>
      <c r="SLM704" s="4"/>
      <c r="SLN704" s="4"/>
      <c r="SLO704" s="4"/>
      <c r="SLP704" s="4"/>
      <c r="SLQ704" s="4"/>
      <c r="SLR704" s="4"/>
      <c r="SLS704" s="4"/>
      <c r="SLT704" s="4"/>
      <c r="SLU704" s="4"/>
      <c r="SLV704" s="4"/>
      <c r="SLW704" s="4"/>
      <c r="SLX704" s="4"/>
      <c r="SLY704" s="4"/>
      <c r="SLZ704" s="4"/>
      <c r="SMA704" s="4"/>
      <c r="SMB704" s="4"/>
      <c r="SMC704" s="4"/>
      <c r="SMD704" s="4"/>
      <c r="SME704" s="4"/>
      <c r="SMF704" s="4"/>
      <c r="SMG704" s="4"/>
      <c r="SMH704" s="4"/>
      <c r="SMI704" s="4"/>
      <c r="SMJ704" s="4"/>
      <c r="SMK704" s="4"/>
      <c r="SML704" s="4"/>
      <c r="SMM704" s="4"/>
      <c r="SMN704" s="4"/>
      <c r="SMO704" s="4"/>
      <c r="SMP704" s="4"/>
      <c r="SMQ704" s="4"/>
      <c r="SMR704" s="4"/>
      <c r="SMS704" s="4"/>
      <c r="SMT704" s="4"/>
      <c r="SMU704" s="4"/>
      <c r="SMV704" s="4"/>
      <c r="SMW704" s="4"/>
      <c r="SMX704" s="4"/>
      <c r="SMY704" s="4"/>
      <c r="SMZ704" s="4"/>
      <c r="SNA704" s="4"/>
      <c r="SNB704" s="4"/>
      <c r="SNC704" s="4"/>
      <c r="SND704" s="4"/>
      <c r="SNE704" s="4"/>
      <c r="SNF704" s="4"/>
      <c r="SNG704" s="4"/>
      <c r="SNH704" s="4"/>
      <c r="SNI704" s="4"/>
      <c r="SNJ704" s="4"/>
      <c r="SNK704" s="4"/>
      <c r="SNL704" s="4"/>
      <c r="SNM704" s="4"/>
      <c r="SNN704" s="4"/>
      <c r="SNO704" s="4"/>
      <c r="SNP704" s="4"/>
      <c r="SNQ704" s="4"/>
      <c r="SNR704" s="4"/>
      <c r="SNS704" s="4"/>
      <c r="SNT704" s="4"/>
      <c r="SNU704" s="4"/>
      <c r="SNV704" s="4"/>
      <c r="SNW704" s="4"/>
      <c r="SNX704" s="4"/>
      <c r="SNY704" s="4"/>
      <c r="SNZ704" s="4"/>
      <c r="SOA704" s="4"/>
      <c r="SOB704" s="4"/>
      <c r="SOC704" s="4"/>
      <c r="SOD704" s="4"/>
      <c r="SOE704" s="4"/>
      <c r="SOF704" s="4"/>
      <c r="SOG704" s="4"/>
      <c r="SOH704" s="4"/>
      <c r="SOI704" s="4"/>
      <c r="SOJ704" s="4"/>
      <c r="SOK704" s="4"/>
      <c r="SOL704" s="4"/>
      <c r="SOM704" s="4"/>
      <c r="SON704" s="4"/>
      <c r="SOO704" s="4"/>
      <c r="SOP704" s="4"/>
      <c r="SOQ704" s="4"/>
      <c r="SOR704" s="4"/>
      <c r="SOS704" s="4"/>
      <c r="SOT704" s="4"/>
      <c r="SOU704" s="4"/>
      <c r="SOV704" s="4"/>
      <c r="SOW704" s="4"/>
      <c r="SOX704" s="4"/>
      <c r="SOY704" s="4"/>
      <c r="SOZ704" s="4"/>
      <c r="SPA704" s="4"/>
      <c r="SPB704" s="4"/>
      <c r="SPC704" s="4"/>
      <c r="SPD704" s="4"/>
      <c r="SPE704" s="4"/>
      <c r="SPF704" s="4"/>
      <c r="SPG704" s="4"/>
      <c r="SPH704" s="4"/>
      <c r="SPI704" s="4"/>
      <c r="SPJ704" s="4"/>
      <c r="SPK704" s="4"/>
      <c r="SPL704" s="4"/>
      <c r="SPM704" s="4"/>
      <c r="SPN704" s="4"/>
      <c r="SPO704" s="4"/>
      <c r="SPP704" s="4"/>
      <c r="SPQ704" s="4"/>
      <c r="SPR704" s="4"/>
      <c r="SPS704" s="4"/>
      <c r="SPT704" s="4"/>
      <c r="SPU704" s="4"/>
      <c r="SPV704" s="4"/>
      <c r="SPW704" s="4"/>
      <c r="SPX704" s="4"/>
      <c r="SPY704" s="4"/>
      <c r="SPZ704" s="4"/>
      <c r="SQA704" s="4"/>
      <c r="SQB704" s="4"/>
      <c r="SQC704" s="4"/>
      <c r="SQD704" s="4"/>
      <c r="SQE704" s="4"/>
      <c r="SQF704" s="4"/>
      <c r="SQG704" s="4"/>
      <c r="SQH704" s="4"/>
      <c r="SQI704" s="4"/>
      <c r="SQJ704" s="4"/>
      <c r="SQK704" s="4"/>
      <c r="SQL704" s="4"/>
      <c r="SQM704" s="4"/>
      <c r="SQN704" s="4"/>
      <c r="SQO704" s="4"/>
      <c r="SQP704" s="4"/>
      <c r="SQQ704" s="4"/>
      <c r="SQR704" s="4"/>
      <c r="SQS704" s="4"/>
      <c r="SQT704" s="4"/>
      <c r="SQU704" s="4"/>
      <c r="SQV704" s="4"/>
      <c r="SQW704" s="4"/>
      <c r="SQX704" s="4"/>
      <c r="SQY704" s="4"/>
      <c r="SQZ704" s="4"/>
      <c r="SRA704" s="4"/>
      <c r="SRB704" s="4"/>
      <c r="SRC704" s="4"/>
      <c r="SRD704" s="4"/>
      <c r="SRE704" s="4"/>
      <c r="SRF704" s="4"/>
      <c r="SRG704" s="4"/>
      <c r="SRH704" s="4"/>
      <c r="SRI704" s="4"/>
      <c r="SRJ704" s="4"/>
      <c r="SRK704" s="4"/>
      <c r="SRL704" s="4"/>
      <c r="SRM704" s="4"/>
      <c r="SRN704" s="4"/>
      <c r="SRO704" s="4"/>
      <c r="SRP704" s="4"/>
      <c r="SRQ704" s="4"/>
      <c r="SRR704" s="4"/>
      <c r="SRS704" s="4"/>
      <c r="SRT704" s="4"/>
      <c r="SRU704" s="4"/>
      <c r="SRV704" s="4"/>
      <c r="SRW704" s="4"/>
      <c r="SRX704" s="4"/>
      <c r="SRY704" s="4"/>
      <c r="SRZ704" s="4"/>
      <c r="SSA704" s="4"/>
      <c r="SSB704" s="4"/>
      <c r="SSC704" s="4"/>
      <c r="SSD704" s="4"/>
      <c r="SSE704" s="4"/>
      <c r="SSF704" s="4"/>
      <c r="SSG704" s="4"/>
      <c r="SSH704" s="4"/>
      <c r="SSI704" s="4"/>
      <c r="SSJ704" s="4"/>
      <c r="SSK704" s="4"/>
      <c r="SSL704" s="4"/>
      <c r="SSM704" s="4"/>
      <c r="SSN704" s="4"/>
      <c r="SSO704" s="4"/>
      <c r="SSP704" s="4"/>
      <c r="SSQ704" s="4"/>
      <c r="SSR704" s="4"/>
      <c r="SSS704" s="4"/>
      <c r="SST704" s="4"/>
      <c r="SSU704" s="4"/>
      <c r="SSV704" s="4"/>
      <c r="SSW704" s="4"/>
      <c r="SSX704" s="4"/>
      <c r="SSY704" s="4"/>
      <c r="SSZ704" s="4"/>
      <c r="STA704" s="4"/>
      <c r="STB704" s="4"/>
      <c r="STC704" s="4"/>
      <c r="STD704" s="4"/>
      <c r="STE704" s="4"/>
      <c r="STF704" s="4"/>
      <c r="STG704" s="4"/>
      <c r="STH704" s="4"/>
      <c r="STI704" s="4"/>
      <c r="STJ704" s="4"/>
      <c r="STK704" s="4"/>
      <c r="STL704" s="4"/>
      <c r="STM704" s="4"/>
      <c r="STN704" s="4"/>
      <c r="STO704" s="4"/>
      <c r="STP704" s="4"/>
      <c r="STQ704" s="4"/>
      <c r="STR704" s="4"/>
      <c r="STS704" s="4"/>
      <c r="STT704" s="4"/>
      <c r="STU704" s="4"/>
      <c r="STV704" s="4"/>
      <c r="STW704" s="4"/>
      <c r="STX704" s="4"/>
      <c r="STY704" s="4"/>
      <c r="STZ704" s="4"/>
      <c r="SUA704" s="4"/>
      <c r="SUB704" s="4"/>
      <c r="SUC704" s="4"/>
      <c r="SUD704" s="4"/>
      <c r="SUE704" s="4"/>
      <c r="SUF704" s="4"/>
      <c r="SUG704" s="4"/>
      <c r="SUH704" s="4"/>
      <c r="SUI704" s="4"/>
      <c r="SUJ704" s="4"/>
      <c r="SUK704" s="4"/>
      <c r="SUL704" s="4"/>
      <c r="SUM704" s="4"/>
      <c r="SUN704" s="4"/>
      <c r="SUO704" s="4"/>
      <c r="SUP704" s="4"/>
      <c r="SUQ704" s="4"/>
      <c r="SUR704" s="4"/>
      <c r="SUS704" s="4"/>
      <c r="SUT704" s="4"/>
      <c r="SUU704" s="4"/>
      <c r="SUV704" s="4"/>
      <c r="SUW704" s="4"/>
      <c r="SUX704" s="4"/>
      <c r="SUY704" s="4"/>
      <c r="SUZ704" s="4"/>
      <c r="SVA704" s="4"/>
      <c r="SVB704" s="4"/>
      <c r="SVC704" s="4"/>
      <c r="SVD704" s="4"/>
      <c r="SVE704" s="4"/>
      <c r="SVF704" s="4"/>
      <c r="SVG704" s="4"/>
      <c r="SVH704" s="4"/>
      <c r="SVI704" s="4"/>
      <c r="SVJ704" s="4"/>
      <c r="SVK704" s="4"/>
      <c r="SVL704" s="4"/>
      <c r="SVM704" s="4"/>
      <c r="SVN704" s="4"/>
      <c r="SVO704" s="4"/>
      <c r="SVP704" s="4"/>
      <c r="SVQ704" s="4"/>
      <c r="SVR704" s="4"/>
      <c r="SVS704" s="4"/>
      <c r="SVT704" s="4"/>
      <c r="SVU704" s="4"/>
      <c r="SVV704" s="4"/>
      <c r="SVW704" s="4"/>
      <c r="SVX704" s="4"/>
      <c r="SVY704" s="4"/>
      <c r="SVZ704" s="4"/>
      <c r="SWA704" s="4"/>
      <c r="SWB704" s="4"/>
      <c r="SWC704" s="4"/>
      <c r="SWD704" s="4"/>
      <c r="SWE704" s="4"/>
      <c r="SWF704" s="4"/>
      <c r="SWG704" s="4"/>
      <c r="SWH704" s="4"/>
      <c r="SWI704" s="4"/>
      <c r="SWJ704" s="4"/>
      <c r="SWK704" s="4"/>
      <c r="SWL704" s="4"/>
      <c r="SWM704" s="4"/>
      <c r="SWN704" s="4"/>
      <c r="SWO704" s="4"/>
      <c r="SWP704" s="4"/>
      <c r="SWQ704" s="4"/>
      <c r="SWR704" s="4"/>
      <c r="SWS704" s="4"/>
      <c r="SWT704" s="4"/>
      <c r="SWU704" s="4"/>
      <c r="SWV704" s="4"/>
      <c r="SWW704" s="4"/>
      <c r="SWX704" s="4"/>
      <c r="SWY704" s="4"/>
      <c r="SWZ704" s="4"/>
      <c r="SXA704" s="4"/>
      <c r="SXB704" s="4"/>
      <c r="SXC704" s="4"/>
      <c r="SXD704" s="4"/>
      <c r="SXE704" s="4"/>
      <c r="SXF704" s="4"/>
      <c r="SXG704" s="4"/>
      <c r="SXH704" s="4"/>
      <c r="SXI704" s="4"/>
      <c r="SXJ704" s="4"/>
      <c r="SXK704" s="4"/>
      <c r="SXL704" s="4"/>
      <c r="SXM704" s="4"/>
      <c r="SXN704" s="4"/>
      <c r="SXO704" s="4"/>
      <c r="SXP704" s="4"/>
      <c r="SXQ704" s="4"/>
      <c r="SXR704" s="4"/>
      <c r="SXS704" s="4"/>
      <c r="SXT704" s="4"/>
      <c r="SXU704" s="4"/>
      <c r="SXV704" s="4"/>
      <c r="SXW704" s="4"/>
      <c r="SXX704" s="4"/>
      <c r="SXY704" s="4"/>
      <c r="SXZ704" s="4"/>
      <c r="SYA704" s="4"/>
      <c r="SYB704" s="4"/>
      <c r="SYC704" s="4"/>
      <c r="SYD704" s="4"/>
      <c r="SYE704" s="4"/>
      <c r="SYF704" s="4"/>
      <c r="SYG704" s="4"/>
      <c r="SYH704" s="4"/>
      <c r="SYI704" s="4"/>
      <c r="SYJ704" s="4"/>
      <c r="SYK704" s="4"/>
      <c r="SYL704" s="4"/>
      <c r="SYM704" s="4"/>
      <c r="SYN704" s="4"/>
      <c r="SYO704" s="4"/>
      <c r="SYP704" s="4"/>
      <c r="SYQ704" s="4"/>
      <c r="SYR704" s="4"/>
      <c r="SYS704" s="4"/>
      <c r="SYT704" s="4"/>
      <c r="SYU704" s="4"/>
      <c r="SYV704" s="4"/>
      <c r="SYW704" s="4"/>
      <c r="SYX704" s="4"/>
      <c r="SYY704" s="4"/>
      <c r="SYZ704" s="4"/>
      <c r="SZA704" s="4"/>
      <c r="SZB704" s="4"/>
      <c r="SZC704" s="4"/>
      <c r="SZD704" s="4"/>
      <c r="SZE704" s="4"/>
      <c r="SZF704" s="4"/>
      <c r="SZG704" s="4"/>
      <c r="SZH704" s="4"/>
      <c r="SZI704" s="4"/>
      <c r="SZJ704" s="4"/>
      <c r="SZK704" s="4"/>
      <c r="SZL704" s="4"/>
      <c r="SZM704" s="4"/>
      <c r="SZN704" s="4"/>
      <c r="SZO704" s="4"/>
      <c r="SZP704" s="4"/>
      <c r="SZQ704" s="4"/>
      <c r="SZR704" s="4"/>
      <c r="SZS704" s="4"/>
      <c r="SZT704" s="4"/>
      <c r="SZU704" s="4"/>
      <c r="SZV704" s="4"/>
      <c r="SZW704" s="4"/>
      <c r="SZX704" s="4"/>
      <c r="SZY704" s="4"/>
      <c r="SZZ704" s="4"/>
      <c r="TAA704" s="4"/>
      <c r="TAB704" s="4"/>
      <c r="TAC704" s="4"/>
      <c r="TAD704" s="4"/>
      <c r="TAE704" s="4"/>
      <c r="TAF704" s="4"/>
      <c r="TAG704" s="4"/>
      <c r="TAH704" s="4"/>
      <c r="TAI704" s="4"/>
      <c r="TAJ704" s="4"/>
      <c r="TAK704" s="4"/>
      <c r="TAL704" s="4"/>
      <c r="TAM704" s="4"/>
      <c r="TAN704" s="4"/>
      <c r="TAO704" s="4"/>
      <c r="TAP704" s="4"/>
      <c r="TAQ704" s="4"/>
      <c r="TAR704" s="4"/>
      <c r="TAS704" s="4"/>
      <c r="TAT704" s="4"/>
      <c r="TAU704" s="4"/>
      <c r="TAV704" s="4"/>
      <c r="TAW704" s="4"/>
      <c r="TAX704" s="4"/>
      <c r="TAY704" s="4"/>
      <c r="TAZ704" s="4"/>
      <c r="TBA704" s="4"/>
      <c r="TBB704" s="4"/>
      <c r="TBC704" s="4"/>
      <c r="TBD704" s="4"/>
      <c r="TBE704" s="4"/>
      <c r="TBF704" s="4"/>
      <c r="TBG704" s="4"/>
      <c r="TBH704" s="4"/>
      <c r="TBI704" s="4"/>
      <c r="TBJ704" s="4"/>
      <c r="TBK704" s="4"/>
      <c r="TBL704" s="4"/>
      <c r="TBM704" s="4"/>
      <c r="TBN704" s="4"/>
      <c r="TBO704" s="4"/>
      <c r="TBP704" s="4"/>
      <c r="TBQ704" s="4"/>
      <c r="TBR704" s="4"/>
      <c r="TBS704" s="4"/>
      <c r="TBT704" s="4"/>
      <c r="TBU704" s="4"/>
      <c r="TBV704" s="4"/>
      <c r="TBW704" s="4"/>
      <c r="TBX704" s="4"/>
      <c r="TBY704" s="4"/>
      <c r="TBZ704" s="4"/>
      <c r="TCA704" s="4"/>
      <c r="TCB704" s="4"/>
      <c r="TCC704" s="4"/>
      <c r="TCD704" s="4"/>
      <c r="TCE704" s="4"/>
      <c r="TCF704" s="4"/>
      <c r="TCG704" s="4"/>
      <c r="TCH704" s="4"/>
      <c r="TCI704" s="4"/>
      <c r="TCJ704" s="4"/>
      <c r="TCK704" s="4"/>
      <c r="TCL704" s="4"/>
      <c r="TCM704" s="4"/>
      <c r="TCN704" s="4"/>
      <c r="TCO704" s="4"/>
      <c r="TCP704" s="4"/>
      <c r="TCQ704" s="4"/>
      <c r="TCR704" s="4"/>
      <c r="TCS704" s="4"/>
      <c r="TCT704" s="4"/>
      <c r="TCU704" s="4"/>
      <c r="TCV704" s="4"/>
      <c r="TCW704" s="4"/>
      <c r="TCX704" s="4"/>
      <c r="TCY704" s="4"/>
      <c r="TCZ704" s="4"/>
      <c r="TDA704" s="4"/>
      <c r="TDB704" s="4"/>
      <c r="TDC704" s="4"/>
      <c r="TDD704" s="4"/>
      <c r="TDE704" s="4"/>
      <c r="TDF704" s="4"/>
      <c r="TDG704" s="4"/>
      <c r="TDH704" s="4"/>
      <c r="TDI704" s="4"/>
      <c r="TDJ704" s="4"/>
      <c r="TDK704" s="4"/>
      <c r="TDL704" s="4"/>
      <c r="TDM704" s="4"/>
      <c r="TDN704" s="4"/>
      <c r="TDO704" s="4"/>
      <c r="TDP704" s="4"/>
      <c r="TDQ704" s="4"/>
      <c r="TDR704" s="4"/>
      <c r="TDS704" s="4"/>
      <c r="TDT704" s="4"/>
      <c r="TDU704" s="4"/>
      <c r="TDV704" s="4"/>
      <c r="TDW704" s="4"/>
      <c r="TDX704" s="4"/>
      <c r="TDY704" s="4"/>
      <c r="TDZ704" s="4"/>
      <c r="TEA704" s="4"/>
      <c r="TEB704" s="4"/>
      <c r="TEC704" s="4"/>
      <c r="TED704" s="4"/>
      <c r="TEE704" s="4"/>
      <c r="TEF704" s="4"/>
      <c r="TEG704" s="4"/>
      <c r="TEH704" s="4"/>
      <c r="TEI704" s="4"/>
      <c r="TEJ704" s="4"/>
      <c r="TEK704" s="4"/>
      <c r="TEL704" s="4"/>
      <c r="TEM704" s="4"/>
      <c r="TEN704" s="4"/>
      <c r="TEO704" s="4"/>
      <c r="TEP704" s="4"/>
      <c r="TEQ704" s="4"/>
      <c r="TER704" s="4"/>
      <c r="TES704" s="4"/>
      <c r="TET704" s="4"/>
      <c r="TEU704" s="4"/>
      <c r="TEV704" s="4"/>
      <c r="TEW704" s="4"/>
      <c r="TEX704" s="4"/>
      <c r="TEY704" s="4"/>
      <c r="TEZ704" s="4"/>
      <c r="TFA704" s="4"/>
      <c r="TFB704" s="4"/>
      <c r="TFC704" s="4"/>
      <c r="TFD704" s="4"/>
      <c r="TFE704" s="4"/>
      <c r="TFF704" s="4"/>
      <c r="TFG704" s="4"/>
      <c r="TFH704" s="4"/>
      <c r="TFI704" s="4"/>
      <c r="TFJ704" s="4"/>
      <c r="TFK704" s="4"/>
      <c r="TFL704" s="4"/>
      <c r="TFM704" s="4"/>
      <c r="TFN704" s="4"/>
      <c r="TFO704" s="4"/>
      <c r="TFP704" s="4"/>
      <c r="TFQ704" s="4"/>
      <c r="TFR704" s="4"/>
      <c r="TFS704" s="4"/>
      <c r="TFT704" s="4"/>
      <c r="TFU704" s="4"/>
      <c r="TFV704" s="4"/>
      <c r="TFW704" s="4"/>
      <c r="TFX704" s="4"/>
      <c r="TFY704" s="4"/>
      <c r="TFZ704" s="4"/>
      <c r="TGA704" s="4"/>
      <c r="TGB704" s="4"/>
      <c r="TGC704" s="4"/>
      <c r="TGD704" s="4"/>
      <c r="TGE704" s="4"/>
      <c r="TGF704" s="4"/>
      <c r="TGG704" s="4"/>
      <c r="TGH704" s="4"/>
      <c r="TGI704" s="4"/>
      <c r="TGJ704" s="4"/>
      <c r="TGK704" s="4"/>
      <c r="TGL704" s="4"/>
      <c r="TGM704" s="4"/>
      <c r="TGN704" s="4"/>
      <c r="TGO704" s="4"/>
      <c r="TGP704" s="4"/>
      <c r="TGQ704" s="4"/>
      <c r="TGR704" s="4"/>
      <c r="TGS704" s="4"/>
      <c r="TGT704" s="4"/>
      <c r="TGU704" s="4"/>
      <c r="TGV704" s="4"/>
      <c r="TGW704" s="4"/>
      <c r="TGX704" s="4"/>
      <c r="TGY704" s="4"/>
      <c r="TGZ704" s="4"/>
      <c r="THA704" s="4"/>
      <c r="THB704" s="4"/>
      <c r="THC704" s="4"/>
      <c r="THD704" s="4"/>
      <c r="THE704" s="4"/>
      <c r="THF704" s="4"/>
      <c r="THG704" s="4"/>
      <c r="THH704" s="4"/>
      <c r="THI704" s="4"/>
      <c r="THJ704" s="4"/>
      <c r="THK704" s="4"/>
      <c r="THL704" s="4"/>
      <c r="THM704" s="4"/>
      <c r="THN704" s="4"/>
      <c r="THO704" s="4"/>
      <c r="THP704" s="4"/>
      <c r="THQ704" s="4"/>
      <c r="THR704" s="4"/>
      <c r="THS704" s="4"/>
      <c r="THT704" s="4"/>
      <c r="THU704" s="4"/>
      <c r="THV704" s="4"/>
      <c r="THW704" s="4"/>
      <c r="THX704" s="4"/>
      <c r="THY704" s="4"/>
      <c r="THZ704" s="4"/>
      <c r="TIA704" s="4"/>
      <c r="TIB704" s="4"/>
      <c r="TIC704" s="4"/>
      <c r="TID704" s="4"/>
      <c r="TIE704" s="4"/>
      <c r="TIF704" s="4"/>
      <c r="TIG704" s="4"/>
      <c r="TIH704" s="4"/>
      <c r="TII704" s="4"/>
      <c r="TIJ704" s="4"/>
      <c r="TIK704" s="4"/>
      <c r="TIL704" s="4"/>
      <c r="TIM704" s="4"/>
      <c r="TIN704" s="4"/>
      <c r="TIO704" s="4"/>
      <c r="TIP704" s="4"/>
      <c r="TIQ704" s="4"/>
      <c r="TIR704" s="4"/>
      <c r="TIS704" s="4"/>
      <c r="TIT704" s="4"/>
      <c r="TIU704" s="4"/>
      <c r="TIV704" s="4"/>
      <c r="TIW704" s="4"/>
      <c r="TIX704" s="4"/>
      <c r="TIY704" s="4"/>
      <c r="TIZ704" s="4"/>
      <c r="TJA704" s="4"/>
      <c r="TJB704" s="4"/>
      <c r="TJC704" s="4"/>
      <c r="TJD704" s="4"/>
      <c r="TJE704" s="4"/>
      <c r="TJF704" s="4"/>
      <c r="TJG704" s="4"/>
      <c r="TJH704" s="4"/>
      <c r="TJI704" s="4"/>
      <c r="TJJ704" s="4"/>
      <c r="TJK704" s="4"/>
      <c r="TJL704" s="4"/>
      <c r="TJM704" s="4"/>
      <c r="TJN704" s="4"/>
      <c r="TJO704" s="4"/>
      <c r="TJP704" s="4"/>
      <c r="TJQ704" s="4"/>
      <c r="TJR704" s="4"/>
      <c r="TJS704" s="4"/>
      <c r="TJT704" s="4"/>
      <c r="TJU704" s="4"/>
      <c r="TJV704" s="4"/>
      <c r="TJW704" s="4"/>
      <c r="TJX704" s="4"/>
      <c r="TJY704" s="4"/>
      <c r="TJZ704" s="4"/>
      <c r="TKA704" s="4"/>
      <c r="TKB704" s="4"/>
      <c r="TKC704" s="4"/>
      <c r="TKD704" s="4"/>
      <c r="TKE704" s="4"/>
      <c r="TKF704" s="4"/>
      <c r="TKG704" s="4"/>
      <c r="TKH704" s="4"/>
      <c r="TKI704" s="4"/>
      <c r="TKJ704" s="4"/>
      <c r="TKK704" s="4"/>
      <c r="TKL704" s="4"/>
      <c r="TKM704" s="4"/>
      <c r="TKN704" s="4"/>
      <c r="TKO704" s="4"/>
      <c r="TKP704" s="4"/>
      <c r="TKQ704" s="4"/>
      <c r="TKR704" s="4"/>
      <c r="TKS704" s="4"/>
      <c r="TKT704" s="4"/>
      <c r="TKU704" s="4"/>
      <c r="TKV704" s="4"/>
      <c r="TKW704" s="4"/>
      <c r="TKX704" s="4"/>
      <c r="TKY704" s="4"/>
      <c r="TKZ704" s="4"/>
      <c r="TLA704" s="4"/>
      <c r="TLB704" s="4"/>
      <c r="TLC704" s="4"/>
      <c r="TLD704" s="4"/>
      <c r="TLE704" s="4"/>
      <c r="TLF704" s="4"/>
      <c r="TLG704" s="4"/>
      <c r="TLH704" s="4"/>
      <c r="TLI704" s="4"/>
      <c r="TLJ704" s="4"/>
      <c r="TLK704" s="4"/>
      <c r="TLL704" s="4"/>
      <c r="TLM704" s="4"/>
      <c r="TLN704" s="4"/>
      <c r="TLO704" s="4"/>
      <c r="TLP704" s="4"/>
      <c r="TLQ704" s="4"/>
      <c r="TLR704" s="4"/>
      <c r="TLS704" s="4"/>
      <c r="TLT704" s="4"/>
      <c r="TLU704" s="4"/>
      <c r="TLV704" s="4"/>
      <c r="TLW704" s="4"/>
      <c r="TLX704" s="4"/>
      <c r="TLY704" s="4"/>
      <c r="TLZ704" s="4"/>
      <c r="TMA704" s="4"/>
      <c r="TMB704" s="4"/>
      <c r="TMC704" s="4"/>
      <c r="TMD704" s="4"/>
      <c r="TME704" s="4"/>
      <c r="TMF704" s="4"/>
      <c r="TMG704" s="4"/>
      <c r="TMH704" s="4"/>
      <c r="TMI704" s="4"/>
      <c r="TMJ704" s="4"/>
      <c r="TMK704" s="4"/>
      <c r="TML704" s="4"/>
      <c r="TMM704" s="4"/>
      <c r="TMN704" s="4"/>
      <c r="TMO704" s="4"/>
      <c r="TMP704" s="4"/>
      <c r="TMQ704" s="4"/>
      <c r="TMR704" s="4"/>
      <c r="TMS704" s="4"/>
      <c r="TMT704" s="4"/>
      <c r="TMU704" s="4"/>
      <c r="TMV704" s="4"/>
      <c r="TMW704" s="4"/>
      <c r="TMX704" s="4"/>
      <c r="TMY704" s="4"/>
      <c r="TMZ704" s="4"/>
      <c r="TNA704" s="4"/>
      <c r="TNB704" s="4"/>
      <c r="TNC704" s="4"/>
      <c r="TND704" s="4"/>
      <c r="TNE704" s="4"/>
      <c r="TNF704" s="4"/>
      <c r="TNG704" s="4"/>
      <c r="TNH704" s="4"/>
      <c r="TNI704" s="4"/>
      <c r="TNJ704" s="4"/>
      <c r="TNK704" s="4"/>
      <c r="TNL704" s="4"/>
      <c r="TNM704" s="4"/>
      <c r="TNN704" s="4"/>
      <c r="TNO704" s="4"/>
      <c r="TNP704" s="4"/>
      <c r="TNQ704" s="4"/>
      <c r="TNR704" s="4"/>
      <c r="TNS704" s="4"/>
      <c r="TNT704" s="4"/>
      <c r="TNU704" s="4"/>
      <c r="TNV704" s="4"/>
      <c r="TNW704" s="4"/>
      <c r="TNX704" s="4"/>
      <c r="TNY704" s="4"/>
      <c r="TNZ704" s="4"/>
      <c r="TOA704" s="4"/>
      <c r="TOB704" s="4"/>
      <c r="TOC704" s="4"/>
      <c r="TOD704" s="4"/>
      <c r="TOE704" s="4"/>
      <c r="TOF704" s="4"/>
      <c r="TOG704" s="4"/>
      <c r="TOH704" s="4"/>
      <c r="TOI704" s="4"/>
      <c r="TOJ704" s="4"/>
      <c r="TOK704" s="4"/>
      <c r="TOL704" s="4"/>
      <c r="TOM704" s="4"/>
      <c r="TON704" s="4"/>
      <c r="TOO704" s="4"/>
      <c r="TOP704" s="4"/>
      <c r="TOQ704" s="4"/>
      <c r="TOR704" s="4"/>
      <c r="TOS704" s="4"/>
      <c r="TOT704" s="4"/>
      <c r="TOU704" s="4"/>
      <c r="TOV704" s="4"/>
      <c r="TOW704" s="4"/>
      <c r="TOX704" s="4"/>
      <c r="TOY704" s="4"/>
      <c r="TOZ704" s="4"/>
      <c r="TPA704" s="4"/>
      <c r="TPB704" s="4"/>
      <c r="TPC704" s="4"/>
      <c r="TPD704" s="4"/>
      <c r="TPE704" s="4"/>
      <c r="TPF704" s="4"/>
      <c r="TPG704" s="4"/>
      <c r="TPH704" s="4"/>
      <c r="TPI704" s="4"/>
      <c r="TPJ704" s="4"/>
      <c r="TPK704" s="4"/>
      <c r="TPL704" s="4"/>
      <c r="TPM704" s="4"/>
      <c r="TPN704" s="4"/>
      <c r="TPO704" s="4"/>
      <c r="TPP704" s="4"/>
      <c r="TPQ704" s="4"/>
      <c r="TPR704" s="4"/>
      <c r="TPS704" s="4"/>
      <c r="TPT704" s="4"/>
      <c r="TPU704" s="4"/>
      <c r="TPV704" s="4"/>
      <c r="TPW704" s="4"/>
      <c r="TPX704" s="4"/>
      <c r="TPY704" s="4"/>
      <c r="TPZ704" s="4"/>
      <c r="TQA704" s="4"/>
      <c r="TQB704" s="4"/>
      <c r="TQC704" s="4"/>
      <c r="TQD704" s="4"/>
      <c r="TQE704" s="4"/>
      <c r="TQF704" s="4"/>
      <c r="TQG704" s="4"/>
      <c r="TQH704" s="4"/>
      <c r="TQI704" s="4"/>
      <c r="TQJ704" s="4"/>
      <c r="TQK704" s="4"/>
      <c r="TQL704" s="4"/>
      <c r="TQM704" s="4"/>
      <c r="TQN704" s="4"/>
      <c r="TQO704" s="4"/>
      <c r="TQP704" s="4"/>
      <c r="TQQ704" s="4"/>
      <c r="TQR704" s="4"/>
      <c r="TQS704" s="4"/>
      <c r="TQT704" s="4"/>
      <c r="TQU704" s="4"/>
      <c r="TQV704" s="4"/>
      <c r="TQW704" s="4"/>
      <c r="TQX704" s="4"/>
      <c r="TQY704" s="4"/>
      <c r="TQZ704" s="4"/>
      <c r="TRA704" s="4"/>
      <c r="TRB704" s="4"/>
      <c r="TRC704" s="4"/>
      <c r="TRD704" s="4"/>
      <c r="TRE704" s="4"/>
      <c r="TRF704" s="4"/>
      <c r="TRG704" s="4"/>
      <c r="TRH704" s="4"/>
      <c r="TRI704" s="4"/>
      <c r="TRJ704" s="4"/>
      <c r="TRK704" s="4"/>
      <c r="TRL704" s="4"/>
      <c r="TRM704" s="4"/>
      <c r="TRN704" s="4"/>
      <c r="TRO704" s="4"/>
      <c r="TRP704" s="4"/>
      <c r="TRQ704" s="4"/>
      <c r="TRR704" s="4"/>
      <c r="TRS704" s="4"/>
      <c r="TRT704" s="4"/>
      <c r="TRU704" s="4"/>
      <c r="TRV704" s="4"/>
      <c r="TRW704" s="4"/>
      <c r="TRX704" s="4"/>
      <c r="TRY704" s="4"/>
      <c r="TRZ704" s="4"/>
      <c r="TSA704" s="4"/>
      <c r="TSB704" s="4"/>
      <c r="TSC704" s="4"/>
      <c r="TSD704" s="4"/>
      <c r="TSE704" s="4"/>
      <c r="TSF704" s="4"/>
      <c r="TSG704" s="4"/>
      <c r="TSH704" s="4"/>
      <c r="TSI704" s="4"/>
      <c r="TSJ704" s="4"/>
      <c r="TSK704" s="4"/>
      <c r="TSL704" s="4"/>
      <c r="TSM704" s="4"/>
      <c r="TSN704" s="4"/>
      <c r="TSO704" s="4"/>
      <c r="TSP704" s="4"/>
      <c r="TSQ704" s="4"/>
      <c r="TSR704" s="4"/>
      <c r="TSS704" s="4"/>
      <c r="TST704" s="4"/>
      <c r="TSU704" s="4"/>
      <c r="TSV704" s="4"/>
      <c r="TSW704" s="4"/>
      <c r="TSX704" s="4"/>
      <c r="TSY704" s="4"/>
      <c r="TSZ704" s="4"/>
      <c r="TTA704" s="4"/>
      <c r="TTB704" s="4"/>
      <c r="TTC704" s="4"/>
      <c r="TTD704" s="4"/>
      <c r="TTE704" s="4"/>
      <c r="TTF704" s="4"/>
      <c r="TTG704" s="4"/>
      <c r="TTH704" s="4"/>
      <c r="TTI704" s="4"/>
      <c r="TTJ704" s="4"/>
      <c r="TTK704" s="4"/>
      <c r="TTL704" s="4"/>
      <c r="TTM704" s="4"/>
      <c r="TTN704" s="4"/>
      <c r="TTO704" s="4"/>
      <c r="TTP704" s="4"/>
      <c r="TTQ704" s="4"/>
      <c r="TTR704" s="4"/>
      <c r="TTS704" s="4"/>
      <c r="TTT704" s="4"/>
      <c r="TTU704" s="4"/>
      <c r="TTV704" s="4"/>
      <c r="TTW704" s="4"/>
      <c r="TTX704" s="4"/>
      <c r="TTY704" s="4"/>
      <c r="TTZ704" s="4"/>
      <c r="TUA704" s="4"/>
      <c r="TUB704" s="4"/>
      <c r="TUC704" s="4"/>
      <c r="TUD704" s="4"/>
      <c r="TUE704" s="4"/>
      <c r="TUF704" s="4"/>
      <c r="TUG704" s="4"/>
      <c r="TUH704" s="4"/>
      <c r="TUI704" s="4"/>
      <c r="TUJ704" s="4"/>
      <c r="TUK704" s="4"/>
      <c r="TUL704" s="4"/>
      <c r="TUM704" s="4"/>
      <c r="TUN704" s="4"/>
      <c r="TUO704" s="4"/>
      <c r="TUP704" s="4"/>
      <c r="TUQ704" s="4"/>
      <c r="TUR704" s="4"/>
      <c r="TUS704" s="4"/>
      <c r="TUT704" s="4"/>
      <c r="TUU704" s="4"/>
      <c r="TUV704" s="4"/>
      <c r="TUW704" s="4"/>
      <c r="TUX704" s="4"/>
      <c r="TUY704" s="4"/>
      <c r="TUZ704" s="4"/>
      <c r="TVA704" s="4"/>
      <c r="TVB704" s="4"/>
      <c r="TVC704" s="4"/>
      <c r="TVD704" s="4"/>
      <c r="TVE704" s="4"/>
      <c r="TVF704" s="4"/>
      <c r="TVG704" s="4"/>
      <c r="TVH704" s="4"/>
      <c r="TVI704" s="4"/>
      <c r="TVJ704" s="4"/>
      <c r="TVK704" s="4"/>
      <c r="TVL704" s="4"/>
      <c r="TVM704" s="4"/>
      <c r="TVN704" s="4"/>
      <c r="TVO704" s="4"/>
      <c r="TVP704" s="4"/>
      <c r="TVQ704" s="4"/>
      <c r="TVR704" s="4"/>
      <c r="TVS704" s="4"/>
      <c r="TVT704" s="4"/>
      <c r="TVU704" s="4"/>
      <c r="TVV704" s="4"/>
      <c r="TVW704" s="4"/>
      <c r="TVX704" s="4"/>
      <c r="TVY704" s="4"/>
      <c r="TVZ704" s="4"/>
      <c r="TWA704" s="4"/>
      <c r="TWB704" s="4"/>
      <c r="TWC704" s="4"/>
      <c r="TWD704" s="4"/>
      <c r="TWE704" s="4"/>
      <c r="TWF704" s="4"/>
      <c r="TWG704" s="4"/>
      <c r="TWH704" s="4"/>
      <c r="TWI704" s="4"/>
      <c r="TWJ704" s="4"/>
      <c r="TWK704" s="4"/>
      <c r="TWL704" s="4"/>
      <c r="TWM704" s="4"/>
      <c r="TWN704" s="4"/>
      <c r="TWO704" s="4"/>
      <c r="TWP704" s="4"/>
      <c r="TWQ704" s="4"/>
      <c r="TWR704" s="4"/>
      <c r="TWS704" s="4"/>
      <c r="TWT704" s="4"/>
      <c r="TWU704" s="4"/>
      <c r="TWV704" s="4"/>
      <c r="TWW704" s="4"/>
      <c r="TWX704" s="4"/>
      <c r="TWY704" s="4"/>
      <c r="TWZ704" s="4"/>
      <c r="TXA704" s="4"/>
      <c r="TXB704" s="4"/>
      <c r="TXC704" s="4"/>
      <c r="TXD704" s="4"/>
      <c r="TXE704" s="4"/>
      <c r="TXF704" s="4"/>
      <c r="TXG704" s="4"/>
      <c r="TXH704" s="4"/>
      <c r="TXI704" s="4"/>
      <c r="TXJ704" s="4"/>
      <c r="TXK704" s="4"/>
      <c r="TXL704" s="4"/>
      <c r="TXM704" s="4"/>
      <c r="TXN704" s="4"/>
      <c r="TXO704" s="4"/>
      <c r="TXP704" s="4"/>
      <c r="TXQ704" s="4"/>
      <c r="TXR704" s="4"/>
      <c r="TXS704" s="4"/>
      <c r="TXT704" s="4"/>
      <c r="TXU704" s="4"/>
      <c r="TXV704" s="4"/>
      <c r="TXW704" s="4"/>
      <c r="TXX704" s="4"/>
      <c r="TXY704" s="4"/>
      <c r="TXZ704" s="4"/>
      <c r="TYA704" s="4"/>
      <c r="TYB704" s="4"/>
      <c r="TYC704" s="4"/>
      <c r="TYD704" s="4"/>
      <c r="TYE704" s="4"/>
      <c r="TYF704" s="4"/>
      <c r="TYG704" s="4"/>
      <c r="TYH704" s="4"/>
      <c r="TYI704" s="4"/>
      <c r="TYJ704" s="4"/>
      <c r="TYK704" s="4"/>
      <c r="TYL704" s="4"/>
      <c r="TYM704" s="4"/>
      <c r="TYN704" s="4"/>
      <c r="TYO704" s="4"/>
      <c r="TYP704" s="4"/>
      <c r="TYQ704" s="4"/>
      <c r="TYR704" s="4"/>
      <c r="TYS704" s="4"/>
      <c r="TYT704" s="4"/>
      <c r="TYU704" s="4"/>
      <c r="TYV704" s="4"/>
      <c r="TYW704" s="4"/>
      <c r="TYX704" s="4"/>
      <c r="TYY704" s="4"/>
      <c r="TYZ704" s="4"/>
      <c r="TZA704" s="4"/>
      <c r="TZB704" s="4"/>
      <c r="TZC704" s="4"/>
      <c r="TZD704" s="4"/>
      <c r="TZE704" s="4"/>
      <c r="TZF704" s="4"/>
      <c r="TZG704" s="4"/>
      <c r="TZH704" s="4"/>
      <c r="TZI704" s="4"/>
      <c r="TZJ704" s="4"/>
      <c r="TZK704" s="4"/>
      <c r="TZL704" s="4"/>
      <c r="TZM704" s="4"/>
      <c r="TZN704" s="4"/>
      <c r="TZO704" s="4"/>
      <c r="TZP704" s="4"/>
      <c r="TZQ704" s="4"/>
      <c r="TZR704" s="4"/>
      <c r="TZS704" s="4"/>
      <c r="TZT704" s="4"/>
      <c r="TZU704" s="4"/>
      <c r="TZV704" s="4"/>
      <c r="TZW704" s="4"/>
      <c r="TZX704" s="4"/>
      <c r="TZY704" s="4"/>
      <c r="TZZ704" s="4"/>
      <c r="UAA704" s="4"/>
      <c r="UAB704" s="4"/>
      <c r="UAC704" s="4"/>
      <c r="UAD704" s="4"/>
      <c r="UAE704" s="4"/>
      <c r="UAF704" s="4"/>
      <c r="UAG704" s="4"/>
      <c r="UAH704" s="4"/>
      <c r="UAI704" s="4"/>
      <c r="UAJ704" s="4"/>
      <c r="UAK704" s="4"/>
      <c r="UAL704" s="4"/>
      <c r="UAM704" s="4"/>
      <c r="UAN704" s="4"/>
      <c r="UAO704" s="4"/>
      <c r="UAP704" s="4"/>
      <c r="UAQ704" s="4"/>
      <c r="UAR704" s="4"/>
      <c r="UAS704" s="4"/>
      <c r="UAT704" s="4"/>
      <c r="UAU704" s="4"/>
      <c r="UAV704" s="4"/>
      <c r="UAW704" s="4"/>
      <c r="UAX704" s="4"/>
      <c r="UAY704" s="4"/>
      <c r="UAZ704" s="4"/>
      <c r="UBA704" s="4"/>
      <c r="UBB704" s="4"/>
      <c r="UBC704" s="4"/>
      <c r="UBD704" s="4"/>
      <c r="UBE704" s="4"/>
      <c r="UBF704" s="4"/>
      <c r="UBG704" s="4"/>
      <c r="UBH704" s="4"/>
      <c r="UBI704" s="4"/>
      <c r="UBJ704" s="4"/>
      <c r="UBK704" s="4"/>
      <c r="UBL704" s="4"/>
      <c r="UBM704" s="4"/>
      <c r="UBN704" s="4"/>
      <c r="UBO704" s="4"/>
      <c r="UBP704" s="4"/>
      <c r="UBQ704" s="4"/>
      <c r="UBR704" s="4"/>
      <c r="UBS704" s="4"/>
      <c r="UBT704" s="4"/>
      <c r="UBU704" s="4"/>
      <c r="UBV704" s="4"/>
      <c r="UBW704" s="4"/>
      <c r="UBX704" s="4"/>
      <c r="UBY704" s="4"/>
      <c r="UBZ704" s="4"/>
      <c r="UCA704" s="4"/>
      <c r="UCB704" s="4"/>
      <c r="UCC704" s="4"/>
      <c r="UCD704" s="4"/>
      <c r="UCE704" s="4"/>
      <c r="UCF704" s="4"/>
      <c r="UCG704" s="4"/>
      <c r="UCH704" s="4"/>
      <c r="UCI704" s="4"/>
      <c r="UCJ704" s="4"/>
      <c r="UCK704" s="4"/>
      <c r="UCL704" s="4"/>
      <c r="UCM704" s="4"/>
      <c r="UCN704" s="4"/>
      <c r="UCO704" s="4"/>
      <c r="UCP704" s="4"/>
      <c r="UCQ704" s="4"/>
      <c r="UCR704" s="4"/>
      <c r="UCS704" s="4"/>
      <c r="UCT704" s="4"/>
      <c r="UCU704" s="4"/>
      <c r="UCV704" s="4"/>
      <c r="UCW704" s="4"/>
      <c r="UCX704" s="4"/>
      <c r="UCY704" s="4"/>
      <c r="UCZ704" s="4"/>
      <c r="UDA704" s="4"/>
      <c r="UDB704" s="4"/>
      <c r="UDC704" s="4"/>
      <c r="UDD704" s="4"/>
      <c r="UDE704" s="4"/>
      <c r="UDF704" s="4"/>
      <c r="UDG704" s="4"/>
      <c r="UDH704" s="4"/>
      <c r="UDI704" s="4"/>
      <c r="UDJ704" s="4"/>
      <c r="UDK704" s="4"/>
      <c r="UDL704" s="4"/>
      <c r="UDM704" s="4"/>
      <c r="UDN704" s="4"/>
      <c r="UDO704" s="4"/>
      <c r="UDP704" s="4"/>
      <c r="UDQ704" s="4"/>
      <c r="UDR704" s="4"/>
      <c r="UDS704" s="4"/>
      <c r="UDT704" s="4"/>
      <c r="UDU704" s="4"/>
      <c r="UDV704" s="4"/>
      <c r="UDW704" s="4"/>
      <c r="UDX704" s="4"/>
      <c r="UDY704" s="4"/>
      <c r="UDZ704" s="4"/>
      <c r="UEA704" s="4"/>
      <c r="UEB704" s="4"/>
      <c r="UEC704" s="4"/>
      <c r="UED704" s="4"/>
      <c r="UEE704" s="4"/>
      <c r="UEF704" s="4"/>
      <c r="UEG704" s="4"/>
      <c r="UEH704" s="4"/>
      <c r="UEI704" s="4"/>
      <c r="UEJ704" s="4"/>
      <c r="UEK704" s="4"/>
      <c r="UEL704" s="4"/>
      <c r="UEM704" s="4"/>
      <c r="UEN704" s="4"/>
      <c r="UEO704" s="4"/>
      <c r="UEP704" s="4"/>
      <c r="UEQ704" s="4"/>
      <c r="UER704" s="4"/>
      <c r="UES704" s="4"/>
      <c r="UET704" s="4"/>
      <c r="UEU704" s="4"/>
      <c r="UEV704" s="4"/>
      <c r="UEW704" s="4"/>
      <c r="UEX704" s="4"/>
      <c r="UEY704" s="4"/>
      <c r="UEZ704" s="4"/>
      <c r="UFA704" s="4"/>
      <c r="UFB704" s="4"/>
      <c r="UFC704" s="4"/>
      <c r="UFD704" s="4"/>
      <c r="UFE704" s="4"/>
      <c r="UFF704" s="4"/>
      <c r="UFG704" s="4"/>
      <c r="UFH704" s="4"/>
      <c r="UFI704" s="4"/>
      <c r="UFJ704" s="4"/>
      <c r="UFK704" s="4"/>
      <c r="UFL704" s="4"/>
      <c r="UFM704" s="4"/>
      <c r="UFN704" s="4"/>
      <c r="UFO704" s="4"/>
      <c r="UFP704" s="4"/>
      <c r="UFQ704" s="4"/>
      <c r="UFR704" s="4"/>
      <c r="UFS704" s="4"/>
      <c r="UFT704" s="4"/>
      <c r="UFU704" s="4"/>
      <c r="UFV704" s="4"/>
      <c r="UFW704" s="4"/>
      <c r="UFX704" s="4"/>
      <c r="UFY704" s="4"/>
      <c r="UFZ704" s="4"/>
      <c r="UGA704" s="4"/>
      <c r="UGB704" s="4"/>
      <c r="UGC704" s="4"/>
      <c r="UGD704" s="4"/>
      <c r="UGE704" s="4"/>
      <c r="UGF704" s="4"/>
      <c r="UGG704" s="4"/>
      <c r="UGH704" s="4"/>
      <c r="UGI704" s="4"/>
      <c r="UGJ704" s="4"/>
      <c r="UGK704" s="4"/>
      <c r="UGL704" s="4"/>
      <c r="UGM704" s="4"/>
      <c r="UGN704" s="4"/>
      <c r="UGO704" s="4"/>
      <c r="UGP704" s="4"/>
      <c r="UGQ704" s="4"/>
      <c r="UGR704" s="4"/>
      <c r="UGS704" s="4"/>
      <c r="UGT704" s="4"/>
      <c r="UGU704" s="4"/>
      <c r="UGV704" s="4"/>
      <c r="UGW704" s="4"/>
      <c r="UGX704" s="4"/>
      <c r="UGY704" s="4"/>
      <c r="UGZ704" s="4"/>
      <c r="UHA704" s="4"/>
      <c r="UHB704" s="4"/>
      <c r="UHC704" s="4"/>
      <c r="UHD704" s="4"/>
      <c r="UHE704" s="4"/>
      <c r="UHF704" s="4"/>
      <c r="UHG704" s="4"/>
      <c r="UHH704" s="4"/>
      <c r="UHI704" s="4"/>
      <c r="UHJ704" s="4"/>
      <c r="UHK704" s="4"/>
      <c r="UHL704" s="4"/>
      <c r="UHM704" s="4"/>
      <c r="UHN704" s="4"/>
      <c r="UHO704" s="4"/>
      <c r="UHP704" s="4"/>
      <c r="UHQ704" s="4"/>
      <c r="UHR704" s="4"/>
      <c r="UHS704" s="4"/>
      <c r="UHT704" s="4"/>
      <c r="UHU704" s="4"/>
      <c r="UHV704" s="4"/>
      <c r="UHW704" s="4"/>
      <c r="UHX704" s="4"/>
      <c r="UHY704" s="4"/>
      <c r="UHZ704" s="4"/>
      <c r="UIA704" s="4"/>
      <c r="UIB704" s="4"/>
      <c r="UIC704" s="4"/>
      <c r="UID704" s="4"/>
      <c r="UIE704" s="4"/>
      <c r="UIF704" s="4"/>
      <c r="UIG704" s="4"/>
      <c r="UIH704" s="4"/>
      <c r="UII704" s="4"/>
      <c r="UIJ704" s="4"/>
      <c r="UIK704" s="4"/>
      <c r="UIL704" s="4"/>
      <c r="UIM704" s="4"/>
      <c r="UIN704" s="4"/>
      <c r="UIO704" s="4"/>
      <c r="UIP704" s="4"/>
      <c r="UIQ704" s="4"/>
      <c r="UIR704" s="4"/>
      <c r="UIS704" s="4"/>
      <c r="UIT704" s="4"/>
      <c r="UIU704" s="4"/>
      <c r="UIV704" s="4"/>
      <c r="UIW704" s="4"/>
      <c r="UIX704" s="4"/>
      <c r="UIY704" s="4"/>
      <c r="UIZ704" s="4"/>
      <c r="UJA704" s="4"/>
      <c r="UJB704" s="4"/>
      <c r="UJC704" s="4"/>
      <c r="UJD704" s="4"/>
      <c r="UJE704" s="4"/>
      <c r="UJF704" s="4"/>
      <c r="UJG704" s="4"/>
      <c r="UJH704" s="4"/>
      <c r="UJI704" s="4"/>
      <c r="UJJ704" s="4"/>
      <c r="UJK704" s="4"/>
      <c r="UJL704" s="4"/>
      <c r="UJM704" s="4"/>
      <c r="UJN704" s="4"/>
      <c r="UJO704" s="4"/>
      <c r="UJP704" s="4"/>
      <c r="UJQ704" s="4"/>
      <c r="UJR704" s="4"/>
      <c r="UJS704" s="4"/>
      <c r="UJT704" s="4"/>
      <c r="UJU704" s="4"/>
      <c r="UJV704" s="4"/>
      <c r="UJW704" s="4"/>
      <c r="UJX704" s="4"/>
      <c r="UJY704" s="4"/>
      <c r="UJZ704" s="4"/>
      <c r="UKA704" s="4"/>
      <c r="UKB704" s="4"/>
      <c r="UKC704" s="4"/>
      <c r="UKD704" s="4"/>
      <c r="UKE704" s="4"/>
      <c r="UKF704" s="4"/>
      <c r="UKG704" s="4"/>
      <c r="UKH704" s="4"/>
      <c r="UKI704" s="4"/>
      <c r="UKJ704" s="4"/>
      <c r="UKK704" s="4"/>
      <c r="UKL704" s="4"/>
      <c r="UKM704" s="4"/>
      <c r="UKN704" s="4"/>
      <c r="UKO704" s="4"/>
      <c r="UKP704" s="4"/>
      <c r="UKQ704" s="4"/>
      <c r="UKR704" s="4"/>
      <c r="UKS704" s="4"/>
      <c r="UKT704" s="4"/>
      <c r="UKU704" s="4"/>
      <c r="UKV704" s="4"/>
      <c r="UKW704" s="4"/>
      <c r="UKX704" s="4"/>
      <c r="UKY704" s="4"/>
      <c r="UKZ704" s="4"/>
      <c r="ULA704" s="4"/>
      <c r="ULB704" s="4"/>
      <c r="ULC704" s="4"/>
      <c r="ULD704" s="4"/>
      <c r="ULE704" s="4"/>
      <c r="ULF704" s="4"/>
      <c r="ULG704" s="4"/>
      <c r="ULH704" s="4"/>
      <c r="ULI704" s="4"/>
      <c r="ULJ704" s="4"/>
      <c r="ULK704" s="4"/>
      <c r="ULL704" s="4"/>
      <c r="ULM704" s="4"/>
      <c r="ULN704" s="4"/>
      <c r="ULO704" s="4"/>
      <c r="ULP704" s="4"/>
      <c r="ULQ704" s="4"/>
      <c r="ULR704" s="4"/>
      <c r="ULS704" s="4"/>
      <c r="ULT704" s="4"/>
      <c r="ULU704" s="4"/>
      <c r="ULV704" s="4"/>
      <c r="ULW704" s="4"/>
      <c r="ULX704" s="4"/>
      <c r="ULY704" s="4"/>
      <c r="ULZ704" s="4"/>
      <c r="UMA704" s="4"/>
      <c r="UMB704" s="4"/>
      <c r="UMC704" s="4"/>
      <c r="UMD704" s="4"/>
      <c r="UME704" s="4"/>
      <c r="UMF704" s="4"/>
      <c r="UMG704" s="4"/>
      <c r="UMH704" s="4"/>
      <c r="UMI704" s="4"/>
      <c r="UMJ704" s="4"/>
      <c r="UMK704" s="4"/>
      <c r="UML704" s="4"/>
      <c r="UMM704" s="4"/>
      <c r="UMN704" s="4"/>
      <c r="UMO704" s="4"/>
      <c r="UMP704" s="4"/>
      <c r="UMQ704" s="4"/>
      <c r="UMR704" s="4"/>
      <c r="UMS704" s="4"/>
      <c r="UMT704" s="4"/>
      <c r="UMU704" s="4"/>
      <c r="UMV704" s="4"/>
      <c r="UMW704" s="4"/>
      <c r="UMX704" s="4"/>
      <c r="UMY704" s="4"/>
      <c r="UMZ704" s="4"/>
      <c r="UNA704" s="4"/>
      <c r="UNB704" s="4"/>
      <c r="UNC704" s="4"/>
      <c r="UND704" s="4"/>
      <c r="UNE704" s="4"/>
      <c r="UNF704" s="4"/>
      <c r="UNG704" s="4"/>
      <c r="UNH704" s="4"/>
      <c r="UNI704" s="4"/>
      <c r="UNJ704" s="4"/>
      <c r="UNK704" s="4"/>
      <c r="UNL704" s="4"/>
      <c r="UNM704" s="4"/>
      <c r="UNN704" s="4"/>
      <c r="UNO704" s="4"/>
      <c r="UNP704" s="4"/>
      <c r="UNQ704" s="4"/>
      <c r="UNR704" s="4"/>
      <c r="UNS704" s="4"/>
      <c r="UNT704" s="4"/>
      <c r="UNU704" s="4"/>
      <c r="UNV704" s="4"/>
      <c r="UNW704" s="4"/>
      <c r="UNX704" s="4"/>
      <c r="UNY704" s="4"/>
      <c r="UNZ704" s="4"/>
      <c r="UOA704" s="4"/>
      <c r="UOB704" s="4"/>
      <c r="UOC704" s="4"/>
      <c r="UOD704" s="4"/>
      <c r="UOE704" s="4"/>
      <c r="UOF704" s="4"/>
      <c r="UOG704" s="4"/>
      <c r="UOH704" s="4"/>
      <c r="UOI704" s="4"/>
      <c r="UOJ704" s="4"/>
      <c r="UOK704" s="4"/>
      <c r="UOL704" s="4"/>
      <c r="UOM704" s="4"/>
      <c r="UON704" s="4"/>
      <c r="UOO704" s="4"/>
      <c r="UOP704" s="4"/>
      <c r="UOQ704" s="4"/>
      <c r="UOR704" s="4"/>
      <c r="UOS704" s="4"/>
      <c r="UOT704" s="4"/>
      <c r="UOU704" s="4"/>
      <c r="UOV704" s="4"/>
      <c r="UOW704" s="4"/>
      <c r="UOX704" s="4"/>
      <c r="UOY704" s="4"/>
      <c r="UOZ704" s="4"/>
      <c r="UPA704" s="4"/>
      <c r="UPB704" s="4"/>
      <c r="UPC704" s="4"/>
      <c r="UPD704" s="4"/>
      <c r="UPE704" s="4"/>
      <c r="UPF704" s="4"/>
      <c r="UPG704" s="4"/>
      <c r="UPH704" s="4"/>
      <c r="UPI704" s="4"/>
      <c r="UPJ704" s="4"/>
      <c r="UPK704" s="4"/>
      <c r="UPL704" s="4"/>
      <c r="UPM704" s="4"/>
      <c r="UPN704" s="4"/>
      <c r="UPO704" s="4"/>
      <c r="UPP704" s="4"/>
      <c r="UPQ704" s="4"/>
      <c r="UPR704" s="4"/>
      <c r="UPS704" s="4"/>
      <c r="UPT704" s="4"/>
      <c r="UPU704" s="4"/>
      <c r="UPV704" s="4"/>
      <c r="UPW704" s="4"/>
      <c r="UPX704" s="4"/>
      <c r="UPY704" s="4"/>
      <c r="UPZ704" s="4"/>
      <c r="UQA704" s="4"/>
      <c r="UQB704" s="4"/>
      <c r="UQC704" s="4"/>
      <c r="UQD704" s="4"/>
      <c r="UQE704" s="4"/>
      <c r="UQF704" s="4"/>
      <c r="UQG704" s="4"/>
      <c r="UQH704" s="4"/>
      <c r="UQI704" s="4"/>
      <c r="UQJ704" s="4"/>
      <c r="UQK704" s="4"/>
      <c r="UQL704" s="4"/>
      <c r="UQM704" s="4"/>
      <c r="UQN704" s="4"/>
      <c r="UQO704" s="4"/>
      <c r="UQP704" s="4"/>
      <c r="UQQ704" s="4"/>
      <c r="UQR704" s="4"/>
      <c r="UQS704" s="4"/>
      <c r="UQT704" s="4"/>
      <c r="UQU704" s="4"/>
      <c r="UQV704" s="4"/>
      <c r="UQW704" s="4"/>
      <c r="UQX704" s="4"/>
      <c r="UQY704" s="4"/>
      <c r="UQZ704" s="4"/>
      <c r="URA704" s="4"/>
      <c r="URB704" s="4"/>
      <c r="URC704" s="4"/>
      <c r="URD704" s="4"/>
      <c r="URE704" s="4"/>
      <c r="URF704" s="4"/>
      <c r="URG704" s="4"/>
      <c r="URH704" s="4"/>
      <c r="URI704" s="4"/>
      <c r="URJ704" s="4"/>
      <c r="URK704" s="4"/>
      <c r="URL704" s="4"/>
      <c r="URM704" s="4"/>
      <c r="URN704" s="4"/>
      <c r="URO704" s="4"/>
      <c r="URP704" s="4"/>
      <c r="URQ704" s="4"/>
      <c r="URR704" s="4"/>
      <c r="URS704" s="4"/>
      <c r="URT704" s="4"/>
      <c r="URU704" s="4"/>
      <c r="URV704" s="4"/>
      <c r="URW704" s="4"/>
      <c r="URX704" s="4"/>
      <c r="URY704" s="4"/>
      <c r="URZ704" s="4"/>
      <c r="USA704" s="4"/>
      <c r="USB704" s="4"/>
      <c r="USC704" s="4"/>
      <c r="USD704" s="4"/>
      <c r="USE704" s="4"/>
      <c r="USF704" s="4"/>
      <c r="USG704" s="4"/>
      <c r="USH704" s="4"/>
      <c r="USI704" s="4"/>
      <c r="USJ704" s="4"/>
      <c r="USK704" s="4"/>
      <c r="USL704" s="4"/>
      <c r="USM704" s="4"/>
      <c r="USN704" s="4"/>
      <c r="USO704" s="4"/>
      <c r="USP704" s="4"/>
      <c r="USQ704" s="4"/>
      <c r="USR704" s="4"/>
      <c r="USS704" s="4"/>
      <c r="UST704" s="4"/>
      <c r="USU704" s="4"/>
      <c r="USV704" s="4"/>
      <c r="USW704" s="4"/>
      <c r="USX704" s="4"/>
      <c r="USY704" s="4"/>
      <c r="USZ704" s="4"/>
      <c r="UTA704" s="4"/>
      <c r="UTB704" s="4"/>
      <c r="UTC704" s="4"/>
      <c r="UTD704" s="4"/>
      <c r="UTE704" s="4"/>
      <c r="UTF704" s="4"/>
      <c r="UTG704" s="4"/>
      <c r="UTH704" s="4"/>
      <c r="UTI704" s="4"/>
      <c r="UTJ704" s="4"/>
      <c r="UTK704" s="4"/>
      <c r="UTL704" s="4"/>
      <c r="UTM704" s="4"/>
      <c r="UTN704" s="4"/>
      <c r="UTO704" s="4"/>
      <c r="UTP704" s="4"/>
      <c r="UTQ704" s="4"/>
      <c r="UTR704" s="4"/>
      <c r="UTS704" s="4"/>
      <c r="UTT704" s="4"/>
      <c r="UTU704" s="4"/>
      <c r="UTV704" s="4"/>
      <c r="UTW704" s="4"/>
      <c r="UTX704" s="4"/>
      <c r="UTY704" s="4"/>
      <c r="UTZ704" s="4"/>
      <c r="UUA704" s="4"/>
      <c r="UUB704" s="4"/>
      <c r="UUC704" s="4"/>
      <c r="UUD704" s="4"/>
      <c r="UUE704" s="4"/>
      <c r="UUF704" s="4"/>
      <c r="UUG704" s="4"/>
      <c r="UUH704" s="4"/>
      <c r="UUI704" s="4"/>
      <c r="UUJ704" s="4"/>
      <c r="UUK704" s="4"/>
      <c r="UUL704" s="4"/>
      <c r="UUM704" s="4"/>
      <c r="UUN704" s="4"/>
      <c r="UUO704" s="4"/>
      <c r="UUP704" s="4"/>
      <c r="UUQ704" s="4"/>
      <c r="UUR704" s="4"/>
      <c r="UUS704" s="4"/>
      <c r="UUT704" s="4"/>
      <c r="UUU704" s="4"/>
      <c r="UUV704" s="4"/>
      <c r="UUW704" s="4"/>
      <c r="UUX704" s="4"/>
      <c r="UUY704" s="4"/>
      <c r="UUZ704" s="4"/>
      <c r="UVA704" s="4"/>
      <c r="UVB704" s="4"/>
      <c r="UVC704" s="4"/>
      <c r="UVD704" s="4"/>
      <c r="UVE704" s="4"/>
      <c r="UVF704" s="4"/>
      <c r="UVG704" s="4"/>
      <c r="UVH704" s="4"/>
      <c r="UVI704" s="4"/>
      <c r="UVJ704" s="4"/>
      <c r="UVK704" s="4"/>
      <c r="UVL704" s="4"/>
      <c r="UVM704" s="4"/>
      <c r="UVN704" s="4"/>
      <c r="UVO704" s="4"/>
      <c r="UVP704" s="4"/>
      <c r="UVQ704" s="4"/>
      <c r="UVR704" s="4"/>
      <c r="UVS704" s="4"/>
      <c r="UVT704" s="4"/>
      <c r="UVU704" s="4"/>
      <c r="UVV704" s="4"/>
      <c r="UVW704" s="4"/>
      <c r="UVX704" s="4"/>
      <c r="UVY704" s="4"/>
      <c r="UVZ704" s="4"/>
      <c r="UWA704" s="4"/>
      <c r="UWB704" s="4"/>
      <c r="UWC704" s="4"/>
      <c r="UWD704" s="4"/>
      <c r="UWE704" s="4"/>
      <c r="UWF704" s="4"/>
      <c r="UWG704" s="4"/>
      <c r="UWH704" s="4"/>
      <c r="UWI704" s="4"/>
      <c r="UWJ704" s="4"/>
      <c r="UWK704" s="4"/>
      <c r="UWL704" s="4"/>
      <c r="UWM704" s="4"/>
      <c r="UWN704" s="4"/>
      <c r="UWO704" s="4"/>
      <c r="UWP704" s="4"/>
      <c r="UWQ704" s="4"/>
      <c r="UWR704" s="4"/>
      <c r="UWS704" s="4"/>
      <c r="UWT704" s="4"/>
      <c r="UWU704" s="4"/>
      <c r="UWV704" s="4"/>
      <c r="UWW704" s="4"/>
      <c r="UWX704" s="4"/>
      <c r="UWY704" s="4"/>
      <c r="UWZ704" s="4"/>
      <c r="UXA704" s="4"/>
      <c r="UXB704" s="4"/>
      <c r="UXC704" s="4"/>
      <c r="UXD704" s="4"/>
      <c r="UXE704" s="4"/>
      <c r="UXF704" s="4"/>
      <c r="UXG704" s="4"/>
      <c r="UXH704" s="4"/>
      <c r="UXI704" s="4"/>
      <c r="UXJ704" s="4"/>
      <c r="UXK704" s="4"/>
      <c r="UXL704" s="4"/>
      <c r="UXM704" s="4"/>
      <c r="UXN704" s="4"/>
      <c r="UXO704" s="4"/>
      <c r="UXP704" s="4"/>
      <c r="UXQ704" s="4"/>
      <c r="UXR704" s="4"/>
      <c r="UXS704" s="4"/>
      <c r="UXT704" s="4"/>
      <c r="UXU704" s="4"/>
      <c r="UXV704" s="4"/>
      <c r="UXW704" s="4"/>
      <c r="UXX704" s="4"/>
      <c r="UXY704" s="4"/>
      <c r="UXZ704" s="4"/>
      <c r="UYA704" s="4"/>
      <c r="UYB704" s="4"/>
      <c r="UYC704" s="4"/>
      <c r="UYD704" s="4"/>
      <c r="UYE704" s="4"/>
      <c r="UYF704" s="4"/>
      <c r="UYG704" s="4"/>
      <c r="UYH704" s="4"/>
      <c r="UYI704" s="4"/>
      <c r="UYJ704" s="4"/>
      <c r="UYK704" s="4"/>
      <c r="UYL704" s="4"/>
      <c r="UYM704" s="4"/>
      <c r="UYN704" s="4"/>
      <c r="UYO704" s="4"/>
      <c r="UYP704" s="4"/>
      <c r="UYQ704" s="4"/>
      <c r="UYR704" s="4"/>
      <c r="UYS704" s="4"/>
      <c r="UYT704" s="4"/>
      <c r="UYU704" s="4"/>
      <c r="UYV704" s="4"/>
      <c r="UYW704" s="4"/>
      <c r="UYX704" s="4"/>
      <c r="UYY704" s="4"/>
      <c r="UYZ704" s="4"/>
      <c r="UZA704" s="4"/>
      <c r="UZB704" s="4"/>
      <c r="UZC704" s="4"/>
      <c r="UZD704" s="4"/>
      <c r="UZE704" s="4"/>
      <c r="UZF704" s="4"/>
      <c r="UZG704" s="4"/>
      <c r="UZH704" s="4"/>
      <c r="UZI704" s="4"/>
      <c r="UZJ704" s="4"/>
      <c r="UZK704" s="4"/>
      <c r="UZL704" s="4"/>
      <c r="UZM704" s="4"/>
      <c r="UZN704" s="4"/>
      <c r="UZO704" s="4"/>
      <c r="UZP704" s="4"/>
      <c r="UZQ704" s="4"/>
      <c r="UZR704" s="4"/>
      <c r="UZS704" s="4"/>
      <c r="UZT704" s="4"/>
      <c r="UZU704" s="4"/>
      <c r="UZV704" s="4"/>
      <c r="UZW704" s="4"/>
      <c r="UZX704" s="4"/>
      <c r="UZY704" s="4"/>
      <c r="UZZ704" s="4"/>
      <c r="VAA704" s="4"/>
      <c r="VAB704" s="4"/>
      <c r="VAC704" s="4"/>
      <c r="VAD704" s="4"/>
      <c r="VAE704" s="4"/>
      <c r="VAF704" s="4"/>
      <c r="VAG704" s="4"/>
      <c r="VAH704" s="4"/>
      <c r="VAI704" s="4"/>
      <c r="VAJ704" s="4"/>
      <c r="VAK704" s="4"/>
      <c r="VAL704" s="4"/>
      <c r="VAM704" s="4"/>
      <c r="VAN704" s="4"/>
      <c r="VAO704" s="4"/>
      <c r="VAP704" s="4"/>
      <c r="VAQ704" s="4"/>
      <c r="VAR704" s="4"/>
      <c r="VAS704" s="4"/>
      <c r="VAT704" s="4"/>
      <c r="VAU704" s="4"/>
      <c r="VAV704" s="4"/>
      <c r="VAW704" s="4"/>
      <c r="VAX704" s="4"/>
      <c r="VAY704" s="4"/>
      <c r="VAZ704" s="4"/>
      <c r="VBA704" s="4"/>
      <c r="VBB704" s="4"/>
      <c r="VBC704" s="4"/>
      <c r="VBD704" s="4"/>
      <c r="VBE704" s="4"/>
      <c r="VBF704" s="4"/>
      <c r="VBG704" s="4"/>
      <c r="VBH704" s="4"/>
      <c r="VBI704" s="4"/>
      <c r="VBJ704" s="4"/>
      <c r="VBK704" s="4"/>
      <c r="VBL704" s="4"/>
      <c r="VBM704" s="4"/>
      <c r="VBN704" s="4"/>
      <c r="VBO704" s="4"/>
      <c r="VBP704" s="4"/>
      <c r="VBQ704" s="4"/>
      <c r="VBR704" s="4"/>
      <c r="VBS704" s="4"/>
      <c r="VBT704" s="4"/>
      <c r="VBU704" s="4"/>
      <c r="VBV704" s="4"/>
      <c r="VBW704" s="4"/>
      <c r="VBX704" s="4"/>
      <c r="VBY704" s="4"/>
      <c r="VBZ704" s="4"/>
      <c r="VCA704" s="4"/>
      <c r="VCB704" s="4"/>
      <c r="VCC704" s="4"/>
      <c r="VCD704" s="4"/>
      <c r="VCE704" s="4"/>
      <c r="VCF704" s="4"/>
      <c r="VCG704" s="4"/>
      <c r="VCH704" s="4"/>
      <c r="VCI704" s="4"/>
      <c r="VCJ704" s="4"/>
      <c r="VCK704" s="4"/>
      <c r="VCL704" s="4"/>
      <c r="VCM704" s="4"/>
      <c r="VCN704" s="4"/>
      <c r="VCO704" s="4"/>
      <c r="VCP704" s="4"/>
      <c r="VCQ704" s="4"/>
      <c r="VCR704" s="4"/>
      <c r="VCS704" s="4"/>
      <c r="VCT704" s="4"/>
      <c r="VCU704" s="4"/>
      <c r="VCV704" s="4"/>
      <c r="VCW704" s="4"/>
      <c r="VCX704" s="4"/>
      <c r="VCY704" s="4"/>
      <c r="VCZ704" s="4"/>
      <c r="VDA704" s="4"/>
      <c r="VDB704" s="4"/>
      <c r="VDC704" s="4"/>
      <c r="VDD704" s="4"/>
      <c r="VDE704" s="4"/>
      <c r="VDF704" s="4"/>
      <c r="VDG704" s="4"/>
      <c r="VDH704" s="4"/>
      <c r="VDI704" s="4"/>
      <c r="VDJ704" s="4"/>
      <c r="VDK704" s="4"/>
      <c r="VDL704" s="4"/>
      <c r="VDM704" s="4"/>
      <c r="VDN704" s="4"/>
      <c r="VDO704" s="4"/>
      <c r="VDP704" s="4"/>
      <c r="VDQ704" s="4"/>
      <c r="VDR704" s="4"/>
      <c r="VDS704" s="4"/>
      <c r="VDT704" s="4"/>
      <c r="VDU704" s="4"/>
      <c r="VDV704" s="4"/>
      <c r="VDW704" s="4"/>
      <c r="VDX704" s="4"/>
      <c r="VDY704" s="4"/>
      <c r="VDZ704" s="4"/>
      <c r="VEA704" s="4"/>
      <c r="VEB704" s="4"/>
      <c r="VEC704" s="4"/>
      <c r="VED704" s="4"/>
      <c r="VEE704" s="4"/>
      <c r="VEF704" s="4"/>
      <c r="VEG704" s="4"/>
      <c r="VEH704" s="4"/>
      <c r="VEI704" s="4"/>
      <c r="VEJ704" s="4"/>
      <c r="VEK704" s="4"/>
      <c r="VEL704" s="4"/>
      <c r="VEM704" s="4"/>
      <c r="VEN704" s="4"/>
      <c r="VEO704" s="4"/>
      <c r="VEP704" s="4"/>
      <c r="VEQ704" s="4"/>
      <c r="VER704" s="4"/>
      <c r="VES704" s="4"/>
      <c r="VET704" s="4"/>
      <c r="VEU704" s="4"/>
      <c r="VEV704" s="4"/>
      <c r="VEW704" s="4"/>
      <c r="VEX704" s="4"/>
      <c r="VEY704" s="4"/>
      <c r="VEZ704" s="4"/>
      <c r="VFA704" s="4"/>
      <c r="VFB704" s="4"/>
      <c r="VFC704" s="4"/>
      <c r="VFD704" s="4"/>
      <c r="VFE704" s="4"/>
      <c r="VFF704" s="4"/>
      <c r="VFG704" s="4"/>
      <c r="VFH704" s="4"/>
      <c r="VFI704" s="4"/>
      <c r="VFJ704" s="4"/>
      <c r="VFK704" s="4"/>
      <c r="VFL704" s="4"/>
      <c r="VFM704" s="4"/>
      <c r="VFN704" s="4"/>
      <c r="VFO704" s="4"/>
      <c r="VFP704" s="4"/>
      <c r="VFQ704" s="4"/>
      <c r="VFR704" s="4"/>
      <c r="VFS704" s="4"/>
      <c r="VFT704" s="4"/>
      <c r="VFU704" s="4"/>
      <c r="VFV704" s="4"/>
      <c r="VFW704" s="4"/>
      <c r="VFX704" s="4"/>
      <c r="VFY704" s="4"/>
      <c r="VFZ704" s="4"/>
      <c r="VGA704" s="4"/>
      <c r="VGB704" s="4"/>
      <c r="VGC704" s="4"/>
      <c r="VGD704" s="4"/>
      <c r="VGE704" s="4"/>
      <c r="VGF704" s="4"/>
      <c r="VGG704" s="4"/>
      <c r="VGH704" s="4"/>
      <c r="VGI704" s="4"/>
      <c r="VGJ704" s="4"/>
      <c r="VGK704" s="4"/>
      <c r="VGL704" s="4"/>
      <c r="VGM704" s="4"/>
      <c r="VGN704" s="4"/>
      <c r="VGO704" s="4"/>
      <c r="VGP704" s="4"/>
      <c r="VGQ704" s="4"/>
      <c r="VGR704" s="4"/>
      <c r="VGS704" s="4"/>
      <c r="VGT704" s="4"/>
      <c r="VGU704" s="4"/>
      <c r="VGV704" s="4"/>
      <c r="VGW704" s="4"/>
      <c r="VGX704" s="4"/>
      <c r="VGY704" s="4"/>
      <c r="VGZ704" s="4"/>
      <c r="VHA704" s="4"/>
      <c r="VHB704" s="4"/>
      <c r="VHC704" s="4"/>
      <c r="VHD704" s="4"/>
      <c r="VHE704" s="4"/>
      <c r="VHF704" s="4"/>
      <c r="VHG704" s="4"/>
      <c r="VHH704" s="4"/>
      <c r="VHI704" s="4"/>
      <c r="VHJ704" s="4"/>
      <c r="VHK704" s="4"/>
      <c r="VHL704" s="4"/>
      <c r="VHM704" s="4"/>
      <c r="VHN704" s="4"/>
      <c r="VHO704" s="4"/>
      <c r="VHP704" s="4"/>
      <c r="VHQ704" s="4"/>
      <c r="VHR704" s="4"/>
      <c r="VHS704" s="4"/>
      <c r="VHT704" s="4"/>
      <c r="VHU704" s="4"/>
      <c r="VHV704" s="4"/>
      <c r="VHW704" s="4"/>
      <c r="VHX704" s="4"/>
      <c r="VHY704" s="4"/>
      <c r="VHZ704" s="4"/>
      <c r="VIA704" s="4"/>
      <c r="VIB704" s="4"/>
      <c r="VIC704" s="4"/>
      <c r="VID704" s="4"/>
      <c r="VIE704" s="4"/>
      <c r="VIF704" s="4"/>
      <c r="VIG704" s="4"/>
      <c r="VIH704" s="4"/>
      <c r="VII704" s="4"/>
      <c r="VIJ704" s="4"/>
      <c r="VIK704" s="4"/>
      <c r="VIL704" s="4"/>
      <c r="VIM704" s="4"/>
      <c r="VIN704" s="4"/>
      <c r="VIO704" s="4"/>
      <c r="VIP704" s="4"/>
      <c r="VIQ704" s="4"/>
      <c r="VIR704" s="4"/>
      <c r="VIS704" s="4"/>
      <c r="VIT704" s="4"/>
      <c r="VIU704" s="4"/>
      <c r="VIV704" s="4"/>
      <c r="VIW704" s="4"/>
      <c r="VIX704" s="4"/>
      <c r="VIY704" s="4"/>
      <c r="VIZ704" s="4"/>
      <c r="VJA704" s="4"/>
      <c r="VJB704" s="4"/>
      <c r="VJC704" s="4"/>
      <c r="VJD704" s="4"/>
      <c r="VJE704" s="4"/>
      <c r="VJF704" s="4"/>
      <c r="VJG704" s="4"/>
      <c r="VJH704" s="4"/>
      <c r="VJI704" s="4"/>
      <c r="VJJ704" s="4"/>
      <c r="VJK704" s="4"/>
      <c r="VJL704" s="4"/>
      <c r="VJM704" s="4"/>
      <c r="VJN704" s="4"/>
      <c r="VJO704" s="4"/>
      <c r="VJP704" s="4"/>
      <c r="VJQ704" s="4"/>
      <c r="VJR704" s="4"/>
      <c r="VJS704" s="4"/>
      <c r="VJT704" s="4"/>
      <c r="VJU704" s="4"/>
      <c r="VJV704" s="4"/>
      <c r="VJW704" s="4"/>
      <c r="VJX704" s="4"/>
      <c r="VJY704" s="4"/>
      <c r="VJZ704" s="4"/>
      <c r="VKA704" s="4"/>
      <c r="VKB704" s="4"/>
      <c r="VKC704" s="4"/>
      <c r="VKD704" s="4"/>
      <c r="VKE704" s="4"/>
      <c r="VKF704" s="4"/>
      <c r="VKG704" s="4"/>
      <c r="VKH704" s="4"/>
      <c r="VKI704" s="4"/>
      <c r="VKJ704" s="4"/>
      <c r="VKK704" s="4"/>
      <c r="VKL704" s="4"/>
      <c r="VKM704" s="4"/>
      <c r="VKN704" s="4"/>
      <c r="VKO704" s="4"/>
      <c r="VKP704" s="4"/>
      <c r="VKQ704" s="4"/>
      <c r="VKR704" s="4"/>
      <c r="VKS704" s="4"/>
      <c r="VKT704" s="4"/>
      <c r="VKU704" s="4"/>
      <c r="VKV704" s="4"/>
      <c r="VKW704" s="4"/>
      <c r="VKX704" s="4"/>
      <c r="VKY704" s="4"/>
      <c r="VKZ704" s="4"/>
      <c r="VLA704" s="4"/>
      <c r="VLB704" s="4"/>
      <c r="VLC704" s="4"/>
      <c r="VLD704" s="4"/>
      <c r="VLE704" s="4"/>
      <c r="VLF704" s="4"/>
      <c r="VLG704" s="4"/>
      <c r="VLH704" s="4"/>
      <c r="VLI704" s="4"/>
      <c r="VLJ704" s="4"/>
      <c r="VLK704" s="4"/>
      <c r="VLL704" s="4"/>
      <c r="VLM704" s="4"/>
      <c r="VLN704" s="4"/>
      <c r="VLO704" s="4"/>
      <c r="VLP704" s="4"/>
      <c r="VLQ704" s="4"/>
      <c r="VLR704" s="4"/>
      <c r="VLS704" s="4"/>
      <c r="VLT704" s="4"/>
      <c r="VLU704" s="4"/>
      <c r="VLV704" s="4"/>
      <c r="VLW704" s="4"/>
      <c r="VLX704" s="4"/>
      <c r="VLY704" s="4"/>
      <c r="VLZ704" s="4"/>
      <c r="VMA704" s="4"/>
      <c r="VMB704" s="4"/>
      <c r="VMC704" s="4"/>
      <c r="VMD704" s="4"/>
      <c r="VME704" s="4"/>
      <c r="VMF704" s="4"/>
      <c r="VMG704" s="4"/>
      <c r="VMH704" s="4"/>
      <c r="VMI704" s="4"/>
      <c r="VMJ704" s="4"/>
      <c r="VMK704" s="4"/>
      <c r="VML704" s="4"/>
      <c r="VMM704" s="4"/>
      <c r="VMN704" s="4"/>
      <c r="VMO704" s="4"/>
      <c r="VMP704" s="4"/>
      <c r="VMQ704" s="4"/>
      <c r="VMR704" s="4"/>
      <c r="VMS704" s="4"/>
      <c r="VMT704" s="4"/>
      <c r="VMU704" s="4"/>
      <c r="VMV704" s="4"/>
      <c r="VMW704" s="4"/>
      <c r="VMX704" s="4"/>
      <c r="VMY704" s="4"/>
      <c r="VMZ704" s="4"/>
      <c r="VNA704" s="4"/>
      <c r="VNB704" s="4"/>
      <c r="VNC704" s="4"/>
      <c r="VND704" s="4"/>
      <c r="VNE704" s="4"/>
      <c r="VNF704" s="4"/>
      <c r="VNG704" s="4"/>
      <c r="VNH704" s="4"/>
      <c r="VNI704" s="4"/>
      <c r="VNJ704" s="4"/>
      <c r="VNK704" s="4"/>
      <c r="VNL704" s="4"/>
      <c r="VNM704" s="4"/>
      <c r="VNN704" s="4"/>
      <c r="VNO704" s="4"/>
      <c r="VNP704" s="4"/>
      <c r="VNQ704" s="4"/>
      <c r="VNR704" s="4"/>
      <c r="VNS704" s="4"/>
      <c r="VNT704" s="4"/>
      <c r="VNU704" s="4"/>
      <c r="VNV704" s="4"/>
      <c r="VNW704" s="4"/>
      <c r="VNX704" s="4"/>
      <c r="VNY704" s="4"/>
      <c r="VNZ704" s="4"/>
      <c r="VOA704" s="4"/>
      <c r="VOB704" s="4"/>
      <c r="VOC704" s="4"/>
      <c r="VOD704" s="4"/>
      <c r="VOE704" s="4"/>
      <c r="VOF704" s="4"/>
      <c r="VOG704" s="4"/>
      <c r="VOH704" s="4"/>
      <c r="VOI704" s="4"/>
      <c r="VOJ704" s="4"/>
      <c r="VOK704" s="4"/>
      <c r="VOL704" s="4"/>
      <c r="VOM704" s="4"/>
      <c r="VON704" s="4"/>
      <c r="VOO704" s="4"/>
      <c r="VOP704" s="4"/>
      <c r="VOQ704" s="4"/>
      <c r="VOR704" s="4"/>
      <c r="VOS704" s="4"/>
      <c r="VOT704" s="4"/>
      <c r="VOU704" s="4"/>
      <c r="VOV704" s="4"/>
      <c r="VOW704" s="4"/>
      <c r="VOX704" s="4"/>
      <c r="VOY704" s="4"/>
      <c r="VOZ704" s="4"/>
      <c r="VPA704" s="4"/>
      <c r="VPB704" s="4"/>
      <c r="VPC704" s="4"/>
      <c r="VPD704" s="4"/>
      <c r="VPE704" s="4"/>
      <c r="VPF704" s="4"/>
      <c r="VPG704" s="4"/>
      <c r="VPH704" s="4"/>
      <c r="VPI704" s="4"/>
      <c r="VPJ704" s="4"/>
      <c r="VPK704" s="4"/>
      <c r="VPL704" s="4"/>
      <c r="VPM704" s="4"/>
      <c r="VPN704" s="4"/>
      <c r="VPO704" s="4"/>
      <c r="VPP704" s="4"/>
      <c r="VPQ704" s="4"/>
      <c r="VPR704" s="4"/>
      <c r="VPS704" s="4"/>
      <c r="VPT704" s="4"/>
      <c r="VPU704" s="4"/>
      <c r="VPV704" s="4"/>
      <c r="VPW704" s="4"/>
      <c r="VPX704" s="4"/>
      <c r="VPY704" s="4"/>
      <c r="VPZ704" s="4"/>
      <c r="VQA704" s="4"/>
      <c r="VQB704" s="4"/>
      <c r="VQC704" s="4"/>
      <c r="VQD704" s="4"/>
      <c r="VQE704" s="4"/>
      <c r="VQF704" s="4"/>
      <c r="VQG704" s="4"/>
      <c r="VQH704" s="4"/>
      <c r="VQI704" s="4"/>
      <c r="VQJ704" s="4"/>
      <c r="VQK704" s="4"/>
      <c r="VQL704" s="4"/>
      <c r="VQM704" s="4"/>
      <c r="VQN704" s="4"/>
      <c r="VQO704" s="4"/>
      <c r="VQP704" s="4"/>
      <c r="VQQ704" s="4"/>
      <c r="VQR704" s="4"/>
      <c r="VQS704" s="4"/>
      <c r="VQT704" s="4"/>
      <c r="VQU704" s="4"/>
      <c r="VQV704" s="4"/>
      <c r="VQW704" s="4"/>
      <c r="VQX704" s="4"/>
      <c r="VQY704" s="4"/>
      <c r="VQZ704" s="4"/>
      <c r="VRA704" s="4"/>
      <c r="VRB704" s="4"/>
      <c r="VRC704" s="4"/>
      <c r="VRD704" s="4"/>
      <c r="VRE704" s="4"/>
      <c r="VRF704" s="4"/>
      <c r="VRG704" s="4"/>
      <c r="VRH704" s="4"/>
      <c r="VRI704" s="4"/>
      <c r="VRJ704" s="4"/>
      <c r="VRK704" s="4"/>
      <c r="VRL704" s="4"/>
      <c r="VRM704" s="4"/>
      <c r="VRN704" s="4"/>
      <c r="VRO704" s="4"/>
      <c r="VRP704" s="4"/>
      <c r="VRQ704" s="4"/>
      <c r="VRR704" s="4"/>
      <c r="VRS704" s="4"/>
      <c r="VRT704" s="4"/>
      <c r="VRU704" s="4"/>
      <c r="VRV704" s="4"/>
      <c r="VRW704" s="4"/>
      <c r="VRX704" s="4"/>
      <c r="VRY704" s="4"/>
      <c r="VRZ704" s="4"/>
      <c r="VSA704" s="4"/>
      <c r="VSB704" s="4"/>
      <c r="VSC704" s="4"/>
      <c r="VSD704" s="4"/>
      <c r="VSE704" s="4"/>
      <c r="VSF704" s="4"/>
      <c r="VSG704" s="4"/>
      <c r="VSH704" s="4"/>
      <c r="VSI704" s="4"/>
      <c r="VSJ704" s="4"/>
      <c r="VSK704" s="4"/>
      <c r="VSL704" s="4"/>
      <c r="VSM704" s="4"/>
      <c r="VSN704" s="4"/>
      <c r="VSO704" s="4"/>
      <c r="VSP704" s="4"/>
      <c r="VSQ704" s="4"/>
      <c r="VSR704" s="4"/>
      <c r="VSS704" s="4"/>
      <c r="VST704" s="4"/>
      <c r="VSU704" s="4"/>
      <c r="VSV704" s="4"/>
      <c r="VSW704" s="4"/>
      <c r="VSX704" s="4"/>
      <c r="VSY704" s="4"/>
      <c r="VSZ704" s="4"/>
      <c r="VTA704" s="4"/>
      <c r="VTB704" s="4"/>
      <c r="VTC704" s="4"/>
      <c r="VTD704" s="4"/>
      <c r="VTE704" s="4"/>
      <c r="VTF704" s="4"/>
      <c r="VTG704" s="4"/>
      <c r="VTH704" s="4"/>
      <c r="VTI704" s="4"/>
      <c r="VTJ704" s="4"/>
      <c r="VTK704" s="4"/>
      <c r="VTL704" s="4"/>
      <c r="VTM704" s="4"/>
      <c r="VTN704" s="4"/>
      <c r="VTO704" s="4"/>
      <c r="VTP704" s="4"/>
      <c r="VTQ704" s="4"/>
      <c r="VTR704" s="4"/>
      <c r="VTS704" s="4"/>
      <c r="VTT704" s="4"/>
      <c r="VTU704" s="4"/>
      <c r="VTV704" s="4"/>
      <c r="VTW704" s="4"/>
      <c r="VTX704" s="4"/>
      <c r="VTY704" s="4"/>
      <c r="VTZ704" s="4"/>
      <c r="VUA704" s="4"/>
      <c r="VUB704" s="4"/>
      <c r="VUC704" s="4"/>
      <c r="VUD704" s="4"/>
      <c r="VUE704" s="4"/>
      <c r="VUF704" s="4"/>
      <c r="VUG704" s="4"/>
      <c r="VUH704" s="4"/>
      <c r="VUI704" s="4"/>
      <c r="VUJ704" s="4"/>
      <c r="VUK704" s="4"/>
      <c r="VUL704" s="4"/>
      <c r="VUM704" s="4"/>
      <c r="VUN704" s="4"/>
      <c r="VUO704" s="4"/>
      <c r="VUP704" s="4"/>
      <c r="VUQ704" s="4"/>
      <c r="VUR704" s="4"/>
      <c r="VUS704" s="4"/>
      <c r="VUT704" s="4"/>
      <c r="VUU704" s="4"/>
      <c r="VUV704" s="4"/>
      <c r="VUW704" s="4"/>
      <c r="VUX704" s="4"/>
      <c r="VUY704" s="4"/>
      <c r="VUZ704" s="4"/>
      <c r="VVA704" s="4"/>
      <c r="VVB704" s="4"/>
      <c r="VVC704" s="4"/>
      <c r="VVD704" s="4"/>
      <c r="VVE704" s="4"/>
      <c r="VVF704" s="4"/>
      <c r="VVG704" s="4"/>
      <c r="VVH704" s="4"/>
      <c r="VVI704" s="4"/>
      <c r="VVJ704" s="4"/>
      <c r="VVK704" s="4"/>
      <c r="VVL704" s="4"/>
      <c r="VVM704" s="4"/>
      <c r="VVN704" s="4"/>
      <c r="VVO704" s="4"/>
      <c r="VVP704" s="4"/>
      <c r="VVQ704" s="4"/>
      <c r="VVR704" s="4"/>
      <c r="VVS704" s="4"/>
      <c r="VVT704" s="4"/>
      <c r="VVU704" s="4"/>
      <c r="VVV704" s="4"/>
      <c r="VVW704" s="4"/>
      <c r="VVX704" s="4"/>
      <c r="VVY704" s="4"/>
      <c r="VVZ704" s="4"/>
      <c r="VWA704" s="4"/>
      <c r="VWB704" s="4"/>
      <c r="VWC704" s="4"/>
      <c r="VWD704" s="4"/>
      <c r="VWE704" s="4"/>
      <c r="VWF704" s="4"/>
      <c r="VWG704" s="4"/>
      <c r="VWH704" s="4"/>
      <c r="VWI704" s="4"/>
      <c r="VWJ704" s="4"/>
      <c r="VWK704" s="4"/>
      <c r="VWL704" s="4"/>
      <c r="VWM704" s="4"/>
      <c r="VWN704" s="4"/>
      <c r="VWO704" s="4"/>
      <c r="VWP704" s="4"/>
      <c r="VWQ704" s="4"/>
      <c r="VWR704" s="4"/>
      <c r="VWS704" s="4"/>
      <c r="VWT704" s="4"/>
      <c r="VWU704" s="4"/>
      <c r="VWV704" s="4"/>
      <c r="VWW704" s="4"/>
      <c r="VWX704" s="4"/>
      <c r="VWY704" s="4"/>
      <c r="VWZ704" s="4"/>
      <c r="VXA704" s="4"/>
      <c r="VXB704" s="4"/>
      <c r="VXC704" s="4"/>
      <c r="VXD704" s="4"/>
      <c r="VXE704" s="4"/>
      <c r="VXF704" s="4"/>
      <c r="VXG704" s="4"/>
      <c r="VXH704" s="4"/>
      <c r="VXI704" s="4"/>
      <c r="VXJ704" s="4"/>
      <c r="VXK704" s="4"/>
      <c r="VXL704" s="4"/>
      <c r="VXM704" s="4"/>
      <c r="VXN704" s="4"/>
      <c r="VXO704" s="4"/>
      <c r="VXP704" s="4"/>
      <c r="VXQ704" s="4"/>
      <c r="VXR704" s="4"/>
      <c r="VXS704" s="4"/>
      <c r="VXT704" s="4"/>
      <c r="VXU704" s="4"/>
      <c r="VXV704" s="4"/>
      <c r="VXW704" s="4"/>
      <c r="VXX704" s="4"/>
      <c r="VXY704" s="4"/>
      <c r="VXZ704" s="4"/>
      <c r="VYA704" s="4"/>
      <c r="VYB704" s="4"/>
      <c r="VYC704" s="4"/>
      <c r="VYD704" s="4"/>
      <c r="VYE704" s="4"/>
      <c r="VYF704" s="4"/>
      <c r="VYG704" s="4"/>
      <c r="VYH704" s="4"/>
      <c r="VYI704" s="4"/>
      <c r="VYJ704" s="4"/>
      <c r="VYK704" s="4"/>
      <c r="VYL704" s="4"/>
      <c r="VYM704" s="4"/>
      <c r="VYN704" s="4"/>
      <c r="VYO704" s="4"/>
      <c r="VYP704" s="4"/>
      <c r="VYQ704" s="4"/>
      <c r="VYR704" s="4"/>
      <c r="VYS704" s="4"/>
      <c r="VYT704" s="4"/>
      <c r="VYU704" s="4"/>
      <c r="VYV704" s="4"/>
      <c r="VYW704" s="4"/>
      <c r="VYX704" s="4"/>
      <c r="VYY704" s="4"/>
      <c r="VYZ704" s="4"/>
      <c r="VZA704" s="4"/>
      <c r="VZB704" s="4"/>
      <c r="VZC704" s="4"/>
      <c r="VZD704" s="4"/>
      <c r="VZE704" s="4"/>
      <c r="VZF704" s="4"/>
      <c r="VZG704" s="4"/>
      <c r="VZH704" s="4"/>
      <c r="VZI704" s="4"/>
      <c r="VZJ704" s="4"/>
      <c r="VZK704" s="4"/>
      <c r="VZL704" s="4"/>
      <c r="VZM704" s="4"/>
      <c r="VZN704" s="4"/>
      <c r="VZO704" s="4"/>
      <c r="VZP704" s="4"/>
      <c r="VZQ704" s="4"/>
      <c r="VZR704" s="4"/>
      <c r="VZS704" s="4"/>
      <c r="VZT704" s="4"/>
      <c r="VZU704" s="4"/>
      <c r="VZV704" s="4"/>
      <c r="VZW704" s="4"/>
      <c r="VZX704" s="4"/>
      <c r="VZY704" s="4"/>
      <c r="VZZ704" s="4"/>
      <c r="WAA704" s="4"/>
      <c r="WAB704" s="4"/>
      <c r="WAC704" s="4"/>
      <c r="WAD704" s="4"/>
      <c r="WAE704" s="4"/>
      <c r="WAF704" s="4"/>
      <c r="WAG704" s="4"/>
      <c r="WAH704" s="4"/>
      <c r="WAI704" s="4"/>
      <c r="WAJ704" s="4"/>
      <c r="WAK704" s="4"/>
      <c r="WAL704" s="4"/>
      <c r="WAM704" s="4"/>
      <c r="WAN704" s="4"/>
      <c r="WAO704" s="4"/>
      <c r="WAP704" s="4"/>
      <c r="WAQ704" s="4"/>
      <c r="WAR704" s="4"/>
      <c r="WAS704" s="4"/>
      <c r="WAT704" s="4"/>
      <c r="WAU704" s="4"/>
      <c r="WAV704" s="4"/>
      <c r="WAW704" s="4"/>
      <c r="WAX704" s="4"/>
      <c r="WAY704" s="4"/>
      <c r="WAZ704" s="4"/>
      <c r="WBA704" s="4"/>
      <c r="WBB704" s="4"/>
      <c r="WBC704" s="4"/>
      <c r="WBD704" s="4"/>
      <c r="WBE704" s="4"/>
      <c r="WBF704" s="4"/>
      <c r="WBG704" s="4"/>
      <c r="WBH704" s="4"/>
      <c r="WBI704" s="4"/>
      <c r="WBJ704" s="4"/>
      <c r="WBK704" s="4"/>
      <c r="WBL704" s="4"/>
      <c r="WBM704" s="4"/>
      <c r="WBN704" s="4"/>
      <c r="WBO704" s="4"/>
      <c r="WBP704" s="4"/>
      <c r="WBQ704" s="4"/>
      <c r="WBR704" s="4"/>
      <c r="WBS704" s="4"/>
      <c r="WBT704" s="4"/>
      <c r="WBU704" s="4"/>
      <c r="WBV704" s="4"/>
      <c r="WBW704" s="4"/>
      <c r="WBX704" s="4"/>
      <c r="WBY704" s="4"/>
      <c r="WBZ704" s="4"/>
      <c r="WCA704" s="4"/>
      <c r="WCB704" s="4"/>
      <c r="WCC704" s="4"/>
      <c r="WCD704" s="4"/>
      <c r="WCE704" s="4"/>
      <c r="WCF704" s="4"/>
      <c r="WCG704" s="4"/>
      <c r="WCH704" s="4"/>
      <c r="WCI704" s="4"/>
      <c r="WCJ704" s="4"/>
      <c r="WCK704" s="4"/>
      <c r="WCL704" s="4"/>
      <c r="WCM704" s="4"/>
      <c r="WCN704" s="4"/>
      <c r="WCO704" s="4"/>
      <c r="WCP704" s="4"/>
      <c r="WCQ704" s="4"/>
      <c r="WCR704" s="4"/>
      <c r="WCS704" s="4"/>
      <c r="WCT704" s="4"/>
      <c r="WCU704" s="4"/>
      <c r="WCV704" s="4"/>
      <c r="WCW704" s="4"/>
      <c r="WCX704" s="4"/>
      <c r="WCY704" s="4"/>
      <c r="WCZ704" s="4"/>
      <c r="WDA704" s="4"/>
      <c r="WDB704" s="4"/>
      <c r="WDC704" s="4"/>
      <c r="WDD704" s="4"/>
      <c r="WDE704" s="4"/>
      <c r="WDF704" s="4"/>
      <c r="WDG704" s="4"/>
      <c r="WDH704" s="4"/>
      <c r="WDI704" s="4"/>
      <c r="WDJ704" s="4"/>
      <c r="WDK704" s="4"/>
      <c r="WDL704" s="4"/>
      <c r="WDM704" s="4"/>
      <c r="WDN704" s="4"/>
      <c r="WDO704" s="4"/>
      <c r="WDP704" s="4"/>
      <c r="WDQ704" s="4"/>
      <c r="WDR704" s="4"/>
      <c r="WDS704" s="4"/>
      <c r="WDT704" s="4"/>
      <c r="WDU704" s="4"/>
      <c r="WDV704" s="4"/>
      <c r="WDW704" s="4"/>
      <c r="WDX704" s="4"/>
      <c r="WDY704" s="4"/>
      <c r="WDZ704" s="4"/>
      <c r="WEA704" s="4"/>
      <c r="WEB704" s="4"/>
      <c r="WEC704" s="4"/>
      <c r="WED704" s="4"/>
      <c r="WEE704" s="4"/>
      <c r="WEF704" s="4"/>
      <c r="WEG704" s="4"/>
      <c r="WEH704" s="4"/>
      <c r="WEI704" s="4"/>
      <c r="WEJ704" s="4"/>
      <c r="WEK704" s="4"/>
      <c r="WEL704" s="4"/>
      <c r="WEM704" s="4"/>
      <c r="WEN704" s="4"/>
      <c r="WEO704" s="4"/>
      <c r="WEP704" s="4"/>
      <c r="WEQ704" s="4"/>
      <c r="WER704" s="4"/>
      <c r="WES704" s="4"/>
      <c r="WET704" s="4"/>
      <c r="WEU704" s="4"/>
      <c r="WEV704" s="4"/>
      <c r="WEW704" s="4"/>
      <c r="WEX704" s="4"/>
      <c r="WEY704" s="4"/>
      <c r="WEZ704" s="4"/>
      <c r="WFA704" s="4"/>
      <c r="WFB704" s="4"/>
      <c r="WFC704" s="4"/>
      <c r="WFD704" s="4"/>
      <c r="WFE704" s="4"/>
      <c r="WFF704" s="4"/>
      <c r="WFG704" s="4"/>
      <c r="WFH704" s="4"/>
      <c r="WFI704" s="4"/>
      <c r="WFJ704" s="4"/>
      <c r="WFK704" s="4"/>
      <c r="WFL704" s="4"/>
      <c r="WFM704" s="4"/>
      <c r="WFN704" s="4"/>
      <c r="WFO704" s="4"/>
      <c r="WFP704" s="4"/>
      <c r="WFQ704" s="4"/>
      <c r="WFR704" s="4"/>
      <c r="WFS704" s="4"/>
      <c r="WFT704" s="4"/>
      <c r="WFU704" s="4"/>
      <c r="WFV704" s="4"/>
      <c r="WFW704" s="4"/>
      <c r="WFX704" s="4"/>
      <c r="WFY704" s="4"/>
      <c r="WFZ704" s="4"/>
      <c r="WGA704" s="4"/>
      <c r="WGB704" s="4"/>
      <c r="WGC704" s="4"/>
      <c r="WGD704" s="4"/>
      <c r="WGE704" s="4"/>
      <c r="WGF704" s="4"/>
      <c r="WGG704" s="4"/>
      <c r="WGH704" s="4"/>
      <c r="WGI704" s="4"/>
      <c r="WGJ704" s="4"/>
      <c r="WGK704" s="4"/>
      <c r="WGL704" s="4"/>
      <c r="WGM704" s="4"/>
      <c r="WGN704" s="4"/>
      <c r="WGO704" s="4"/>
      <c r="WGP704" s="4"/>
      <c r="WGQ704" s="4"/>
      <c r="WGR704" s="4"/>
      <c r="WGS704" s="4"/>
      <c r="WGT704" s="4"/>
      <c r="WGU704" s="4"/>
      <c r="WGV704" s="4"/>
      <c r="WGW704" s="4"/>
      <c r="WGX704" s="4"/>
      <c r="WGY704" s="4"/>
      <c r="WGZ704" s="4"/>
      <c r="WHA704" s="4"/>
      <c r="WHB704" s="4"/>
      <c r="WHC704" s="4"/>
      <c r="WHD704" s="4"/>
      <c r="WHE704" s="4"/>
      <c r="WHF704" s="4"/>
      <c r="WHG704" s="4"/>
      <c r="WHH704" s="4"/>
      <c r="WHI704" s="4"/>
      <c r="WHJ704" s="4"/>
      <c r="WHK704" s="4"/>
      <c r="WHL704" s="4"/>
      <c r="WHM704" s="4"/>
      <c r="WHN704" s="4"/>
      <c r="WHO704" s="4"/>
      <c r="WHP704" s="4"/>
      <c r="WHQ704" s="4"/>
      <c r="WHR704" s="4"/>
      <c r="WHS704" s="4"/>
      <c r="WHT704" s="4"/>
      <c r="WHU704" s="4"/>
      <c r="WHV704" s="4"/>
      <c r="WHW704" s="4"/>
      <c r="WHX704" s="4"/>
      <c r="WHY704" s="4"/>
      <c r="WHZ704" s="4"/>
      <c r="WIA704" s="4"/>
      <c r="WIB704" s="4"/>
      <c r="WIC704" s="4"/>
      <c r="WID704" s="4"/>
      <c r="WIE704" s="4"/>
      <c r="WIF704" s="4"/>
      <c r="WIG704" s="4"/>
      <c r="WIH704" s="4"/>
      <c r="WII704" s="4"/>
      <c r="WIJ704" s="4"/>
      <c r="WIK704" s="4"/>
      <c r="WIL704" s="4"/>
      <c r="WIM704" s="4"/>
      <c r="WIN704" s="4"/>
      <c r="WIO704" s="4"/>
      <c r="WIP704" s="4"/>
      <c r="WIQ704" s="4"/>
      <c r="WIR704" s="4"/>
      <c r="WIS704" s="4"/>
      <c r="WIT704" s="4"/>
      <c r="WIU704" s="4"/>
      <c r="WIV704" s="4"/>
      <c r="WIW704" s="4"/>
      <c r="WIX704" s="4"/>
      <c r="WIY704" s="4"/>
      <c r="WIZ704" s="4"/>
      <c r="WJA704" s="4"/>
      <c r="WJB704" s="4"/>
      <c r="WJC704" s="4"/>
      <c r="WJD704" s="4"/>
      <c r="WJE704" s="4"/>
      <c r="WJF704" s="4"/>
      <c r="WJG704" s="4"/>
      <c r="WJH704" s="4"/>
      <c r="WJI704" s="4"/>
      <c r="WJJ704" s="4"/>
      <c r="WJK704" s="4"/>
      <c r="WJL704" s="4"/>
      <c r="WJM704" s="4"/>
      <c r="WJN704" s="4"/>
      <c r="WJO704" s="4"/>
      <c r="WJP704" s="4"/>
      <c r="WJQ704" s="4"/>
      <c r="WJR704" s="4"/>
      <c r="WJS704" s="4"/>
      <c r="WJT704" s="4"/>
      <c r="WJU704" s="4"/>
      <c r="WJV704" s="4"/>
      <c r="WJW704" s="4"/>
      <c r="WJX704" s="4"/>
      <c r="WJY704" s="4"/>
      <c r="WJZ704" s="4"/>
      <c r="WKA704" s="4"/>
      <c r="WKB704" s="4"/>
      <c r="WKC704" s="4"/>
      <c r="WKD704" s="4"/>
      <c r="WKE704" s="4"/>
      <c r="WKF704" s="4"/>
      <c r="WKG704" s="4"/>
      <c r="WKH704" s="4"/>
      <c r="WKI704" s="4"/>
      <c r="WKJ704" s="4"/>
      <c r="WKK704" s="4"/>
      <c r="WKL704" s="4"/>
      <c r="WKM704" s="4"/>
      <c r="WKN704" s="4"/>
      <c r="WKO704" s="4"/>
      <c r="WKP704" s="4"/>
      <c r="WKQ704" s="4"/>
      <c r="WKR704" s="4"/>
      <c r="WKS704" s="4"/>
      <c r="WKT704" s="4"/>
      <c r="WKU704" s="4"/>
      <c r="WKV704" s="4"/>
      <c r="WKW704" s="4"/>
      <c r="WKX704" s="4"/>
      <c r="WKY704" s="4"/>
      <c r="WKZ704" s="4"/>
      <c r="WLA704" s="4"/>
      <c r="WLB704" s="4"/>
      <c r="WLC704" s="4"/>
      <c r="WLD704" s="4"/>
      <c r="WLE704" s="4"/>
      <c r="WLF704" s="4"/>
      <c r="WLG704" s="4"/>
      <c r="WLH704" s="4"/>
      <c r="WLI704" s="4"/>
      <c r="WLJ704" s="4"/>
      <c r="WLK704" s="4"/>
      <c r="WLL704" s="4"/>
      <c r="WLM704" s="4"/>
      <c r="WLN704" s="4"/>
      <c r="WLO704" s="4"/>
      <c r="WLP704" s="4"/>
      <c r="WLQ704" s="4"/>
      <c r="WLR704" s="4"/>
      <c r="WLS704" s="4"/>
      <c r="WLT704" s="4"/>
      <c r="WLU704" s="4"/>
      <c r="WLV704" s="4"/>
      <c r="WLW704" s="4"/>
      <c r="WLX704" s="4"/>
      <c r="WLY704" s="4"/>
      <c r="WLZ704" s="4"/>
      <c r="WMA704" s="4"/>
      <c r="WMB704" s="4"/>
      <c r="WMC704" s="4"/>
      <c r="WMD704" s="4"/>
      <c r="WME704" s="4"/>
      <c r="WMF704" s="4"/>
      <c r="WMG704" s="4"/>
      <c r="WMH704" s="4"/>
      <c r="WMI704" s="4"/>
      <c r="WMJ704" s="4"/>
      <c r="WMK704" s="4"/>
      <c r="WML704" s="4"/>
      <c r="WMM704" s="4"/>
      <c r="WMN704" s="4"/>
      <c r="WMO704" s="4"/>
      <c r="WMP704" s="4"/>
      <c r="WMQ704" s="4"/>
      <c r="WMR704" s="4"/>
      <c r="WMS704" s="4"/>
      <c r="WMT704" s="4"/>
      <c r="WMU704" s="4"/>
      <c r="WMV704" s="4"/>
      <c r="WMW704" s="4"/>
      <c r="WMX704" s="4"/>
      <c r="WMY704" s="4"/>
      <c r="WMZ704" s="4"/>
      <c r="WNA704" s="4"/>
      <c r="WNB704" s="4"/>
      <c r="WNC704" s="4"/>
      <c r="WND704" s="4"/>
      <c r="WNE704" s="4"/>
      <c r="WNF704" s="4"/>
      <c r="WNG704" s="4"/>
      <c r="WNH704" s="4"/>
      <c r="WNI704" s="4"/>
      <c r="WNJ704" s="4"/>
      <c r="WNK704" s="4"/>
      <c r="WNL704" s="4"/>
      <c r="WNM704" s="4"/>
      <c r="WNN704" s="4"/>
      <c r="WNO704" s="4"/>
      <c r="WNP704" s="4"/>
      <c r="WNQ704" s="4"/>
      <c r="WNR704" s="4"/>
      <c r="WNS704" s="4"/>
      <c r="WNT704" s="4"/>
      <c r="WNU704" s="4"/>
      <c r="WNV704" s="4"/>
      <c r="WNW704" s="4"/>
      <c r="WNX704" s="4"/>
      <c r="WNY704" s="4"/>
      <c r="WNZ704" s="4"/>
      <c r="WOA704" s="4"/>
      <c r="WOB704" s="4"/>
      <c r="WOC704" s="4"/>
      <c r="WOD704" s="4"/>
      <c r="WOE704" s="4"/>
      <c r="WOF704" s="4"/>
      <c r="WOG704" s="4"/>
      <c r="WOH704" s="4"/>
      <c r="WOI704" s="4"/>
      <c r="WOJ704" s="4"/>
      <c r="WOK704" s="4"/>
      <c r="WOL704" s="4"/>
      <c r="WOM704" s="4"/>
      <c r="WON704" s="4"/>
      <c r="WOO704" s="4"/>
      <c r="WOP704" s="4"/>
      <c r="WOQ704" s="4"/>
      <c r="WOR704" s="4"/>
      <c r="WOS704" s="4"/>
      <c r="WOT704" s="4"/>
      <c r="WOU704" s="4"/>
      <c r="WOV704" s="4"/>
      <c r="WOW704" s="4"/>
      <c r="WOX704" s="4"/>
      <c r="WOY704" s="4"/>
      <c r="WOZ704" s="4"/>
      <c r="WPA704" s="4"/>
      <c r="WPB704" s="4"/>
      <c r="WPC704" s="4"/>
      <c r="WPD704" s="4"/>
      <c r="WPE704" s="4"/>
      <c r="WPF704" s="4"/>
      <c r="WPG704" s="4"/>
      <c r="WPH704" s="4"/>
      <c r="WPI704" s="4"/>
      <c r="WPJ704" s="4"/>
      <c r="WPK704" s="4"/>
      <c r="WPL704" s="4"/>
      <c r="WPM704" s="4"/>
      <c r="WPN704" s="4"/>
      <c r="WPO704" s="4"/>
      <c r="WPP704" s="4"/>
      <c r="WPQ704" s="4"/>
      <c r="WPR704" s="4"/>
      <c r="WPS704" s="4"/>
      <c r="WPT704" s="4"/>
      <c r="WPU704" s="4"/>
      <c r="WPV704" s="4"/>
      <c r="WPW704" s="4"/>
      <c r="WPX704" s="4"/>
      <c r="WPY704" s="4"/>
      <c r="WPZ704" s="4"/>
      <c r="WQA704" s="4"/>
      <c r="WQB704" s="4"/>
      <c r="WQC704" s="4"/>
      <c r="WQD704" s="4"/>
      <c r="WQE704" s="4"/>
      <c r="WQF704" s="4"/>
      <c r="WQG704" s="4"/>
      <c r="WQH704" s="4"/>
      <c r="WQI704" s="4"/>
      <c r="WQJ704" s="4"/>
      <c r="WQK704" s="4"/>
      <c r="WQL704" s="4"/>
      <c r="WQM704" s="4"/>
      <c r="WQN704" s="4"/>
      <c r="WQO704" s="4"/>
      <c r="WQP704" s="4"/>
      <c r="WQQ704" s="4"/>
      <c r="WQR704" s="4"/>
      <c r="WQS704" s="4"/>
      <c r="WQT704" s="4"/>
      <c r="WQU704" s="4"/>
      <c r="WQV704" s="4"/>
      <c r="WQW704" s="4"/>
      <c r="WQX704" s="4"/>
      <c r="WQY704" s="4"/>
      <c r="WQZ704" s="4"/>
      <c r="WRA704" s="4"/>
      <c r="WRB704" s="4"/>
      <c r="WRC704" s="4"/>
      <c r="WRD704" s="4"/>
      <c r="WRE704" s="4"/>
      <c r="WRF704" s="4"/>
      <c r="WRG704" s="4"/>
      <c r="WRH704" s="4"/>
      <c r="WRI704" s="4"/>
      <c r="WRJ704" s="4"/>
      <c r="WRK704" s="4"/>
      <c r="WRL704" s="4"/>
      <c r="WRM704" s="4"/>
      <c r="WRN704" s="4"/>
      <c r="WRO704" s="4"/>
      <c r="WRP704" s="4"/>
      <c r="WRQ704" s="4"/>
      <c r="WRR704" s="4"/>
      <c r="WRS704" s="4"/>
      <c r="WRT704" s="4"/>
      <c r="WRU704" s="4"/>
      <c r="WRV704" s="4"/>
      <c r="WRW704" s="4"/>
      <c r="WRX704" s="4"/>
      <c r="WRY704" s="4"/>
      <c r="WRZ704" s="4"/>
      <c r="WSA704" s="4"/>
      <c r="WSB704" s="4"/>
      <c r="WSC704" s="4"/>
      <c r="WSD704" s="4"/>
      <c r="WSE704" s="4"/>
      <c r="WSF704" s="4"/>
      <c r="WSG704" s="4"/>
      <c r="WSH704" s="4"/>
      <c r="WSI704" s="4"/>
      <c r="WSJ704" s="4"/>
      <c r="WSK704" s="4"/>
      <c r="WSL704" s="4"/>
      <c r="WSM704" s="4"/>
      <c r="WSN704" s="4"/>
      <c r="WSO704" s="4"/>
      <c r="WSP704" s="4"/>
      <c r="WSQ704" s="4"/>
      <c r="WSR704" s="4"/>
      <c r="WSS704" s="4"/>
      <c r="WST704" s="4"/>
      <c r="WSU704" s="4"/>
      <c r="WSV704" s="4"/>
      <c r="WSW704" s="4"/>
      <c r="WSX704" s="4"/>
      <c r="WSY704" s="4"/>
      <c r="WSZ704" s="4"/>
      <c r="WTA704" s="4"/>
      <c r="WTB704" s="4"/>
      <c r="WTC704" s="4"/>
      <c r="WTD704" s="4"/>
      <c r="WTE704" s="4"/>
      <c r="WTF704" s="4"/>
      <c r="WTG704" s="4"/>
      <c r="WTH704" s="4"/>
      <c r="WTI704" s="4"/>
      <c r="WTJ704" s="4"/>
      <c r="WTK704" s="4"/>
      <c r="WTL704" s="4"/>
      <c r="WTM704" s="4"/>
      <c r="WTN704" s="4"/>
      <c r="WTO704" s="4"/>
      <c r="WTP704" s="4"/>
      <c r="WTQ704" s="4"/>
      <c r="WTR704" s="4"/>
      <c r="WTS704" s="4"/>
      <c r="WTT704" s="4"/>
      <c r="WTU704" s="4"/>
      <c r="WTV704" s="4"/>
      <c r="WTW704" s="4"/>
      <c r="WTX704" s="4"/>
      <c r="WTY704" s="4"/>
      <c r="WTZ704" s="4"/>
      <c r="WUA704" s="4"/>
      <c r="WUB704" s="4"/>
      <c r="WUC704" s="4"/>
      <c r="WUD704" s="4"/>
      <c r="WUE704" s="4"/>
      <c r="WUF704" s="4"/>
      <c r="WUG704" s="4"/>
      <c r="WUH704" s="4"/>
      <c r="WUI704" s="4"/>
      <c r="WUJ704" s="4"/>
      <c r="WUK704" s="4"/>
      <c r="WUL704" s="4"/>
      <c r="WUM704" s="4"/>
      <c r="WUN704" s="4"/>
      <c r="WUO704" s="4"/>
      <c r="WUP704" s="4"/>
      <c r="WUQ704" s="4"/>
      <c r="WUR704" s="4"/>
      <c r="WUS704" s="4"/>
      <c r="WUT704" s="4"/>
      <c r="WUU704" s="4"/>
      <c r="WUV704" s="4"/>
      <c r="WUW704" s="4"/>
      <c r="WUX704" s="4"/>
      <c r="WUY704" s="4"/>
      <c r="WUZ704" s="4"/>
      <c r="WVA704" s="4"/>
      <c r="WVB704" s="4"/>
      <c r="WVC704" s="4"/>
      <c r="WVD704" s="4"/>
      <c r="WVE704" s="4"/>
      <c r="WVF704" s="4"/>
      <c r="WVG704" s="4"/>
      <c r="WVH704" s="4"/>
      <c r="WVI704" s="4"/>
      <c r="WVJ704" s="4"/>
      <c r="WVK704" s="4"/>
      <c r="WVL704" s="4"/>
      <c r="WVM704" s="4"/>
      <c r="WVN704" s="4"/>
      <c r="WVO704" s="4"/>
      <c r="WVP704" s="4"/>
      <c r="WVQ704" s="4"/>
      <c r="WVR704" s="4"/>
      <c r="WVS704" s="4"/>
      <c r="WVT704" s="4"/>
      <c r="WVU704" s="4"/>
      <c r="WVV704" s="4"/>
      <c r="WVW704" s="4"/>
      <c r="WVX704" s="4"/>
      <c r="WVY704" s="4"/>
      <c r="WVZ704" s="4"/>
      <c r="WWA704" s="4"/>
      <c r="WWB704" s="4"/>
      <c r="WWC704" s="4"/>
      <c r="WWD704" s="4"/>
      <c r="WWE704" s="4"/>
      <c r="WWF704" s="4"/>
      <c r="WWG704" s="4"/>
      <c r="WWH704" s="4"/>
      <c r="WWI704" s="4"/>
      <c r="WWJ704" s="4"/>
      <c r="WWK704" s="4"/>
      <c r="WWL704" s="4"/>
      <c r="WWM704" s="4"/>
      <c r="WWN704" s="4"/>
      <c r="WWO704" s="4"/>
      <c r="WWP704" s="4"/>
      <c r="WWQ704" s="4"/>
      <c r="WWR704" s="4"/>
      <c r="WWS704" s="4"/>
      <c r="WWT704" s="4"/>
      <c r="WWU704" s="4"/>
      <c r="WWV704" s="4"/>
      <c r="WWW704" s="4"/>
      <c r="WWX704" s="4"/>
      <c r="WWY704" s="4"/>
      <c r="WWZ704" s="4"/>
      <c r="WXA704" s="4"/>
      <c r="WXB704" s="4"/>
      <c r="WXC704" s="4"/>
      <c r="WXD704" s="4"/>
      <c r="WXE704" s="4"/>
      <c r="WXF704" s="4"/>
      <c r="WXG704" s="4"/>
      <c r="WXH704" s="4"/>
      <c r="WXI704" s="4"/>
      <c r="WXJ704" s="4"/>
      <c r="WXK704" s="4"/>
      <c r="WXL704" s="4"/>
      <c r="WXM704" s="4"/>
      <c r="WXN704" s="4"/>
      <c r="WXO704" s="4"/>
      <c r="WXP704" s="4"/>
      <c r="WXQ704" s="4"/>
      <c r="WXR704" s="4"/>
      <c r="WXS704" s="4"/>
      <c r="WXT704" s="4"/>
      <c r="WXU704" s="4"/>
      <c r="WXV704" s="4"/>
      <c r="WXW704" s="4"/>
      <c r="WXX704" s="4"/>
      <c r="WXY704" s="4"/>
      <c r="WXZ704" s="4"/>
      <c r="WYA704" s="4"/>
      <c r="WYB704" s="4"/>
      <c r="WYC704" s="4"/>
      <c r="WYD704" s="4"/>
      <c r="WYE704" s="4"/>
      <c r="WYF704" s="4"/>
      <c r="WYG704" s="4"/>
      <c r="WYH704" s="4"/>
      <c r="WYI704" s="4"/>
      <c r="WYJ704" s="4"/>
      <c r="WYK704" s="4"/>
      <c r="WYL704" s="4"/>
      <c r="WYM704" s="4"/>
      <c r="WYN704" s="4"/>
      <c r="WYO704" s="4"/>
      <c r="WYP704" s="4"/>
      <c r="WYQ704" s="4"/>
      <c r="WYR704" s="4"/>
      <c r="WYS704" s="4"/>
      <c r="WYT704" s="4"/>
      <c r="WYU704" s="4"/>
      <c r="WYV704" s="4"/>
      <c r="WYW704" s="4"/>
      <c r="WYX704" s="4"/>
      <c r="WYY704" s="4"/>
      <c r="WYZ704" s="4"/>
      <c r="WZA704" s="4"/>
      <c r="WZB704" s="4"/>
      <c r="WZC704" s="4"/>
      <c r="WZD704" s="4"/>
      <c r="WZE704" s="4"/>
      <c r="WZF704" s="4"/>
      <c r="WZG704" s="4"/>
      <c r="WZH704" s="4"/>
      <c r="WZI704" s="4"/>
      <c r="WZJ704" s="4"/>
      <c r="WZK704" s="4"/>
      <c r="WZL704" s="4"/>
      <c r="WZM704" s="4"/>
      <c r="WZN704" s="4"/>
      <c r="WZO704" s="4"/>
      <c r="WZP704" s="4"/>
      <c r="WZQ704" s="4"/>
      <c r="WZR704" s="4"/>
      <c r="WZS704" s="4"/>
      <c r="WZT704" s="4"/>
      <c r="WZU704" s="4"/>
      <c r="WZV704" s="4"/>
      <c r="WZW704" s="4"/>
      <c r="WZX704" s="4"/>
      <c r="WZY704" s="4"/>
      <c r="WZZ704" s="4"/>
      <c r="XAA704" s="4"/>
      <c r="XAB704" s="4"/>
      <c r="XAC704" s="4"/>
      <c r="XAD704" s="4"/>
      <c r="XAE704" s="4"/>
      <c r="XAF704" s="4"/>
      <c r="XAG704" s="4"/>
      <c r="XAH704" s="4"/>
      <c r="XAI704" s="4"/>
      <c r="XAJ704" s="4"/>
      <c r="XAK704" s="4"/>
      <c r="XAL704" s="4"/>
      <c r="XAM704" s="4"/>
      <c r="XAN704" s="4"/>
      <c r="XAO704" s="4"/>
      <c r="XAP704" s="4"/>
      <c r="XAQ704" s="4"/>
      <c r="XAR704" s="4"/>
      <c r="XAS704" s="4"/>
      <c r="XAT704" s="4"/>
      <c r="XAU704" s="4"/>
      <c r="XAV704" s="4"/>
      <c r="XAW704" s="4"/>
      <c r="XAX704" s="4"/>
      <c r="XAY704" s="4"/>
      <c r="XAZ704" s="4"/>
      <c r="XBA704" s="4"/>
      <c r="XBB704" s="4"/>
      <c r="XBC704" s="4"/>
      <c r="XBD704" s="4"/>
      <c r="XBE704" s="4"/>
      <c r="XBF704" s="4"/>
      <c r="XBG704" s="4"/>
      <c r="XBH704" s="4"/>
      <c r="XBI704" s="4"/>
      <c r="XBJ704" s="4"/>
      <c r="XBK704" s="4"/>
      <c r="XBL704" s="4"/>
      <c r="XBM704" s="4"/>
      <c r="XBN704" s="4"/>
      <c r="XBO704" s="4"/>
      <c r="XBP704" s="4"/>
      <c r="XBQ704" s="4"/>
      <c r="XBR704" s="4"/>
      <c r="XBS704" s="4"/>
      <c r="XBT704" s="4"/>
      <c r="XBU704" s="4"/>
      <c r="XBV704" s="4"/>
      <c r="XBW704" s="4"/>
      <c r="XBX704" s="4"/>
      <c r="XBY704" s="4"/>
      <c r="XBZ704" s="4"/>
      <c r="XCA704" s="4"/>
      <c r="XCB704" s="4"/>
      <c r="XCC704" s="4"/>
      <c r="XCD704" s="4"/>
      <c r="XCE704" s="4"/>
      <c r="XCF704" s="4"/>
      <c r="XCG704" s="4"/>
      <c r="XCH704" s="4"/>
      <c r="XCI704" s="4"/>
      <c r="XCJ704" s="4"/>
      <c r="XCK704" s="4"/>
      <c r="XCL704" s="4"/>
      <c r="XCM704" s="4"/>
      <c r="XCN704" s="4"/>
      <c r="XCO704" s="4"/>
      <c r="XCP704" s="4"/>
      <c r="XCQ704" s="4"/>
      <c r="XCR704" s="4"/>
      <c r="XCS704" s="4"/>
      <c r="XCT704" s="4"/>
      <c r="XCU704" s="4"/>
      <c r="XCV704" s="4"/>
      <c r="XCW704" s="4"/>
      <c r="XCX704" s="4"/>
      <c r="XCY704" s="4"/>
      <c r="XCZ704" s="4"/>
      <c r="XDA704" s="4"/>
      <c r="XDB704" s="4"/>
      <c r="XDC704" s="4"/>
      <c r="XDD704" s="4"/>
      <c r="XDE704" s="4"/>
      <c r="XDF704" s="4"/>
      <c r="XDG704" s="4"/>
      <c r="XDH704" s="4"/>
      <c r="XDI704" s="4"/>
      <c r="XDJ704" s="4"/>
      <c r="XDK704" s="4"/>
      <c r="XDL704" s="4"/>
      <c r="XDM704" s="4"/>
      <c r="XDN704" s="4"/>
      <c r="XDO704" s="4"/>
      <c r="XDP704" s="4"/>
      <c r="XDQ704" s="4"/>
      <c r="XDR704" s="4"/>
      <c r="XDS704" s="4"/>
      <c r="XDT704" s="4"/>
      <c r="XDU704" s="4"/>
      <c r="XDV704" s="4"/>
      <c r="XDW704" s="4"/>
      <c r="XDX704" s="4"/>
      <c r="XDY704" s="4"/>
      <c r="XDZ704" s="4"/>
      <c r="XEA704" s="4"/>
      <c r="XEB704" s="4"/>
      <c r="XEC704" s="4"/>
      <c r="XED704" s="4"/>
      <c r="XEE704" s="4"/>
      <c r="XEF704" s="4"/>
      <c r="XEG704" s="4"/>
      <c r="XEH704" s="4"/>
      <c r="XEI704" s="4"/>
      <c r="XEJ704" s="4"/>
      <c r="XEK704" s="4"/>
      <c r="XEL704" s="4"/>
      <c r="XEM704" s="4"/>
    </row>
    <row r="705" spans="1:7" s="132" customFormat="1" x14ac:dyDescent="0.25">
      <c r="A705" s="131" t="s">
        <v>883</v>
      </c>
      <c r="B705" s="25">
        <v>912</v>
      </c>
      <c r="C705" s="26" t="s">
        <v>68</v>
      </c>
      <c r="D705" s="26" t="s">
        <v>54</v>
      </c>
      <c r="E705" s="26" t="s">
        <v>881</v>
      </c>
      <c r="F705" s="26"/>
      <c r="G705" s="76">
        <f t="shared" si="10"/>
        <v>147531.4</v>
      </c>
    </row>
    <row r="706" spans="1:7" s="132" customFormat="1" x14ac:dyDescent="0.25">
      <c r="A706" s="190" t="s">
        <v>787</v>
      </c>
      <c r="B706" s="33">
        <v>912</v>
      </c>
      <c r="C706" s="108" t="s">
        <v>68</v>
      </c>
      <c r="D706" s="108" t="s">
        <v>54</v>
      </c>
      <c r="E706" s="193" t="s">
        <v>881</v>
      </c>
      <c r="F706" s="193" t="s">
        <v>790</v>
      </c>
      <c r="G706" s="73">
        <f t="shared" si="10"/>
        <v>147531.4</v>
      </c>
    </row>
    <row r="707" spans="1:7" s="132" customFormat="1" x14ac:dyDescent="0.25">
      <c r="A707" s="62" t="s">
        <v>788</v>
      </c>
      <c r="B707" s="33">
        <v>912</v>
      </c>
      <c r="C707" s="108" t="s">
        <v>68</v>
      </c>
      <c r="D707" s="108" t="s">
        <v>54</v>
      </c>
      <c r="E707" s="193" t="s">
        <v>881</v>
      </c>
      <c r="F707" s="193" t="s">
        <v>791</v>
      </c>
      <c r="G707" s="73">
        <v>147531.4</v>
      </c>
    </row>
    <row r="708" spans="1:7" ht="31.5" x14ac:dyDescent="0.25">
      <c r="A708" s="48" t="s">
        <v>514</v>
      </c>
      <c r="B708" s="21">
        <v>912</v>
      </c>
      <c r="C708" s="22" t="s">
        <v>68</v>
      </c>
      <c r="D708" s="22" t="s">
        <v>54</v>
      </c>
      <c r="E708" s="22" t="s">
        <v>266</v>
      </c>
      <c r="F708" s="22"/>
      <c r="G708" s="23">
        <f>G709+G722</f>
        <v>15556</v>
      </c>
    </row>
    <row r="709" spans="1:7" ht="31.5" x14ac:dyDescent="0.25">
      <c r="A709" s="48" t="s">
        <v>272</v>
      </c>
      <c r="B709" s="21">
        <v>912</v>
      </c>
      <c r="C709" s="22" t="s">
        <v>68</v>
      </c>
      <c r="D709" s="22" t="s">
        <v>54</v>
      </c>
      <c r="E709" s="21" t="s">
        <v>273</v>
      </c>
      <c r="F709" s="48"/>
      <c r="G709" s="23">
        <f>G710+G714</f>
        <v>7442</v>
      </c>
    </row>
    <row r="710" spans="1:7" ht="31.5" x14ac:dyDescent="0.25">
      <c r="A710" s="24" t="s">
        <v>493</v>
      </c>
      <c r="B710" s="25">
        <v>912</v>
      </c>
      <c r="C710" s="26" t="s">
        <v>68</v>
      </c>
      <c r="D710" s="26" t="s">
        <v>54</v>
      </c>
      <c r="E710" s="26" t="s">
        <v>494</v>
      </c>
      <c r="F710" s="25"/>
      <c r="G710" s="27">
        <f>G711</f>
        <v>5312</v>
      </c>
    </row>
    <row r="711" spans="1:7" x14ac:dyDescent="0.25">
      <c r="A711" s="189" t="s">
        <v>22</v>
      </c>
      <c r="B711" s="33">
        <v>912</v>
      </c>
      <c r="C711" s="193" t="s">
        <v>68</v>
      </c>
      <c r="D711" s="193" t="s">
        <v>54</v>
      </c>
      <c r="E711" s="193" t="s">
        <v>494</v>
      </c>
      <c r="F711" s="33">
        <v>200</v>
      </c>
      <c r="G711" s="30">
        <f>G712</f>
        <v>5312</v>
      </c>
    </row>
    <row r="712" spans="1:7" ht="31.5" x14ac:dyDescent="0.25">
      <c r="A712" s="189" t="s">
        <v>17</v>
      </c>
      <c r="B712" s="33">
        <v>912</v>
      </c>
      <c r="C712" s="108" t="s">
        <v>68</v>
      </c>
      <c r="D712" s="108" t="s">
        <v>54</v>
      </c>
      <c r="E712" s="193" t="s">
        <v>494</v>
      </c>
      <c r="F712" s="33">
        <v>240</v>
      </c>
      <c r="G712" s="30">
        <f>G713</f>
        <v>5312</v>
      </c>
    </row>
    <row r="713" spans="1:7" ht="31.5" x14ac:dyDescent="0.25">
      <c r="A713" s="190" t="s">
        <v>130</v>
      </c>
      <c r="B713" s="33">
        <v>912</v>
      </c>
      <c r="C713" s="108" t="s">
        <v>68</v>
      </c>
      <c r="D713" s="108" t="s">
        <v>54</v>
      </c>
      <c r="E713" s="193" t="s">
        <v>494</v>
      </c>
      <c r="F713" s="33">
        <v>244</v>
      </c>
      <c r="G713" s="30">
        <f>4000+2370-1058</f>
        <v>5312</v>
      </c>
    </row>
    <row r="714" spans="1:7" ht="47.25" x14ac:dyDescent="0.25">
      <c r="A714" s="24" t="s">
        <v>218</v>
      </c>
      <c r="B714" s="25">
        <v>912</v>
      </c>
      <c r="C714" s="26" t="s">
        <v>68</v>
      </c>
      <c r="D714" s="26" t="s">
        <v>54</v>
      </c>
      <c r="E714" s="26" t="s">
        <v>388</v>
      </c>
      <c r="F714" s="25"/>
      <c r="G714" s="27">
        <f>G715+G719</f>
        <v>2130</v>
      </c>
    </row>
    <row r="715" spans="1:7" ht="47.25" x14ac:dyDescent="0.25">
      <c r="A715" s="189" t="s">
        <v>29</v>
      </c>
      <c r="B715" s="33">
        <v>912</v>
      </c>
      <c r="C715" s="193" t="s">
        <v>68</v>
      </c>
      <c r="D715" s="193" t="s">
        <v>54</v>
      </c>
      <c r="E715" s="193" t="s">
        <v>388</v>
      </c>
      <c r="F715" s="188" t="s">
        <v>30</v>
      </c>
      <c r="G715" s="196">
        <f>G716</f>
        <v>578</v>
      </c>
    </row>
    <row r="716" spans="1:7" x14ac:dyDescent="0.25">
      <c r="A716" s="189" t="s">
        <v>32</v>
      </c>
      <c r="B716" s="33">
        <v>912</v>
      </c>
      <c r="C716" s="108" t="s">
        <v>68</v>
      </c>
      <c r="D716" s="108" t="s">
        <v>54</v>
      </c>
      <c r="E716" s="193" t="s">
        <v>388</v>
      </c>
      <c r="F716" s="188" t="s">
        <v>31</v>
      </c>
      <c r="G716" s="196">
        <f>SUM(G717:G718)</f>
        <v>578</v>
      </c>
    </row>
    <row r="717" spans="1:7" x14ac:dyDescent="0.25">
      <c r="A717" s="190" t="s">
        <v>235</v>
      </c>
      <c r="B717" s="33">
        <v>912</v>
      </c>
      <c r="C717" s="108" t="s">
        <v>68</v>
      </c>
      <c r="D717" s="108" t="s">
        <v>54</v>
      </c>
      <c r="E717" s="193" t="s">
        <v>388</v>
      </c>
      <c r="F717" s="188" t="s">
        <v>138</v>
      </c>
      <c r="G717" s="196">
        <v>444</v>
      </c>
    </row>
    <row r="718" spans="1:7" ht="31.5" x14ac:dyDescent="0.25">
      <c r="A718" s="190" t="s">
        <v>241</v>
      </c>
      <c r="B718" s="25">
        <v>912</v>
      </c>
      <c r="C718" s="193" t="s">
        <v>68</v>
      </c>
      <c r="D718" s="193" t="s">
        <v>54</v>
      </c>
      <c r="E718" s="193" t="s">
        <v>388</v>
      </c>
      <c r="F718" s="188" t="s">
        <v>255</v>
      </c>
      <c r="G718" s="196">
        <v>134</v>
      </c>
    </row>
    <row r="719" spans="1:7" x14ac:dyDescent="0.25">
      <c r="A719" s="189" t="s">
        <v>22</v>
      </c>
      <c r="B719" s="33">
        <v>912</v>
      </c>
      <c r="C719" s="193" t="s">
        <v>68</v>
      </c>
      <c r="D719" s="193" t="s">
        <v>54</v>
      </c>
      <c r="E719" s="193" t="s">
        <v>388</v>
      </c>
      <c r="F719" s="33">
        <v>200</v>
      </c>
      <c r="G719" s="30">
        <f>G720</f>
        <v>1552</v>
      </c>
    </row>
    <row r="720" spans="1:7" ht="31.5" x14ac:dyDescent="0.25">
      <c r="A720" s="189" t="s">
        <v>17</v>
      </c>
      <c r="B720" s="33">
        <v>912</v>
      </c>
      <c r="C720" s="193" t="s">
        <v>68</v>
      </c>
      <c r="D720" s="193" t="s">
        <v>54</v>
      </c>
      <c r="E720" s="193" t="s">
        <v>388</v>
      </c>
      <c r="F720" s="33">
        <v>240</v>
      </c>
      <c r="G720" s="30">
        <f>G721</f>
        <v>1552</v>
      </c>
    </row>
    <row r="721" spans="1:16371" ht="31.5" x14ac:dyDescent="0.25">
      <c r="A721" s="190" t="s">
        <v>130</v>
      </c>
      <c r="B721" s="33">
        <v>912</v>
      </c>
      <c r="C721" s="193" t="s">
        <v>68</v>
      </c>
      <c r="D721" s="193" t="s">
        <v>54</v>
      </c>
      <c r="E721" s="193" t="s">
        <v>388</v>
      </c>
      <c r="F721" s="33">
        <v>244</v>
      </c>
      <c r="G721" s="30">
        <f>2130-578</f>
        <v>1552</v>
      </c>
    </row>
    <row r="722" spans="1:16371" x14ac:dyDescent="0.25">
      <c r="A722" s="48" t="s">
        <v>281</v>
      </c>
      <c r="B722" s="21">
        <v>912</v>
      </c>
      <c r="C722" s="22" t="s">
        <v>68</v>
      </c>
      <c r="D722" s="22" t="s">
        <v>54</v>
      </c>
      <c r="E722" s="22" t="s">
        <v>282</v>
      </c>
      <c r="F722" s="21"/>
      <c r="G722" s="71">
        <f>G723</f>
        <v>8114</v>
      </c>
    </row>
    <row r="723" spans="1:16371" x14ac:dyDescent="0.25">
      <c r="A723" s="24" t="s">
        <v>287</v>
      </c>
      <c r="B723" s="25">
        <v>912</v>
      </c>
      <c r="C723" s="26" t="s">
        <v>68</v>
      </c>
      <c r="D723" s="26" t="s">
        <v>54</v>
      </c>
      <c r="E723" s="26" t="s">
        <v>288</v>
      </c>
      <c r="F723" s="26"/>
      <c r="G723" s="76">
        <f>G724+G728+G731</f>
        <v>8114</v>
      </c>
    </row>
    <row r="724" spans="1:16371" ht="47.25" x14ac:dyDescent="0.25">
      <c r="A724" s="189" t="s">
        <v>29</v>
      </c>
      <c r="B724" s="33">
        <v>912</v>
      </c>
      <c r="C724" s="193" t="s">
        <v>68</v>
      </c>
      <c r="D724" s="193" t="s">
        <v>54</v>
      </c>
      <c r="E724" s="193" t="s">
        <v>288</v>
      </c>
      <c r="F724" s="193" t="s">
        <v>30</v>
      </c>
      <c r="G724" s="73">
        <f>G725</f>
        <v>3569</v>
      </c>
    </row>
    <row r="725" spans="1:16371" x14ac:dyDescent="0.25">
      <c r="A725" s="189" t="s">
        <v>32</v>
      </c>
      <c r="B725" s="33">
        <v>912</v>
      </c>
      <c r="C725" s="108" t="s">
        <v>68</v>
      </c>
      <c r="D725" s="108" t="s">
        <v>54</v>
      </c>
      <c r="E725" s="193" t="s">
        <v>288</v>
      </c>
      <c r="F725" s="193" t="s">
        <v>31</v>
      </c>
      <c r="G725" s="73">
        <f>SUM(G726:G727)</f>
        <v>3569</v>
      </c>
    </row>
    <row r="726" spans="1:16371" x14ac:dyDescent="0.25">
      <c r="A726" s="190" t="s">
        <v>235</v>
      </c>
      <c r="B726" s="33">
        <v>912</v>
      </c>
      <c r="C726" s="108" t="s">
        <v>68</v>
      </c>
      <c r="D726" s="108" t="s">
        <v>54</v>
      </c>
      <c r="E726" s="193" t="s">
        <v>288</v>
      </c>
      <c r="F726" s="193" t="s">
        <v>138</v>
      </c>
      <c r="G726" s="73">
        <v>2741</v>
      </c>
    </row>
    <row r="727" spans="1:16371" ht="31.5" x14ac:dyDescent="0.25">
      <c r="A727" s="190" t="s">
        <v>241</v>
      </c>
      <c r="B727" s="33">
        <v>912</v>
      </c>
      <c r="C727" s="193" t="s">
        <v>68</v>
      </c>
      <c r="D727" s="193" t="s">
        <v>54</v>
      </c>
      <c r="E727" s="193" t="s">
        <v>288</v>
      </c>
      <c r="F727" s="193" t="s">
        <v>255</v>
      </c>
      <c r="G727" s="73">
        <v>828</v>
      </c>
    </row>
    <row r="728" spans="1:16371" x14ac:dyDescent="0.25">
      <c r="A728" s="189" t="s">
        <v>22</v>
      </c>
      <c r="B728" s="33">
        <v>912</v>
      </c>
      <c r="C728" s="193" t="s">
        <v>68</v>
      </c>
      <c r="D728" s="193" t="s">
        <v>54</v>
      </c>
      <c r="E728" s="193" t="s">
        <v>288</v>
      </c>
      <c r="F728" s="193" t="s">
        <v>15</v>
      </c>
      <c r="G728" s="73">
        <f>G729</f>
        <v>4516</v>
      </c>
    </row>
    <row r="729" spans="1:16371" ht="31.5" x14ac:dyDescent="0.25">
      <c r="A729" s="189" t="s">
        <v>17</v>
      </c>
      <c r="B729" s="33">
        <v>912</v>
      </c>
      <c r="C729" s="193" t="s">
        <v>68</v>
      </c>
      <c r="D729" s="193" t="s">
        <v>54</v>
      </c>
      <c r="E729" s="193" t="s">
        <v>288</v>
      </c>
      <c r="F729" s="193" t="s">
        <v>16</v>
      </c>
      <c r="G729" s="73">
        <f>G730</f>
        <v>4516</v>
      </c>
    </row>
    <row r="730" spans="1:16371" ht="31.5" x14ac:dyDescent="0.25">
      <c r="A730" s="190" t="s">
        <v>130</v>
      </c>
      <c r="B730" s="33">
        <v>912</v>
      </c>
      <c r="C730" s="193" t="s">
        <v>68</v>
      </c>
      <c r="D730" s="193" t="s">
        <v>54</v>
      </c>
      <c r="E730" s="193" t="s">
        <v>288</v>
      </c>
      <c r="F730" s="193" t="s">
        <v>134</v>
      </c>
      <c r="G730" s="73">
        <f>4331+185</f>
        <v>4516</v>
      </c>
    </row>
    <row r="731" spans="1:16371" x14ac:dyDescent="0.25">
      <c r="A731" s="36" t="s">
        <v>13</v>
      </c>
      <c r="B731" s="33">
        <v>912</v>
      </c>
      <c r="C731" s="193" t="s">
        <v>68</v>
      </c>
      <c r="D731" s="193" t="s">
        <v>54</v>
      </c>
      <c r="E731" s="193" t="s">
        <v>288</v>
      </c>
      <c r="F731" s="193" t="s">
        <v>14</v>
      </c>
      <c r="G731" s="73">
        <f>G732</f>
        <v>29</v>
      </c>
    </row>
    <row r="732" spans="1:16371" x14ac:dyDescent="0.25">
      <c r="A732" s="190" t="s">
        <v>34</v>
      </c>
      <c r="B732" s="33">
        <v>912</v>
      </c>
      <c r="C732" s="193" t="s">
        <v>68</v>
      </c>
      <c r="D732" s="193" t="s">
        <v>54</v>
      </c>
      <c r="E732" s="193" t="s">
        <v>288</v>
      </c>
      <c r="F732" s="193" t="s">
        <v>33</v>
      </c>
      <c r="G732" s="73">
        <f>G733</f>
        <v>29</v>
      </c>
    </row>
    <row r="733" spans="1:16371" x14ac:dyDescent="0.25">
      <c r="A733" s="190" t="s">
        <v>140</v>
      </c>
      <c r="B733" s="33">
        <v>912</v>
      </c>
      <c r="C733" s="193" t="s">
        <v>68</v>
      </c>
      <c r="D733" s="193" t="s">
        <v>54</v>
      </c>
      <c r="E733" s="193" t="s">
        <v>288</v>
      </c>
      <c r="F733" s="193" t="s">
        <v>141</v>
      </c>
      <c r="G733" s="73">
        <v>29</v>
      </c>
    </row>
    <row r="734" spans="1:16371" ht="31.5" x14ac:dyDescent="0.25">
      <c r="A734" s="41" t="s">
        <v>820</v>
      </c>
      <c r="B734" s="21">
        <v>912</v>
      </c>
      <c r="C734" s="22" t="s">
        <v>68</v>
      </c>
      <c r="D734" s="21" t="s">
        <v>54</v>
      </c>
      <c r="E734" s="22" t="s">
        <v>425</v>
      </c>
      <c r="F734" s="22"/>
      <c r="G734" s="23">
        <f>G735</f>
        <v>492771.4</v>
      </c>
      <c r="H734" s="57"/>
      <c r="I734" s="57"/>
      <c r="J734" s="57"/>
      <c r="K734" s="57"/>
      <c r="L734" s="57"/>
      <c r="M734" s="57"/>
      <c r="N734" s="57"/>
      <c r="O734" s="57"/>
      <c r="P734" s="57"/>
      <c r="Q734" s="57"/>
      <c r="R734" s="57"/>
      <c r="S734" s="57"/>
      <c r="T734" s="57"/>
      <c r="U734" s="57"/>
      <c r="V734" s="57"/>
      <c r="W734" s="57"/>
      <c r="X734" s="57"/>
      <c r="Y734" s="57"/>
      <c r="Z734" s="57"/>
      <c r="AA734" s="57"/>
      <c r="AB734" s="57"/>
      <c r="AC734" s="57"/>
      <c r="AD734" s="57"/>
      <c r="AE734" s="57"/>
      <c r="AF734" s="57"/>
      <c r="AG734" s="57"/>
      <c r="AH734" s="57"/>
      <c r="AI734" s="57"/>
      <c r="AJ734" s="57"/>
      <c r="AK734" s="57"/>
      <c r="AL734" s="57"/>
      <c r="AM734" s="57"/>
      <c r="AN734" s="57"/>
      <c r="AO734" s="57"/>
      <c r="AP734" s="57"/>
      <c r="AQ734" s="57"/>
      <c r="AR734" s="57"/>
      <c r="AS734" s="57"/>
      <c r="AT734" s="57"/>
      <c r="AU734" s="57"/>
      <c r="AV734" s="57"/>
      <c r="AW734" s="57"/>
      <c r="AX734" s="57"/>
      <c r="AY734" s="57"/>
      <c r="AZ734" s="57"/>
      <c r="BA734" s="57"/>
      <c r="BB734" s="57"/>
      <c r="BC734" s="57"/>
      <c r="BD734" s="57"/>
      <c r="BE734" s="57"/>
      <c r="BF734" s="57"/>
      <c r="BG734" s="57"/>
      <c r="BH734" s="57"/>
      <c r="BI734" s="57"/>
      <c r="BJ734" s="57"/>
      <c r="BK734" s="57"/>
      <c r="BL734" s="57"/>
      <c r="BM734" s="57"/>
      <c r="BN734" s="57"/>
      <c r="BO734" s="57"/>
      <c r="BP734" s="57"/>
      <c r="BQ734" s="57"/>
      <c r="BR734" s="57"/>
      <c r="BS734" s="57"/>
      <c r="BT734" s="57"/>
      <c r="BU734" s="57"/>
      <c r="BV734" s="57"/>
      <c r="BW734" s="57"/>
      <c r="BX734" s="57"/>
      <c r="BY734" s="57"/>
      <c r="BZ734" s="57"/>
      <c r="CA734" s="57"/>
      <c r="CB734" s="57"/>
      <c r="CC734" s="57"/>
      <c r="CD734" s="57"/>
      <c r="CE734" s="57"/>
      <c r="CF734" s="57"/>
      <c r="CG734" s="57"/>
      <c r="CH734" s="57"/>
      <c r="CI734" s="57"/>
      <c r="CJ734" s="57"/>
      <c r="CK734" s="57"/>
      <c r="CL734" s="57"/>
      <c r="CM734" s="57"/>
      <c r="CN734" s="57"/>
      <c r="CO734" s="57"/>
      <c r="CP734" s="57"/>
      <c r="CQ734" s="57"/>
      <c r="CR734" s="57"/>
      <c r="CS734" s="57"/>
      <c r="CT734" s="57"/>
      <c r="CU734" s="57"/>
      <c r="CV734" s="57"/>
      <c r="CW734" s="57"/>
      <c r="CX734" s="57"/>
      <c r="CY734" s="57"/>
      <c r="CZ734" s="57"/>
      <c r="DA734" s="57"/>
      <c r="DB734" s="57"/>
      <c r="DC734" s="57"/>
      <c r="DD734" s="57"/>
      <c r="DE734" s="57"/>
      <c r="DF734" s="57"/>
      <c r="DG734" s="57"/>
      <c r="DH734" s="57"/>
      <c r="DI734" s="57"/>
      <c r="DJ734" s="57"/>
      <c r="DK734" s="57"/>
      <c r="DL734" s="57"/>
      <c r="DM734" s="57"/>
      <c r="DN734" s="57"/>
      <c r="DO734" s="57"/>
      <c r="DP734" s="57"/>
      <c r="DQ734" s="57"/>
      <c r="DR734" s="57"/>
      <c r="DS734" s="57"/>
      <c r="DT734" s="57"/>
      <c r="DU734" s="57"/>
      <c r="DV734" s="57"/>
      <c r="DW734" s="57"/>
      <c r="DX734" s="57"/>
      <c r="DY734" s="57"/>
      <c r="DZ734" s="57"/>
      <c r="EA734" s="57"/>
      <c r="EB734" s="57"/>
      <c r="EC734" s="57"/>
      <c r="ED734" s="57"/>
      <c r="EE734" s="57"/>
      <c r="EF734" s="57"/>
      <c r="EG734" s="57"/>
      <c r="EH734" s="57"/>
      <c r="EI734" s="57"/>
      <c r="EJ734" s="57"/>
      <c r="EK734" s="57"/>
      <c r="EL734" s="57"/>
      <c r="EM734" s="57"/>
      <c r="EN734" s="57"/>
      <c r="EO734" s="57"/>
      <c r="EP734" s="57"/>
      <c r="EQ734" s="57"/>
      <c r="ER734" s="57"/>
      <c r="ES734" s="57"/>
      <c r="ET734" s="57"/>
      <c r="EU734" s="57"/>
      <c r="EV734" s="57"/>
      <c r="EW734" s="57"/>
      <c r="EX734" s="57"/>
      <c r="EY734" s="57"/>
      <c r="EZ734" s="57"/>
      <c r="FA734" s="57"/>
      <c r="FB734" s="57"/>
      <c r="FC734" s="57"/>
      <c r="FD734" s="57"/>
      <c r="FE734" s="57"/>
      <c r="FF734" s="57"/>
      <c r="FG734" s="57"/>
      <c r="FH734" s="57"/>
      <c r="FI734" s="57"/>
      <c r="FJ734" s="57"/>
      <c r="FK734" s="57"/>
      <c r="FL734" s="57"/>
      <c r="FM734" s="57"/>
      <c r="FN734" s="57"/>
      <c r="FO734" s="57"/>
      <c r="FP734" s="57"/>
      <c r="FQ734" s="57"/>
      <c r="FR734" s="57"/>
      <c r="FS734" s="57"/>
      <c r="FT734" s="57"/>
      <c r="FU734" s="57"/>
      <c r="FV734" s="57"/>
      <c r="FW734" s="57"/>
      <c r="FX734" s="57"/>
      <c r="FY734" s="57"/>
      <c r="FZ734" s="57"/>
      <c r="GA734" s="57"/>
      <c r="GB734" s="57"/>
      <c r="GC734" s="57"/>
      <c r="GD734" s="57"/>
      <c r="GE734" s="57"/>
      <c r="GF734" s="57"/>
      <c r="GG734" s="57"/>
      <c r="GH734" s="57"/>
      <c r="GI734" s="57"/>
      <c r="GJ734" s="57"/>
      <c r="GK734" s="57"/>
      <c r="GL734" s="57"/>
      <c r="GM734" s="57"/>
      <c r="GN734" s="57"/>
      <c r="GO734" s="57"/>
      <c r="GP734" s="57"/>
      <c r="GQ734" s="57"/>
      <c r="GR734" s="57"/>
      <c r="GS734" s="57"/>
      <c r="GT734" s="57"/>
      <c r="GU734" s="57"/>
      <c r="GV734" s="57"/>
      <c r="GW734" s="57"/>
      <c r="GX734" s="57"/>
      <c r="GY734" s="57"/>
      <c r="GZ734" s="57"/>
      <c r="HA734" s="57"/>
      <c r="HB734" s="57"/>
      <c r="HC734" s="57"/>
      <c r="HD734" s="57"/>
      <c r="HE734" s="57"/>
      <c r="HF734" s="57"/>
      <c r="HG734" s="57"/>
      <c r="HH734" s="57"/>
      <c r="HI734" s="57"/>
      <c r="HJ734" s="57"/>
      <c r="HK734" s="57"/>
      <c r="HL734" s="57"/>
      <c r="HM734" s="57"/>
      <c r="HN734" s="57"/>
      <c r="HO734" s="57"/>
      <c r="HP734" s="57"/>
      <c r="HQ734" s="57"/>
      <c r="HR734" s="57"/>
      <c r="HS734" s="57"/>
      <c r="HT734" s="57"/>
      <c r="HU734" s="57"/>
      <c r="HV734" s="57"/>
      <c r="HW734" s="57"/>
      <c r="HX734" s="57"/>
      <c r="HY734" s="57"/>
      <c r="HZ734" s="57"/>
      <c r="IA734" s="57"/>
      <c r="IB734" s="57"/>
      <c r="IC734" s="57"/>
      <c r="ID734" s="57"/>
      <c r="IE734" s="57"/>
      <c r="IF734" s="57"/>
      <c r="IG734" s="57"/>
      <c r="IH734" s="57"/>
      <c r="II734" s="57"/>
      <c r="IJ734" s="57"/>
      <c r="IK734" s="57"/>
      <c r="IL734" s="57"/>
      <c r="IM734" s="57"/>
      <c r="IN734" s="57"/>
      <c r="IO734" s="57"/>
      <c r="IP734" s="57"/>
      <c r="IQ734" s="57"/>
      <c r="IR734" s="57"/>
      <c r="IS734" s="57"/>
      <c r="IT734" s="57"/>
      <c r="IU734" s="57"/>
      <c r="IV734" s="57"/>
      <c r="IW734" s="57"/>
      <c r="IX734" s="57"/>
      <c r="IY734" s="57"/>
      <c r="IZ734" s="57"/>
      <c r="JA734" s="57"/>
      <c r="JB734" s="57"/>
      <c r="JC734" s="57"/>
      <c r="JD734" s="57"/>
      <c r="JE734" s="57"/>
      <c r="JF734" s="57"/>
      <c r="JG734" s="57"/>
      <c r="JH734" s="57"/>
      <c r="JI734" s="57"/>
      <c r="JJ734" s="57"/>
      <c r="JK734" s="57"/>
      <c r="JL734" s="57"/>
      <c r="JM734" s="57"/>
      <c r="JN734" s="57"/>
      <c r="JO734" s="57"/>
      <c r="JP734" s="57"/>
      <c r="JQ734" s="57"/>
      <c r="JR734" s="57"/>
      <c r="JS734" s="57"/>
      <c r="JT734" s="57"/>
      <c r="JU734" s="57"/>
      <c r="JV734" s="57"/>
      <c r="JW734" s="57"/>
      <c r="JX734" s="57"/>
      <c r="JY734" s="57"/>
      <c r="JZ734" s="57"/>
      <c r="KA734" s="57"/>
      <c r="KB734" s="57"/>
      <c r="KC734" s="57"/>
      <c r="KD734" s="57"/>
      <c r="KE734" s="57"/>
      <c r="KF734" s="57"/>
      <c r="KG734" s="57"/>
      <c r="KH734" s="57"/>
      <c r="KI734" s="57"/>
      <c r="KJ734" s="57"/>
      <c r="KK734" s="57"/>
      <c r="KL734" s="57"/>
      <c r="KM734" s="57"/>
      <c r="KN734" s="57"/>
      <c r="KO734" s="57"/>
      <c r="KP734" s="57"/>
      <c r="KQ734" s="57"/>
      <c r="KR734" s="57"/>
      <c r="KS734" s="57"/>
      <c r="KT734" s="57"/>
      <c r="KU734" s="57"/>
      <c r="KV734" s="57"/>
      <c r="KW734" s="57"/>
      <c r="KX734" s="57"/>
      <c r="KY734" s="57"/>
      <c r="KZ734" s="57"/>
      <c r="LA734" s="57"/>
      <c r="LB734" s="57"/>
      <c r="LC734" s="57"/>
      <c r="LD734" s="57"/>
      <c r="LE734" s="57"/>
      <c r="LF734" s="57"/>
      <c r="LG734" s="57"/>
      <c r="LH734" s="57"/>
      <c r="LI734" s="57"/>
      <c r="LJ734" s="57"/>
      <c r="LK734" s="57"/>
      <c r="LL734" s="57"/>
      <c r="LM734" s="57"/>
      <c r="LN734" s="57"/>
      <c r="LO734" s="57"/>
      <c r="LP734" s="57"/>
      <c r="LQ734" s="57"/>
      <c r="LR734" s="57"/>
      <c r="LS734" s="57"/>
      <c r="LT734" s="57"/>
      <c r="LU734" s="57"/>
      <c r="LV734" s="57"/>
      <c r="LW734" s="57"/>
      <c r="LX734" s="57"/>
      <c r="LY734" s="57"/>
      <c r="LZ734" s="57"/>
      <c r="MA734" s="57"/>
      <c r="MB734" s="57"/>
      <c r="MC734" s="57"/>
      <c r="MD734" s="57"/>
      <c r="ME734" s="57"/>
      <c r="MF734" s="57"/>
      <c r="MG734" s="57"/>
      <c r="MH734" s="57"/>
      <c r="MI734" s="57"/>
      <c r="MJ734" s="57"/>
      <c r="MK734" s="57"/>
      <c r="ML734" s="57"/>
      <c r="MM734" s="57"/>
      <c r="MN734" s="57"/>
      <c r="MO734" s="57"/>
      <c r="MP734" s="57"/>
      <c r="MQ734" s="57"/>
      <c r="MR734" s="57"/>
      <c r="MS734" s="57"/>
      <c r="MT734" s="57"/>
      <c r="MU734" s="57"/>
      <c r="MV734" s="57"/>
      <c r="MW734" s="57"/>
      <c r="MX734" s="57"/>
      <c r="MY734" s="57"/>
      <c r="MZ734" s="57"/>
      <c r="NA734" s="57"/>
      <c r="NB734" s="57"/>
      <c r="NC734" s="57"/>
      <c r="ND734" s="57"/>
      <c r="NE734" s="57"/>
      <c r="NF734" s="57"/>
      <c r="NG734" s="57"/>
      <c r="NH734" s="57"/>
      <c r="NI734" s="57"/>
      <c r="NJ734" s="57"/>
      <c r="NK734" s="57"/>
      <c r="NL734" s="57"/>
      <c r="NM734" s="57"/>
      <c r="NN734" s="57"/>
      <c r="NO734" s="57"/>
      <c r="NP734" s="57"/>
      <c r="NQ734" s="57"/>
      <c r="NR734" s="57"/>
      <c r="NS734" s="57"/>
      <c r="NT734" s="57"/>
      <c r="NU734" s="57"/>
      <c r="NV734" s="57"/>
      <c r="NW734" s="57"/>
      <c r="NX734" s="57"/>
      <c r="NY734" s="57"/>
      <c r="NZ734" s="57"/>
      <c r="OA734" s="57"/>
      <c r="OB734" s="57"/>
      <c r="OC734" s="57"/>
      <c r="OD734" s="57"/>
      <c r="OE734" s="57"/>
      <c r="OF734" s="57"/>
      <c r="OG734" s="57"/>
      <c r="OH734" s="57"/>
      <c r="OI734" s="57"/>
      <c r="OJ734" s="57"/>
      <c r="OK734" s="57"/>
      <c r="OL734" s="57"/>
      <c r="OM734" s="57"/>
      <c r="ON734" s="57"/>
      <c r="OO734" s="57"/>
      <c r="OP734" s="57"/>
      <c r="OQ734" s="57"/>
      <c r="OR734" s="57"/>
      <c r="OS734" s="57"/>
      <c r="OT734" s="57"/>
      <c r="OU734" s="57"/>
      <c r="OV734" s="57"/>
      <c r="OW734" s="57"/>
      <c r="OX734" s="57"/>
      <c r="OY734" s="57"/>
      <c r="OZ734" s="57"/>
      <c r="PA734" s="57"/>
      <c r="PB734" s="57"/>
      <c r="PC734" s="57"/>
      <c r="PD734" s="57"/>
      <c r="PE734" s="57"/>
      <c r="PF734" s="57"/>
      <c r="PG734" s="57"/>
      <c r="PH734" s="57"/>
      <c r="PI734" s="57"/>
      <c r="PJ734" s="57"/>
      <c r="PK734" s="57"/>
      <c r="PL734" s="57"/>
      <c r="PM734" s="57"/>
      <c r="PN734" s="57"/>
      <c r="PO734" s="57"/>
      <c r="PP734" s="57"/>
      <c r="PQ734" s="57"/>
      <c r="PR734" s="57"/>
      <c r="PS734" s="57"/>
      <c r="PT734" s="57"/>
      <c r="PU734" s="57"/>
      <c r="PV734" s="57"/>
      <c r="PW734" s="57"/>
      <c r="PX734" s="57"/>
      <c r="PY734" s="57"/>
      <c r="PZ734" s="57"/>
      <c r="QA734" s="57"/>
      <c r="QB734" s="57"/>
      <c r="QC734" s="57"/>
      <c r="QD734" s="57"/>
      <c r="QE734" s="57"/>
      <c r="QF734" s="57"/>
      <c r="QG734" s="57"/>
      <c r="QH734" s="57"/>
      <c r="QI734" s="57"/>
      <c r="QJ734" s="57"/>
      <c r="QK734" s="57"/>
      <c r="QL734" s="57"/>
      <c r="QM734" s="57"/>
      <c r="QN734" s="57"/>
      <c r="QO734" s="57"/>
      <c r="QP734" s="57"/>
      <c r="QQ734" s="57"/>
      <c r="QR734" s="57"/>
      <c r="QS734" s="57"/>
      <c r="QT734" s="57"/>
      <c r="QU734" s="57"/>
      <c r="QV734" s="57"/>
      <c r="QW734" s="57"/>
      <c r="QX734" s="57"/>
      <c r="QY734" s="57"/>
      <c r="QZ734" s="57"/>
      <c r="RA734" s="57"/>
      <c r="RB734" s="57"/>
      <c r="RC734" s="57"/>
      <c r="RD734" s="57"/>
      <c r="RE734" s="57"/>
      <c r="RF734" s="57"/>
      <c r="RG734" s="57"/>
      <c r="RH734" s="57"/>
      <c r="RI734" s="57"/>
      <c r="RJ734" s="57"/>
      <c r="RK734" s="57"/>
      <c r="RL734" s="57"/>
      <c r="RM734" s="57"/>
      <c r="RN734" s="57"/>
      <c r="RO734" s="57"/>
      <c r="RP734" s="57"/>
      <c r="RQ734" s="57"/>
      <c r="RR734" s="57"/>
      <c r="RS734" s="57"/>
      <c r="RT734" s="57"/>
      <c r="RU734" s="57"/>
      <c r="RV734" s="57"/>
      <c r="RW734" s="57"/>
      <c r="RX734" s="57"/>
      <c r="RY734" s="57"/>
      <c r="RZ734" s="57"/>
      <c r="SA734" s="57"/>
      <c r="SB734" s="57"/>
      <c r="SC734" s="57"/>
      <c r="SD734" s="57"/>
      <c r="SE734" s="57"/>
      <c r="SF734" s="57"/>
      <c r="SG734" s="57"/>
      <c r="SH734" s="57"/>
      <c r="SI734" s="57"/>
      <c r="SJ734" s="57"/>
      <c r="SK734" s="57"/>
      <c r="SL734" s="57"/>
      <c r="SM734" s="57"/>
      <c r="SN734" s="57"/>
      <c r="SO734" s="57"/>
      <c r="SP734" s="57"/>
      <c r="SQ734" s="57"/>
      <c r="SR734" s="57"/>
      <c r="SS734" s="57"/>
      <c r="ST734" s="57"/>
      <c r="SU734" s="57"/>
      <c r="SV734" s="57"/>
      <c r="SW734" s="57"/>
      <c r="SX734" s="57"/>
      <c r="SY734" s="57"/>
      <c r="SZ734" s="57"/>
      <c r="TA734" s="57"/>
      <c r="TB734" s="57"/>
      <c r="TC734" s="57"/>
      <c r="TD734" s="57"/>
      <c r="TE734" s="57"/>
      <c r="TF734" s="57"/>
      <c r="TG734" s="57"/>
      <c r="TH734" s="57"/>
      <c r="TI734" s="57"/>
      <c r="TJ734" s="57"/>
      <c r="TK734" s="57"/>
      <c r="TL734" s="57"/>
      <c r="TM734" s="57"/>
      <c r="TN734" s="57"/>
      <c r="TO734" s="57"/>
      <c r="TP734" s="57"/>
      <c r="TQ734" s="57"/>
      <c r="TR734" s="57"/>
      <c r="TS734" s="57"/>
      <c r="TT734" s="57"/>
      <c r="TU734" s="57"/>
      <c r="TV734" s="57"/>
      <c r="TW734" s="57"/>
      <c r="TX734" s="57"/>
      <c r="TY734" s="57"/>
      <c r="TZ734" s="57"/>
      <c r="UA734" s="57"/>
      <c r="UB734" s="57"/>
      <c r="UC734" s="57"/>
      <c r="UD734" s="57"/>
      <c r="UE734" s="57"/>
      <c r="UF734" s="57"/>
      <c r="UG734" s="57"/>
      <c r="UH734" s="57"/>
      <c r="UI734" s="57"/>
      <c r="UJ734" s="57"/>
      <c r="UK734" s="57"/>
      <c r="UL734" s="57"/>
      <c r="UM734" s="57"/>
      <c r="UN734" s="57"/>
      <c r="UO734" s="57"/>
      <c r="UP734" s="57"/>
      <c r="UQ734" s="57"/>
      <c r="UR734" s="57"/>
      <c r="US734" s="57"/>
      <c r="UT734" s="57"/>
      <c r="UU734" s="57"/>
      <c r="UV734" s="57"/>
      <c r="UW734" s="57"/>
      <c r="UX734" s="57"/>
      <c r="UY734" s="57"/>
      <c r="UZ734" s="57"/>
      <c r="VA734" s="57"/>
      <c r="VB734" s="57"/>
      <c r="VC734" s="57"/>
      <c r="VD734" s="57"/>
      <c r="VE734" s="57"/>
      <c r="VF734" s="57"/>
      <c r="VG734" s="57"/>
      <c r="VH734" s="57"/>
      <c r="VI734" s="57"/>
      <c r="VJ734" s="57"/>
      <c r="VK734" s="57"/>
      <c r="VL734" s="57"/>
      <c r="VM734" s="57"/>
      <c r="VN734" s="57"/>
      <c r="VO734" s="57"/>
      <c r="VP734" s="57"/>
      <c r="VQ734" s="57"/>
      <c r="VR734" s="57"/>
      <c r="VS734" s="57"/>
      <c r="VT734" s="57"/>
      <c r="VU734" s="57"/>
      <c r="VV734" s="57"/>
      <c r="VW734" s="57"/>
      <c r="VX734" s="57"/>
      <c r="VY734" s="57"/>
      <c r="VZ734" s="57"/>
      <c r="WA734" s="57"/>
      <c r="WB734" s="57"/>
      <c r="WC734" s="57"/>
      <c r="WD734" s="57"/>
      <c r="WE734" s="57"/>
      <c r="WF734" s="57"/>
      <c r="WG734" s="57"/>
      <c r="WH734" s="57"/>
      <c r="WI734" s="57"/>
      <c r="WJ734" s="57"/>
      <c r="WK734" s="57"/>
      <c r="WL734" s="57"/>
      <c r="WM734" s="57"/>
      <c r="WN734" s="57"/>
      <c r="WO734" s="57"/>
      <c r="WP734" s="57"/>
      <c r="WQ734" s="57"/>
      <c r="WR734" s="57"/>
      <c r="WS734" s="57"/>
      <c r="WT734" s="57"/>
      <c r="WU734" s="57"/>
      <c r="WV734" s="57"/>
      <c r="WW734" s="57"/>
      <c r="WX734" s="57"/>
      <c r="WY734" s="57"/>
      <c r="WZ734" s="57"/>
      <c r="XA734" s="57"/>
      <c r="XB734" s="57"/>
      <c r="XC734" s="57"/>
      <c r="XD734" s="57"/>
      <c r="XE734" s="57"/>
      <c r="XF734" s="57"/>
      <c r="XG734" s="57"/>
      <c r="XH734" s="57"/>
      <c r="XI734" s="57"/>
      <c r="XJ734" s="57"/>
      <c r="XK734" s="57"/>
      <c r="XL734" s="57"/>
      <c r="XM734" s="57"/>
      <c r="XN734" s="57"/>
      <c r="XO734" s="57"/>
      <c r="XP734" s="57"/>
      <c r="XQ734" s="57"/>
      <c r="XR734" s="57"/>
      <c r="XS734" s="57"/>
      <c r="XT734" s="57"/>
      <c r="XU734" s="57"/>
      <c r="XV734" s="57"/>
      <c r="XW734" s="57"/>
      <c r="XX734" s="57"/>
      <c r="XY734" s="57"/>
      <c r="XZ734" s="57"/>
      <c r="YA734" s="57"/>
      <c r="YB734" s="57"/>
      <c r="YC734" s="57"/>
      <c r="YD734" s="57"/>
      <c r="YE734" s="57"/>
      <c r="YF734" s="57"/>
      <c r="YG734" s="57"/>
      <c r="YH734" s="57"/>
      <c r="YI734" s="57"/>
      <c r="YJ734" s="57"/>
      <c r="YK734" s="57"/>
      <c r="YL734" s="57"/>
      <c r="YM734" s="57"/>
      <c r="YN734" s="57"/>
      <c r="YO734" s="57"/>
      <c r="YP734" s="57"/>
      <c r="YQ734" s="57"/>
      <c r="YR734" s="57"/>
      <c r="YS734" s="57"/>
      <c r="YT734" s="57"/>
      <c r="YU734" s="57"/>
      <c r="YV734" s="57"/>
      <c r="YW734" s="57"/>
      <c r="YX734" s="57"/>
      <c r="YY734" s="57"/>
      <c r="YZ734" s="57"/>
      <c r="ZA734" s="57"/>
      <c r="ZB734" s="57"/>
      <c r="ZC734" s="57"/>
      <c r="ZD734" s="57"/>
      <c r="ZE734" s="57"/>
      <c r="ZF734" s="57"/>
      <c r="ZG734" s="57"/>
      <c r="ZH734" s="57"/>
      <c r="ZI734" s="57"/>
      <c r="ZJ734" s="57"/>
      <c r="ZK734" s="57"/>
      <c r="ZL734" s="57"/>
      <c r="ZM734" s="57"/>
      <c r="ZN734" s="57"/>
      <c r="ZO734" s="57"/>
      <c r="ZP734" s="57"/>
      <c r="ZQ734" s="57"/>
      <c r="ZR734" s="57"/>
      <c r="ZS734" s="57"/>
      <c r="ZT734" s="57"/>
      <c r="ZU734" s="57"/>
      <c r="ZV734" s="57"/>
      <c r="ZW734" s="57"/>
      <c r="ZX734" s="57"/>
      <c r="ZY734" s="57"/>
      <c r="ZZ734" s="57"/>
      <c r="AAA734" s="57"/>
      <c r="AAB734" s="57"/>
      <c r="AAC734" s="57"/>
      <c r="AAD734" s="57"/>
      <c r="AAE734" s="57"/>
      <c r="AAF734" s="57"/>
      <c r="AAG734" s="57"/>
      <c r="AAH734" s="57"/>
      <c r="AAI734" s="57"/>
      <c r="AAJ734" s="57"/>
      <c r="AAK734" s="57"/>
      <c r="AAL734" s="57"/>
      <c r="AAM734" s="57"/>
      <c r="AAN734" s="57"/>
      <c r="AAO734" s="57"/>
      <c r="AAP734" s="57"/>
      <c r="AAQ734" s="57"/>
      <c r="AAR734" s="57"/>
      <c r="AAS734" s="57"/>
      <c r="AAT734" s="57"/>
      <c r="AAU734" s="57"/>
      <c r="AAV734" s="57"/>
      <c r="AAW734" s="57"/>
      <c r="AAX734" s="57"/>
      <c r="AAY734" s="57"/>
      <c r="AAZ734" s="57"/>
      <c r="ABA734" s="57"/>
      <c r="ABB734" s="57"/>
      <c r="ABC734" s="57"/>
      <c r="ABD734" s="57"/>
      <c r="ABE734" s="57"/>
      <c r="ABF734" s="57"/>
      <c r="ABG734" s="57"/>
      <c r="ABH734" s="57"/>
      <c r="ABI734" s="57"/>
      <c r="ABJ734" s="57"/>
      <c r="ABK734" s="57"/>
      <c r="ABL734" s="57"/>
      <c r="ABM734" s="57"/>
      <c r="ABN734" s="57"/>
      <c r="ABO734" s="57"/>
      <c r="ABP734" s="57"/>
      <c r="ABQ734" s="57"/>
      <c r="ABR734" s="57"/>
      <c r="ABS734" s="57"/>
      <c r="ABT734" s="57"/>
      <c r="ABU734" s="57"/>
      <c r="ABV734" s="57"/>
      <c r="ABW734" s="57"/>
      <c r="ABX734" s="57"/>
      <c r="ABY734" s="57"/>
      <c r="ABZ734" s="57"/>
      <c r="ACA734" s="57"/>
      <c r="ACB734" s="57"/>
      <c r="ACC734" s="57"/>
      <c r="ACD734" s="57"/>
      <c r="ACE734" s="57"/>
      <c r="ACF734" s="57"/>
      <c r="ACG734" s="57"/>
      <c r="ACH734" s="57"/>
      <c r="ACI734" s="57"/>
      <c r="ACJ734" s="57"/>
      <c r="ACK734" s="57"/>
      <c r="ACL734" s="57"/>
      <c r="ACM734" s="57"/>
      <c r="ACN734" s="57"/>
      <c r="ACO734" s="57"/>
      <c r="ACP734" s="57"/>
      <c r="ACQ734" s="57"/>
      <c r="ACR734" s="57"/>
      <c r="ACS734" s="57"/>
      <c r="ACT734" s="57"/>
      <c r="ACU734" s="57"/>
      <c r="ACV734" s="57"/>
      <c r="ACW734" s="57"/>
      <c r="ACX734" s="57"/>
      <c r="ACY734" s="57"/>
      <c r="ACZ734" s="57"/>
      <c r="ADA734" s="57"/>
      <c r="ADB734" s="57"/>
      <c r="ADC734" s="57"/>
      <c r="ADD734" s="57"/>
      <c r="ADE734" s="57"/>
      <c r="ADF734" s="57"/>
      <c r="ADG734" s="57"/>
      <c r="ADH734" s="57"/>
      <c r="ADI734" s="57"/>
      <c r="ADJ734" s="57"/>
      <c r="ADK734" s="57"/>
      <c r="ADL734" s="57"/>
      <c r="ADM734" s="57"/>
      <c r="ADN734" s="57"/>
      <c r="ADO734" s="57"/>
      <c r="ADP734" s="57"/>
      <c r="ADQ734" s="57"/>
      <c r="ADR734" s="57"/>
      <c r="ADS734" s="57"/>
      <c r="ADT734" s="57"/>
      <c r="ADU734" s="57"/>
      <c r="ADV734" s="57"/>
      <c r="ADW734" s="57"/>
      <c r="ADX734" s="57"/>
      <c r="ADY734" s="57"/>
      <c r="ADZ734" s="57"/>
      <c r="AEA734" s="57"/>
      <c r="AEB734" s="57"/>
      <c r="AEC734" s="57"/>
      <c r="AED734" s="57"/>
      <c r="AEE734" s="57"/>
      <c r="AEF734" s="57"/>
      <c r="AEG734" s="57"/>
      <c r="AEH734" s="57"/>
      <c r="AEI734" s="57"/>
      <c r="AEJ734" s="57"/>
      <c r="AEK734" s="57"/>
      <c r="AEL734" s="57"/>
      <c r="AEM734" s="57"/>
      <c r="AEN734" s="57"/>
      <c r="AEO734" s="57"/>
      <c r="AEP734" s="57"/>
      <c r="AEQ734" s="57"/>
      <c r="AER734" s="57"/>
      <c r="AES734" s="57"/>
      <c r="AET734" s="57"/>
      <c r="AEU734" s="57"/>
      <c r="AEV734" s="57"/>
      <c r="AEW734" s="57"/>
      <c r="AEX734" s="57"/>
      <c r="AEY734" s="57"/>
      <c r="AEZ734" s="57"/>
      <c r="AFA734" s="57"/>
      <c r="AFB734" s="57"/>
      <c r="AFC734" s="57"/>
      <c r="AFD734" s="57"/>
      <c r="AFE734" s="57"/>
      <c r="AFF734" s="57"/>
      <c r="AFG734" s="57"/>
      <c r="AFH734" s="57"/>
      <c r="AFI734" s="57"/>
      <c r="AFJ734" s="57"/>
      <c r="AFK734" s="57"/>
      <c r="AFL734" s="57"/>
      <c r="AFM734" s="57"/>
      <c r="AFN734" s="57"/>
      <c r="AFO734" s="57"/>
      <c r="AFP734" s="57"/>
      <c r="AFQ734" s="57"/>
      <c r="AFR734" s="57"/>
      <c r="AFS734" s="57"/>
      <c r="AFT734" s="57"/>
      <c r="AFU734" s="57"/>
      <c r="AFV734" s="57"/>
      <c r="AFW734" s="57"/>
      <c r="AFX734" s="57"/>
      <c r="AFY734" s="57"/>
      <c r="AFZ734" s="57"/>
      <c r="AGA734" s="57"/>
      <c r="AGB734" s="57"/>
      <c r="AGC734" s="57"/>
      <c r="AGD734" s="57"/>
      <c r="AGE734" s="57"/>
      <c r="AGF734" s="57"/>
      <c r="AGG734" s="57"/>
      <c r="AGH734" s="57"/>
      <c r="AGI734" s="57"/>
      <c r="AGJ734" s="57"/>
      <c r="AGK734" s="57"/>
      <c r="AGL734" s="57"/>
      <c r="AGM734" s="57"/>
      <c r="AGN734" s="57"/>
      <c r="AGO734" s="57"/>
      <c r="AGP734" s="57"/>
      <c r="AGQ734" s="57"/>
      <c r="AGR734" s="57"/>
      <c r="AGS734" s="57"/>
      <c r="AGT734" s="57"/>
      <c r="AGU734" s="57"/>
      <c r="AGV734" s="57"/>
      <c r="AGW734" s="57"/>
      <c r="AGX734" s="57"/>
      <c r="AGY734" s="57"/>
      <c r="AGZ734" s="57"/>
      <c r="AHA734" s="57"/>
      <c r="AHB734" s="57"/>
      <c r="AHC734" s="57"/>
      <c r="AHD734" s="57"/>
      <c r="AHE734" s="57"/>
      <c r="AHF734" s="57"/>
      <c r="AHG734" s="57"/>
      <c r="AHH734" s="57"/>
      <c r="AHI734" s="57"/>
      <c r="AHJ734" s="57"/>
      <c r="AHK734" s="57"/>
      <c r="AHL734" s="57"/>
      <c r="AHM734" s="57"/>
      <c r="AHN734" s="57"/>
      <c r="AHO734" s="57"/>
      <c r="AHP734" s="57"/>
      <c r="AHQ734" s="57"/>
      <c r="AHR734" s="57"/>
      <c r="AHS734" s="57"/>
      <c r="AHT734" s="57"/>
      <c r="AHU734" s="57"/>
      <c r="AHV734" s="57"/>
      <c r="AHW734" s="57"/>
      <c r="AHX734" s="57"/>
      <c r="AHY734" s="57"/>
      <c r="AHZ734" s="57"/>
      <c r="AIA734" s="57"/>
      <c r="AIB734" s="57"/>
      <c r="AIC734" s="57"/>
      <c r="AID734" s="57"/>
      <c r="AIE734" s="57"/>
      <c r="AIF734" s="57"/>
      <c r="AIG734" s="57"/>
      <c r="AIH734" s="57"/>
      <c r="AII734" s="57"/>
      <c r="AIJ734" s="57"/>
      <c r="AIK734" s="57"/>
      <c r="AIL734" s="57"/>
      <c r="AIM734" s="57"/>
      <c r="AIN734" s="57"/>
      <c r="AIO734" s="57"/>
      <c r="AIP734" s="57"/>
      <c r="AIQ734" s="57"/>
      <c r="AIR734" s="57"/>
      <c r="AIS734" s="57"/>
      <c r="AIT734" s="57"/>
      <c r="AIU734" s="57"/>
      <c r="AIV734" s="57"/>
      <c r="AIW734" s="57"/>
      <c r="AIX734" s="57"/>
      <c r="AIY734" s="57"/>
      <c r="AIZ734" s="57"/>
      <c r="AJA734" s="57"/>
      <c r="AJB734" s="57"/>
      <c r="AJC734" s="57"/>
      <c r="AJD734" s="57"/>
      <c r="AJE734" s="57"/>
      <c r="AJF734" s="57"/>
      <c r="AJG734" s="57"/>
      <c r="AJH734" s="57"/>
      <c r="AJI734" s="57"/>
      <c r="AJJ734" s="57"/>
      <c r="AJK734" s="57"/>
      <c r="AJL734" s="57"/>
      <c r="AJM734" s="57"/>
      <c r="AJN734" s="57"/>
      <c r="AJO734" s="57"/>
      <c r="AJP734" s="57"/>
      <c r="AJQ734" s="57"/>
      <c r="AJR734" s="57"/>
      <c r="AJS734" s="57"/>
      <c r="AJT734" s="57"/>
      <c r="AJU734" s="57"/>
      <c r="AJV734" s="57"/>
      <c r="AJW734" s="57"/>
      <c r="AJX734" s="57"/>
      <c r="AJY734" s="57"/>
      <c r="AJZ734" s="57"/>
      <c r="AKA734" s="57"/>
      <c r="AKB734" s="57"/>
      <c r="AKC734" s="57"/>
      <c r="AKD734" s="57"/>
      <c r="AKE734" s="57"/>
      <c r="AKF734" s="57"/>
      <c r="AKG734" s="57"/>
      <c r="AKH734" s="57"/>
      <c r="AKI734" s="57"/>
      <c r="AKJ734" s="57"/>
      <c r="AKK734" s="57"/>
      <c r="AKL734" s="57"/>
      <c r="AKM734" s="57"/>
      <c r="AKN734" s="57"/>
      <c r="AKO734" s="57"/>
      <c r="AKP734" s="57"/>
      <c r="AKQ734" s="57"/>
      <c r="AKR734" s="57"/>
      <c r="AKS734" s="57"/>
      <c r="AKT734" s="57"/>
      <c r="AKU734" s="57"/>
      <c r="AKV734" s="57"/>
      <c r="AKW734" s="57"/>
      <c r="AKX734" s="57"/>
      <c r="AKY734" s="57"/>
      <c r="AKZ734" s="57"/>
      <c r="ALA734" s="57"/>
      <c r="ALB734" s="57"/>
      <c r="ALC734" s="57"/>
      <c r="ALD734" s="57"/>
      <c r="ALE734" s="57"/>
      <c r="ALF734" s="57"/>
      <c r="ALG734" s="57"/>
      <c r="ALH734" s="57"/>
      <c r="ALI734" s="57"/>
      <c r="ALJ734" s="57"/>
      <c r="ALK734" s="57"/>
      <c r="ALL734" s="57"/>
      <c r="ALM734" s="57"/>
      <c r="ALN734" s="57"/>
      <c r="ALO734" s="57"/>
      <c r="ALP734" s="57"/>
      <c r="ALQ734" s="57"/>
      <c r="ALR734" s="57"/>
      <c r="ALS734" s="57"/>
      <c r="ALT734" s="57"/>
      <c r="ALU734" s="57"/>
      <c r="ALV734" s="57"/>
      <c r="ALW734" s="57"/>
      <c r="ALX734" s="57"/>
      <c r="ALY734" s="57"/>
      <c r="ALZ734" s="57"/>
      <c r="AMA734" s="57"/>
      <c r="AMB734" s="57"/>
      <c r="AMC734" s="57"/>
      <c r="AMD734" s="57"/>
      <c r="AME734" s="57"/>
      <c r="AMF734" s="57"/>
      <c r="AMG734" s="57"/>
      <c r="AMH734" s="57"/>
      <c r="AMI734" s="57"/>
      <c r="AMJ734" s="57"/>
      <c r="AMK734" s="57"/>
      <c r="AML734" s="57"/>
      <c r="AMM734" s="57"/>
      <c r="AMN734" s="57"/>
      <c r="AMO734" s="57"/>
      <c r="AMP734" s="57"/>
      <c r="AMQ734" s="57"/>
      <c r="AMR734" s="57"/>
      <c r="AMS734" s="57"/>
      <c r="AMT734" s="57"/>
      <c r="AMU734" s="57"/>
      <c r="AMV734" s="57"/>
      <c r="AMW734" s="57"/>
      <c r="AMX734" s="57"/>
      <c r="AMY734" s="57"/>
      <c r="AMZ734" s="57"/>
      <c r="ANA734" s="57"/>
      <c r="ANB734" s="57"/>
      <c r="ANC734" s="57"/>
      <c r="AND734" s="57"/>
      <c r="ANE734" s="57"/>
      <c r="ANF734" s="57"/>
      <c r="ANG734" s="57"/>
      <c r="ANH734" s="57"/>
      <c r="ANI734" s="57"/>
      <c r="ANJ734" s="57"/>
      <c r="ANK734" s="57"/>
      <c r="ANL734" s="57"/>
      <c r="ANM734" s="57"/>
      <c r="ANN734" s="57"/>
      <c r="ANO734" s="57"/>
      <c r="ANP734" s="57"/>
      <c r="ANQ734" s="57"/>
      <c r="ANR734" s="57"/>
      <c r="ANS734" s="57"/>
      <c r="ANT734" s="57"/>
      <c r="ANU734" s="57"/>
      <c r="ANV734" s="57"/>
      <c r="ANW734" s="57"/>
      <c r="ANX734" s="57"/>
      <c r="ANY734" s="57"/>
      <c r="ANZ734" s="57"/>
      <c r="AOA734" s="57"/>
      <c r="AOB734" s="57"/>
      <c r="AOC734" s="57"/>
      <c r="AOD734" s="57"/>
      <c r="AOE734" s="57"/>
      <c r="AOF734" s="57"/>
      <c r="AOG734" s="57"/>
      <c r="AOH734" s="57"/>
      <c r="AOI734" s="57"/>
      <c r="AOJ734" s="57"/>
      <c r="AOK734" s="57"/>
      <c r="AOL734" s="57"/>
      <c r="AOM734" s="57"/>
      <c r="AON734" s="57"/>
      <c r="AOO734" s="57"/>
      <c r="AOP734" s="57"/>
      <c r="AOQ734" s="57"/>
      <c r="AOR734" s="57"/>
      <c r="AOS734" s="57"/>
      <c r="AOT734" s="57"/>
      <c r="AOU734" s="57"/>
      <c r="AOV734" s="57"/>
      <c r="AOW734" s="57"/>
      <c r="AOX734" s="57"/>
      <c r="AOY734" s="57"/>
      <c r="AOZ734" s="57"/>
      <c r="APA734" s="57"/>
      <c r="APB734" s="57"/>
      <c r="APC734" s="57"/>
      <c r="APD734" s="57"/>
      <c r="APE734" s="57"/>
      <c r="APF734" s="57"/>
      <c r="APG734" s="57"/>
      <c r="APH734" s="57"/>
      <c r="API734" s="57"/>
      <c r="APJ734" s="57"/>
      <c r="APK734" s="57"/>
      <c r="APL734" s="57"/>
      <c r="APM734" s="57"/>
      <c r="APN734" s="57"/>
      <c r="APO734" s="57"/>
      <c r="APP734" s="57"/>
      <c r="APQ734" s="57"/>
      <c r="APR734" s="57"/>
      <c r="APS734" s="57"/>
      <c r="APT734" s="57"/>
      <c r="APU734" s="57"/>
      <c r="APV734" s="57"/>
      <c r="APW734" s="57"/>
      <c r="APX734" s="57"/>
      <c r="APY734" s="57"/>
      <c r="APZ734" s="57"/>
      <c r="AQA734" s="57"/>
      <c r="AQB734" s="57"/>
      <c r="AQC734" s="57"/>
      <c r="AQD734" s="57"/>
      <c r="AQE734" s="57"/>
      <c r="AQF734" s="57"/>
      <c r="AQG734" s="57"/>
      <c r="AQH734" s="57"/>
      <c r="AQI734" s="57"/>
      <c r="AQJ734" s="57"/>
      <c r="AQK734" s="57"/>
      <c r="AQL734" s="57"/>
      <c r="AQM734" s="57"/>
      <c r="AQN734" s="57"/>
      <c r="AQO734" s="57"/>
      <c r="AQP734" s="57"/>
      <c r="AQQ734" s="57"/>
      <c r="AQR734" s="57"/>
      <c r="AQS734" s="57"/>
      <c r="AQT734" s="57"/>
      <c r="AQU734" s="57"/>
      <c r="AQV734" s="57"/>
      <c r="AQW734" s="57"/>
      <c r="AQX734" s="57"/>
      <c r="AQY734" s="57"/>
      <c r="AQZ734" s="57"/>
      <c r="ARA734" s="57"/>
      <c r="ARB734" s="57"/>
      <c r="ARC734" s="57"/>
      <c r="ARD734" s="57"/>
      <c r="ARE734" s="57"/>
      <c r="ARF734" s="57"/>
      <c r="ARG734" s="57"/>
      <c r="ARH734" s="57"/>
      <c r="ARI734" s="57"/>
      <c r="ARJ734" s="57"/>
      <c r="ARK734" s="57"/>
      <c r="ARL734" s="57"/>
      <c r="ARM734" s="57"/>
      <c r="ARN734" s="57"/>
      <c r="ARO734" s="57"/>
      <c r="ARP734" s="57"/>
      <c r="ARQ734" s="57"/>
      <c r="ARR734" s="57"/>
      <c r="ARS734" s="57"/>
      <c r="ART734" s="57"/>
      <c r="ARU734" s="57"/>
      <c r="ARV734" s="57"/>
      <c r="ARW734" s="57"/>
      <c r="ARX734" s="57"/>
      <c r="ARY734" s="57"/>
      <c r="ARZ734" s="57"/>
      <c r="ASA734" s="57"/>
      <c r="ASB734" s="57"/>
      <c r="ASC734" s="57"/>
      <c r="ASD734" s="57"/>
      <c r="ASE734" s="57"/>
      <c r="ASF734" s="57"/>
      <c r="ASG734" s="57"/>
      <c r="ASH734" s="57"/>
      <c r="ASI734" s="57"/>
      <c r="ASJ734" s="57"/>
      <c r="ASK734" s="57"/>
      <c r="ASL734" s="57"/>
      <c r="ASM734" s="57"/>
      <c r="ASN734" s="57"/>
      <c r="ASO734" s="57"/>
      <c r="ASP734" s="57"/>
      <c r="ASQ734" s="57"/>
      <c r="ASR734" s="57"/>
      <c r="ASS734" s="57"/>
      <c r="AST734" s="57"/>
      <c r="ASU734" s="57"/>
      <c r="ASV734" s="57"/>
      <c r="ASW734" s="57"/>
      <c r="ASX734" s="57"/>
      <c r="ASY734" s="57"/>
      <c r="ASZ734" s="57"/>
      <c r="ATA734" s="57"/>
      <c r="ATB734" s="57"/>
      <c r="ATC734" s="57"/>
      <c r="ATD734" s="57"/>
      <c r="ATE734" s="57"/>
      <c r="ATF734" s="57"/>
      <c r="ATG734" s="57"/>
      <c r="ATH734" s="57"/>
      <c r="ATI734" s="57"/>
      <c r="ATJ734" s="57"/>
      <c r="ATK734" s="57"/>
      <c r="ATL734" s="57"/>
      <c r="ATM734" s="57"/>
      <c r="ATN734" s="57"/>
      <c r="ATO734" s="57"/>
      <c r="ATP734" s="57"/>
      <c r="ATQ734" s="57"/>
      <c r="ATR734" s="57"/>
      <c r="ATS734" s="57"/>
      <c r="ATT734" s="57"/>
      <c r="ATU734" s="57"/>
      <c r="ATV734" s="57"/>
      <c r="ATW734" s="57"/>
      <c r="ATX734" s="57"/>
      <c r="ATY734" s="57"/>
      <c r="ATZ734" s="57"/>
      <c r="AUA734" s="57"/>
      <c r="AUB734" s="57"/>
      <c r="AUC734" s="57"/>
      <c r="AUD734" s="57"/>
      <c r="AUE734" s="57"/>
      <c r="AUF734" s="57"/>
      <c r="AUG734" s="57"/>
      <c r="AUH734" s="57"/>
      <c r="AUI734" s="57"/>
      <c r="AUJ734" s="57"/>
      <c r="AUK734" s="57"/>
      <c r="AUL734" s="57"/>
      <c r="AUM734" s="57"/>
      <c r="AUN734" s="57"/>
      <c r="AUO734" s="57"/>
      <c r="AUP734" s="57"/>
      <c r="AUQ734" s="57"/>
      <c r="AUR734" s="57"/>
      <c r="AUS734" s="57"/>
      <c r="AUT734" s="57"/>
      <c r="AUU734" s="57"/>
      <c r="AUV734" s="57"/>
      <c r="AUW734" s="57"/>
      <c r="AUX734" s="57"/>
      <c r="AUY734" s="57"/>
      <c r="AUZ734" s="57"/>
      <c r="AVA734" s="57"/>
      <c r="AVB734" s="57"/>
      <c r="AVC734" s="57"/>
      <c r="AVD734" s="57"/>
      <c r="AVE734" s="57"/>
      <c r="AVF734" s="57"/>
      <c r="AVG734" s="57"/>
      <c r="AVH734" s="57"/>
      <c r="AVI734" s="57"/>
      <c r="AVJ734" s="57"/>
      <c r="AVK734" s="57"/>
      <c r="AVL734" s="57"/>
      <c r="AVM734" s="57"/>
      <c r="AVN734" s="57"/>
      <c r="AVO734" s="57"/>
      <c r="AVP734" s="57"/>
      <c r="AVQ734" s="57"/>
      <c r="AVR734" s="57"/>
      <c r="AVS734" s="57"/>
      <c r="AVT734" s="57"/>
      <c r="AVU734" s="57"/>
      <c r="AVV734" s="57"/>
      <c r="AVW734" s="57"/>
      <c r="AVX734" s="57"/>
      <c r="AVY734" s="57"/>
      <c r="AVZ734" s="57"/>
      <c r="AWA734" s="57"/>
      <c r="AWB734" s="57"/>
      <c r="AWC734" s="57"/>
      <c r="AWD734" s="57"/>
      <c r="AWE734" s="57"/>
      <c r="AWF734" s="57"/>
      <c r="AWG734" s="57"/>
      <c r="AWH734" s="57"/>
      <c r="AWI734" s="57"/>
      <c r="AWJ734" s="57"/>
      <c r="AWK734" s="57"/>
      <c r="AWL734" s="57"/>
      <c r="AWM734" s="57"/>
      <c r="AWN734" s="57"/>
      <c r="AWO734" s="57"/>
      <c r="AWP734" s="57"/>
      <c r="AWQ734" s="57"/>
      <c r="AWR734" s="57"/>
      <c r="AWS734" s="57"/>
      <c r="AWT734" s="57"/>
      <c r="AWU734" s="57"/>
      <c r="AWV734" s="57"/>
      <c r="AWW734" s="57"/>
      <c r="AWX734" s="57"/>
      <c r="AWY734" s="57"/>
      <c r="AWZ734" s="57"/>
      <c r="AXA734" s="57"/>
      <c r="AXB734" s="57"/>
      <c r="AXC734" s="57"/>
      <c r="AXD734" s="57"/>
      <c r="AXE734" s="57"/>
      <c r="AXF734" s="57"/>
      <c r="AXG734" s="57"/>
      <c r="AXH734" s="57"/>
      <c r="AXI734" s="57"/>
      <c r="AXJ734" s="57"/>
      <c r="AXK734" s="57"/>
      <c r="AXL734" s="57"/>
      <c r="AXM734" s="57"/>
      <c r="AXN734" s="57"/>
      <c r="AXO734" s="57"/>
      <c r="AXP734" s="57"/>
      <c r="AXQ734" s="57"/>
      <c r="AXR734" s="57"/>
      <c r="AXS734" s="57"/>
      <c r="AXT734" s="57"/>
      <c r="AXU734" s="57"/>
      <c r="AXV734" s="57"/>
      <c r="AXW734" s="57"/>
      <c r="AXX734" s="57"/>
      <c r="AXY734" s="57"/>
      <c r="AXZ734" s="57"/>
      <c r="AYA734" s="57"/>
      <c r="AYB734" s="57"/>
      <c r="AYC734" s="57"/>
      <c r="AYD734" s="57"/>
      <c r="AYE734" s="57"/>
      <c r="AYF734" s="57"/>
      <c r="AYG734" s="57"/>
      <c r="AYH734" s="57"/>
      <c r="AYI734" s="57"/>
      <c r="AYJ734" s="57"/>
      <c r="AYK734" s="57"/>
      <c r="AYL734" s="57"/>
      <c r="AYM734" s="57"/>
      <c r="AYN734" s="57"/>
      <c r="AYO734" s="57"/>
      <c r="AYP734" s="57"/>
      <c r="AYQ734" s="57"/>
      <c r="AYR734" s="57"/>
      <c r="AYS734" s="57"/>
      <c r="AYT734" s="57"/>
      <c r="AYU734" s="57"/>
      <c r="AYV734" s="57"/>
      <c r="AYW734" s="57"/>
      <c r="AYX734" s="57"/>
      <c r="AYY734" s="57"/>
      <c r="AYZ734" s="57"/>
      <c r="AZA734" s="57"/>
      <c r="AZB734" s="57"/>
      <c r="AZC734" s="57"/>
      <c r="AZD734" s="57"/>
      <c r="AZE734" s="57"/>
      <c r="AZF734" s="57"/>
      <c r="AZG734" s="57"/>
      <c r="AZH734" s="57"/>
      <c r="AZI734" s="57"/>
      <c r="AZJ734" s="57"/>
      <c r="AZK734" s="57"/>
      <c r="AZL734" s="57"/>
      <c r="AZM734" s="57"/>
      <c r="AZN734" s="57"/>
      <c r="AZO734" s="57"/>
      <c r="AZP734" s="57"/>
      <c r="AZQ734" s="57"/>
      <c r="AZR734" s="57"/>
      <c r="AZS734" s="57"/>
      <c r="AZT734" s="57"/>
      <c r="AZU734" s="57"/>
      <c r="AZV734" s="57"/>
      <c r="AZW734" s="57"/>
      <c r="AZX734" s="57"/>
      <c r="AZY734" s="57"/>
      <c r="AZZ734" s="57"/>
      <c r="BAA734" s="57"/>
      <c r="BAB734" s="57"/>
      <c r="BAC734" s="57"/>
      <c r="BAD734" s="57"/>
      <c r="BAE734" s="57"/>
      <c r="BAF734" s="57"/>
      <c r="BAG734" s="57"/>
      <c r="BAH734" s="57"/>
      <c r="BAI734" s="57"/>
      <c r="BAJ734" s="57"/>
      <c r="BAK734" s="57"/>
      <c r="BAL734" s="57"/>
      <c r="BAM734" s="57"/>
      <c r="BAN734" s="57"/>
      <c r="BAO734" s="57"/>
      <c r="BAP734" s="57"/>
      <c r="BAQ734" s="57"/>
      <c r="BAR734" s="57"/>
      <c r="BAS734" s="57"/>
      <c r="BAT734" s="57"/>
      <c r="BAU734" s="57"/>
      <c r="BAV734" s="57"/>
      <c r="BAW734" s="57"/>
      <c r="BAX734" s="57"/>
      <c r="BAY734" s="57"/>
      <c r="BAZ734" s="57"/>
      <c r="BBA734" s="57"/>
      <c r="BBB734" s="57"/>
      <c r="BBC734" s="57"/>
      <c r="BBD734" s="57"/>
      <c r="BBE734" s="57"/>
      <c r="BBF734" s="57"/>
      <c r="BBG734" s="57"/>
      <c r="BBH734" s="57"/>
      <c r="BBI734" s="57"/>
      <c r="BBJ734" s="57"/>
      <c r="BBK734" s="57"/>
      <c r="BBL734" s="57"/>
      <c r="BBM734" s="57"/>
      <c r="BBN734" s="57"/>
      <c r="BBO734" s="57"/>
      <c r="BBP734" s="57"/>
      <c r="BBQ734" s="57"/>
      <c r="BBR734" s="57"/>
      <c r="BBS734" s="57"/>
      <c r="BBT734" s="57"/>
      <c r="BBU734" s="57"/>
      <c r="BBV734" s="57"/>
      <c r="BBW734" s="57"/>
      <c r="BBX734" s="57"/>
      <c r="BBY734" s="57"/>
      <c r="BBZ734" s="57"/>
      <c r="BCA734" s="57"/>
      <c r="BCB734" s="57"/>
      <c r="BCC734" s="57"/>
      <c r="BCD734" s="57"/>
      <c r="BCE734" s="57"/>
      <c r="BCF734" s="57"/>
      <c r="BCG734" s="57"/>
      <c r="BCH734" s="57"/>
      <c r="BCI734" s="57"/>
      <c r="BCJ734" s="57"/>
      <c r="BCK734" s="57"/>
      <c r="BCL734" s="57"/>
      <c r="BCM734" s="57"/>
      <c r="BCN734" s="57"/>
      <c r="BCO734" s="57"/>
      <c r="BCP734" s="57"/>
      <c r="BCQ734" s="57"/>
      <c r="BCR734" s="57"/>
      <c r="BCS734" s="57"/>
      <c r="BCT734" s="57"/>
      <c r="BCU734" s="57"/>
      <c r="BCV734" s="57"/>
      <c r="BCW734" s="57"/>
      <c r="BCX734" s="57"/>
      <c r="BCY734" s="57"/>
      <c r="BCZ734" s="57"/>
      <c r="BDA734" s="57"/>
      <c r="BDB734" s="57"/>
      <c r="BDC734" s="57"/>
      <c r="BDD734" s="57"/>
      <c r="BDE734" s="57"/>
      <c r="BDF734" s="57"/>
      <c r="BDG734" s="57"/>
      <c r="BDH734" s="57"/>
      <c r="BDI734" s="57"/>
      <c r="BDJ734" s="57"/>
      <c r="BDK734" s="57"/>
      <c r="BDL734" s="57"/>
      <c r="BDM734" s="57"/>
      <c r="BDN734" s="57"/>
      <c r="BDO734" s="57"/>
      <c r="BDP734" s="57"/>
      <c r="BDQ734" s="57"/>
      <c r="BDR734" s="57"/>
      <c r="BDS734" s="57"/>
      <c r="BDT734" s="57"/>
      <c r="BDU734" s="57"/>
      <c r="BDV734" s="57"/>
      <c r="BDW734" s="57"/>
      <c r="BDX734" s="57"/>
      <c r="BDY734" s="57"/>
      <c r="BDZ734" s="57"/>
      <c r="BEA734" s="57"/>
      <c r="BEB734" s="57"/>
      <c r="BEC734" s="57"/>
      <c r="BED734" s="57"/>
      <c r="BEE734" s="57"/>
      <c r="BEF734" s="57"/>
      <c r="BEG734" s="57"/>
      <c r="BEH734" s="57"/>
      <c r="BEI734" s="57"/>
      <c r="BEJ734" s="57"/>
      <c r="BEK734" s="57"/>
      <c r="BEL734" s="57"/>
      <c r="BEM734" s="57"/>
      <c r="BEN734" s="57"/>
      <c r="BEO734" s="57"/>
      <c r="BEP734" s="57"/>
      <c r="BEQ734" s="57"/>
      <c r="BER734" s="57"/>
      <c r="BES734" s="57"/>
      <c r="BET734" s="57"/>
      <c r="BEU734" s="57"/>
      <c r="BEV734" s="57"/>
      <c r="BEW734" s="57"/>
      <c r="BEX734" s="57"/>
      <c r="BEY734" s="57"/>
      <c r="BEZ734" s="57"/>
      <c r="BFA734" s="57"/>
      <c r="BFB734" s="57"/>
      <c r="BFC734" s="57"/>
      <c r="BFD734" s="57"/>
      <c r="BFE734" s="57"/>
      <c r="BFF734" s="57"/>
      <c r="BFG734" s="57"/>
      <c r="BFH734" s="57"/>
      <c r="BFI734" s="57"/>
      <c r="BFJ734" s="57"/>
      <c r="BFK734" s="57"/>
      <c r="BFL734" s="57"/>
      <c r="BFM734" s="57"/>
      <c r="BFN734" s="57"/>
      <c r="BFO734" s="57"/>
      <c r="BFP734" s="57"/>
      <c r="BFQ734" s="57"/>
      <c r="BFR734" s="57"/>
      <c r="BFS734" s="57"/>
      <c r="BFT734" s="57"/>
      <c r="BFU734" s="57"/>
      <c r="BFV734" s="57"/>
      <c r="BFW734" s="57"/>
      <c r="BFX734" s="57"/>
      <c r="BFY734" s="57"/>
      <c r="BFZ734" s="57"/>
      <c r="BGA734" s="57"/>
      <c r="BGB734" s="57"/>
      <c r="BGC734" s="57"/>
      <c r="BGD734" s="57"/>
      <c r="BGE734" s="57"/>
      <c r="BGF734" s="57"/>
      <c r="BGG734" s="57"/>
      <c r="BGH734" s="57"/>
      <c r="BGI734" s="57"/>
      <c r="BGJ734" s="57"/>
      <c r="BGK734" s="57"/>
      <c r="BGL734" s="57"/>
      <c r="BGM734" s="57"/>
      <c r="BGN734" s="57"/>
      <c r="BGO734" s="57"/>
      <c r="BGP734" s="57"/>
      <c r="BGQ734" s="57"/>
      <c r="BGR734" s="57"/>
      <c r="BGS734" s="57"/>
      <c r="BGT734" s="57"/>
      <c r="BGU734" s="57"/>
      <c r="BGV734" s="57"/>
      <c r="BGW734" s="57"/>
      <c r="BGX734" s="57"/>
      <c r="BGY734" s="57"/>
      <c r="BGZ734" s="57"/>
      <c r="BHA734" s="57"/>
      <c r="BHB734" s="57"/>
      <c r="BHC734" s="57"/>
      <c r="BHD734" s="57"/>
      <c r="BHE734" s="57"/>
      <c r="BHF734" s="57"/>
      <c r="BHG734" s="57"/>
      <c r="BHH734" s="57"/>
      <c r="BHI734" s="57"/>
      <c r="BHJ734" s="57"/>
      <c r="BHK734" s="57"/>
      <c r="BHL734" s="57"/>
      <c r="BHM734" s="57"/>
      <c r="BHN734" s="57"/>
      <c r="BHO734" s="57"/>
      <c r="BHP734" s="57"/>
      <c r="BHQ734" s="57"/>
      <c r="BHR734" s="57"/>
      <c r="BHS734" s="57"/>
      <c r="BHT734" s="57"/>
      <c r="BHU734" s="57"/>
      <c r="BHV734" s="57"/>
      <c r="BHW734" s="57"/>
      <c r="BHX734" s="57"/>
      <c r="BHY734" s="57"/>
      <c r="BHZ734" s="57"/>
      <c r="BIA734" s="57"/>
      <c r="BIB734" s="57"/>
      <c r="BIC734" s="57"/>
      <c r="BID734" s="57"/>
      <c r="BIE734" s="57"/>
      <c r="BIF734" s="57"/>
      <c r="BIG734" s="57"/>
      <c r="BIH734" s="57"/>
      <c r="BII734" s="57"/>
      <c r="BIJ734" s="57"/>
      <c r="BIK734" s="57"/>
      <c r="BIL734" s="57"/>
      <c r="BIM734" s="57"/>
      <c r="BIN734" s="57"/>
      <c r="BIO734" s="57"/>
      <c r="BIP734" s="57"/>
      <c r="BIQ734" s="57"/>
      <c r="BIR734" s="57"/>
      <c r="BIS734" s="57"/>
      <c r="BIT734" s="57"/>
      <c r="BIU734" s="57"/>
      <c r="BIV734" s="57"/>
      <c r="BIW734" s="57"/>
      <c r="BIX734" s="57"/>
      <c r="BIY734" s="57"/>
      <c r="BIZ734" s="57"/>
      <c r="BJA734" s="57"/>
      <c r="BJB734" s="57"/>
      <c r="BJC734" s="57"/>
      <c r="BJD734" s="57"/>
      <c r="BJE734" s="57"/>
      <c r="BJF734" s="57"/>
      <c r="BJG734" s="57"/>
      <c r="BJH734" s="57"/>
      <c r="BJI734" s="57"/>
      <c r="BJJ734" s="57"/>
      <c r="BJK734" s="57"/>
      <c r="BJL734" s="57"/>
      <c r="BJM734" s="57"/>
      <c r="BJN734" s="57"/>
      <c r="BJO734" s="57"/>
      <c r="BJP734" s="57"/>
      <c r="BJQ734" s="57"/>
      <c r="BJR734" s="57"/>
      <c r="BJS734" s="57"/>
      <c r="BJT734" s="57"/>
      <c r="BJU734" s="57"/>
      <c r="BJV734" s="57"/>
      <c r="BJW734" s="57"/>
      <c r="BJX734" s="57"/>
      <c r="BJY734" s="57"/>
      <c r="BJZ734" s="57"/>
      <c r="BKA734" s="57"/>
      <c r="BKB734" s="57"/>
      <c r="BKC734" s="57"/>
      <c r="BKD734" s="57"/>
      <c r="BKE734" s="57"/>
      <c r="BKF734" s="57"/>
      <c r="BKG734" s="57"/>
      <c r="BKH734" s="57"/>
      <c r="BKI734" s="57"/>
      <c r="BKJ734" s="57"/>
      <c r="BKK734" s="57"/>
      <c r="BKL734" s="57"/>
      <c r="BKM734" s="57"/>
      <c r="BKN734" s="57"/>
      <c r="BKO734" s="57"/>
      <c r="BKP734" s="57"/>
      <c r="BKQ734" s="57"/>
      <c r="BKR734" s="57"/>
      <c r="BKS734" s="57"/>
      <c r="BKT734" s="57"/>
      <c r="BKU734" s="57"/>
      <c r="BKV734" s="57"/>
      <c r="BKW734" s="57"/>
      <c r="BKX734" s="57"/>
      <c r="BKY734" s="57"/>
      <c r="BKZ734" s="57"/>
      <c r="BLA734" s="57"/>
      <c r="BLB734" s="57"/>
      <c r="BLC734" s="57"/>
      <c r="BLD734" s="57"/>
      <c r="BLE734" s="57"/>
      <c r="BLF734" s="57"/>
      <c r="BLG734" s="57"/>
      <c r="BLH734" s="57"/>
      <c r="BLI734" s="57"/>
      <c r="BLJ734" s="57"/>
      <c r="BLK734" s="57"/>
      <c r="BLL734" s="57"/>
      <c r="BLM734" s="57"/>
      <c r="BLN734" s="57"/>
      <c r="BLO734" s="57"/>
      <c r="BLP734" s="57"/>
      <c r="BLQ734" s="57"/>
      <c r="BLR734" s="57"/>
      <c r="BLS734" s="57"/>
      <c r="BLT734" s="57"/>
      <c r="BLU734" s="57"/>
      <c r="BLV734" s="57"/>
      <c r="BLW734" s="57"/>
      <c r="BLX734" s="57"/>
      <c r="BLY734" s="57"/>
      <c r="BLZ734" s="57"/>
      <c r="BMA734" s="57"/>
      <c r="BMB734" s="57"/>
      <c r="BMC734" s="57"/>
      <c r="BMD734" s="57"/>
      <c r="BME734" s="57"/>
      <c r="BMF734" s="57"/>
      <c r="BMG734" s="57"/>
      <c r="BMH734" s="57"/>
      <c r="BMI734" s="57"/>
      <c r="BMJ734" s="57"/>
      <c r="BMK734" s="57"/>
      <c r="BML734" s="57"/>
      <c r="BMM734" s="57"/>
      <c r="BMN734" s="57"/>
      <c r="BMO734" s="57"/>
      <c r="BMP734" s="57"/>
      <c r="BMQ734" s="57"/>
      <c r="BMR734" s="57"/>
      <c r="BMS734" s="57"/>
      <c r="BMT734" s="57"/>
      <c r="BMU734" s="57"/>
      <c r="BMV734" s="57"/>
      <c r="BMW734" s="57"/>
      <c r="BMX734" s="57"/>
      <c r="BMY734" s="57"/>
      <c r="BMZ734" s="57"/>
      <c r="BNA734" s="57"/>
      <c r="BNB734" s="57"/>
      <c r="BNC734" s="57"/>
      <c r="BND734" s="57"/>
      <c r="BNE734" s="57"/>
      <c r="BNF734" s="57"/>
      <c r="BNG734" s="57"/>
      <c r="BNH734" s="57"/>
      <c r="BNI734" s="57"/>
      <c r="BNJ734" s="57"/>
      <c r="BNK734" s="57"/>
      <c r="BNL734" s="57"/>
      <c r="BNM734" s="57"/>
      <c r="BNN734" s="57"/>
      <c r="BNO734" s="57"/>
      <c r="BNP734" s="57"/>
      <c r="BNQ734" s="57"/>
      <c r="BNR734" s="57"/>
      <c r="BNS734" s="57"/>
      <c r="BNT734" s="57"/>
      <c r="BNU734" s="57"/>
      <c r="BNV734" s="57"/>
      <c r="BNW734" s="57"/>
      <c r="BNX734" s="57"/>
      <c r="BNY734" s="57"/>
      <c r="BNZ734" s="57"/>
      <c r="BOA734" s="57"/>
      <c r="BOB734" s="57"/>
      <c r="BOC734" s="57"/>
      <c r="BOD734" s="57"/>
      <c r="BOE734" s="57"/>
      <c r="BOF734" s="57"/>
      <c r="BOG734" s="57"/>
      <c r="BOH734" s="57"/>
      <c r="BOI734" s="57"/>
      <c r="BOJ734" s="57"/>
      <c r="BOK734" s="57"/>
      <c r="BOL734" s="57"/>
      <c r="BOM734" s="57"/>
      <c r="BON734" s="57"/>
      <c r="BOO734" s="57"/>
      <c r="BOP734" s="57"/>
      <c r="BOQ734" s="57"/>
      <c r="BOR734" s="57"/>
      <c r="BOS734" s="57"/>
      <c r="BOT734" s="57"/>
      <c r="BOU734" s="57"/>
      <c r="BOV734" s="57"/>
      <c r="BOW734" s="57"/>
      <c r="BOX734" s="57"/>
      <c r="BOY734" s="57"/>
      <c r="BOZ734" s="57"/>
      <c r="BPA734" s="57"/>
      <c r="BPB734" s="57"/>
      <c r="BPC734" s="57"/>
      <c r="BPD734" s="57"/>
      <c r="BPE734" s="57"/>
      <c r="BPF734" s="57"/>
      <c r="BPG734" s="57"/>
      <c r="BPH734" s="57"/>
      <c r="BPI734" s="57"/>
      <c r="BPJ734" s="57"/>
      <c r="BPK734" s="57"/>
      <c r="BPL734" s="57"/>
      <c r="BPM734" s="57"/>
      <c r="BPN734" s="57"/>
      <c r="BPO734" s="57"/>
      <c r="BPP734" s="57"/>
      <c r="BPQ734" s="57"/>
      <c r="BPR734" s="57"/>
      <c r="BPS734" s="57"/>
      <c r="BPT734" s="57"/>
      <c r="BPU734" s="57"/>
      <c r="BPV734" s="57"/>
      <c r="BPW734" s="57"/>
      <c r="BPX734" s="57"/>
      <c r="BPY734" s="57"/>
      <c r="BPZ734" s="57"/>
      <c r="BQA734" s="57"/>
      <c r="BQB734" s="57"/>
      <c r="BQC734" s="57"/>
      <c r="BQD734" s="57"/>
      <c r="BQE734" s="57"/>
      <c r="BQF734" s="57"/>
      <c r="BQG734" s="57"/>
      <c r="BQH734" s="57"/>
      <c r="BQI734" s="57"/>
      <c r="BQJ734" s="57"/>
      <c r="BQK734" s="57"/>
      <c r="BQL734" s="57"/>
      <c r="BQM734" s="57"/>
      <c r="BQN734" s="57"/>
      <c r="BQO734" s="57"/>
      <c r="BQP734" s="57"/>
      <c r="BQQ734" s="57"/>
      <c r="BQR734" s="57"/>
      <c r="BQS734" s="57"/>
      <c r="BQT734" s="57"/>
      <c r="BQU734" s="57"/>
      <c r="BQV734" s="57"/>
      <c r="BQW734" s="57"/>
      <c r="BQX734" s="57"/>
      <c r="BQY734" s="57"/>
      <c r="BQZ734" s="57"/>
      <c r="BRA734" s="57"/>
      <c r="BRB734" s="57"/>
      <c r="BRC734" s="57"/>
      <c r="BRD734" s="57"/>
      <c r="BRE734" s="57"/>
      <c r="BRF734" s="57"/>
      <c r="BRG734" s="57"/>
      <c r="BRH734" s="57"/>
      <c r="BRI734" s="57"/>
      <c r="BRJ734" s="57"/>
      <c r="BRK734" s="57"/>
      <c r="BRL734" s="57"/>
      <c r="BRM734" s="57"/>
      <c r="BRN734" s="57"/>
      <c r="BRO734" s="57"/>
      <c r="BRP734" s="57"/>
      <c r="BRQ734" s="57"/>
      <c r="BRR734" s="57"/>
      <c r="BRS734" s="57"/>
      <c r="BRT734" s="57"/>
      <c r="BRU734" s="57"/>
      <c r="BRV734" s="57"/>
      <c r="BRW734" s="57"/>
      <c r="BRX734" s="57"/>
      <c r="BRY734" s="57"/>
      <c r="BRZ734" s="57"/>
      <c r="BSA734" s="57"/>
      <c r="BSB734" s="57"/>
      <c r="BSC734" s="57"/>
      <c r="BSD734" s="57"/>
      <c r="BSE734" s="57"/>
      <c r="BSF734" s="57"/>
      <c r="BSG734" s="57"/>
      <c r="BSH734" s="57"/>
      <c r="BSI734" s="57"/>
      <c r="BSJ734" s="57"/>
      <c r="BSK734" s="57"/>
      <c r="BSL734" s="57"/>
      <c r="BSM734" s="57"/>
      <c r="BSN734" s="57"/>
      <c r="BSO734" s="57"/>
      <c r="BSP734" s="57"/>
      <c r="BSQ734" s="57"/>
      <c r="BSR734" s="57"/>
      <c r="BSS734" s="57"/>
      <c r="BST734" s="57"/>
      <c r="BSU734" s="57"/>
      <c r="BSV734" s="57"/>
      <c r="BSW734" s="57"/>
      <c r="BSX734" s="57"/>
      <c r="BSY734" s="57"/>
      <c r="BSZ734" s="57"/>
      <c r="BTA734" s="57"/>
      <c r="BTB734" s="57"/>
      <c r="BTC734" s="57"/>
      <c r="BTD734" s="57"/>
      <c r="BTE734" s="57"/>
      <c r="BTF734" s="57"/>
      <c r="BTG734" s="57"/>
      <c r="BTH734" s="57"/>
      <c r="BTI734" s="57"/>
      <c r="BTJ734" s="57"/>
      <c r="BTK734" s="57"/>
      <c r="BTL734" s="57"/>
      <c r="BTM734" s="57"/>
      <c r="BTN734" s="57"/>
      <c r="BTO734" s="57"/>
      <c r="BTP734" s="57"/>
      <c r="BTQ734" s="57"/>
      <c r="BTR734" s="57"/>
      <c r="BTS734" s="57"/>
      <c r="BTT734" s="57"/>
      <c r="BTU734" s="57"/>
      <c r="BTV734" s="57"/>
      <c r="BTW734" s="57"/>
      <c r="BTX734" s="57"/>
      <c r="BTY734" s="57"/>
      <c r="BTZ734" s="57"/>
      <c r="BUA734" s="57"/>
      <c r="BUB734" s="57"/>
      <c r="BUC734" s="57"/>
      <c r="BUD734" s="57"/>
      <c r="BUE734" s="57"/>
      <c r="BUF734" s="57"/>
      <c r="BUG734" s="57"/>
      <c r="BUH734" s="57"/>
      <c r="BUI734" s="57"/>
      <c r="BUJ734" s="57"/>
      <c r="BUK734" s="57"/>
      <c r="BUL734" s="57"/>
      <c r="BUM734" s="57"/>
      <c r="BUN734" s="57"/>
      <c r="BUO734" s="57"/>
      <c r="BUP734" s="57"/>
      <c r="BUQ734" s="57"/>
      <c r="BUR734" s="57"/>
      <c r="BUS734" s="57"/>
      <c r="BUT734" s="57"/>
      <c r="BUU734" s="57"/>
      <c r="BUV734" s="57"/>
      <c r="BUW734" s="57"/>
      <c r="BUX734" s="57"/>
      <c r="BUY734" s="57"/>
      <c r="BUZ734" s="57"/>
      <c r="BVA734" s="57"/>
      <c r="BVB734" s="57"/>
      <c r="BVC734" s="57"/>
      <c r="BVD734" s="57"/>
      <c r="BVE734" s="57"/>
      <c r="BVF734" s="57"/>
      <c r="BVG734" s="57"/>
      <c r="BVH734" s="57"/>
      <c r="BVI734" s="57"/>
      <c r="BVJ734" s="57"/>
      <c r="BVK734" s="57"/>
      <c r="BVL734" s="57"/>
      <c r="BVM734" s="57"/>
      <c r="BVN734" s="57"/>
      <c r="BVO734" s="57"/>
      <c r="BVP734" s="57"/>
      <c r="BVQ734" s="57"/>
      <c r="BVR734" s="57"/>
      <c r="BVS734" s="57"/>
      <c r="BVT734" s="57"/>
      <c r="BVU734" s="57"/>
      <c r="BVV734" s="57"/>
      <c r="BVW734" s="57"/>
      <c r="BVX734" s="57"/>
      <c r="BVY734" s="57"/>
      <c r="BVZ734" s="57"/>
      <c r="BWA734" s="57"/>
      <c r="BWB734" s="57"/>
      <c r="BWC734" s="57"/>
      <c r="BWD734" s="57"/>
      <c r="BWE734" s="57"/>
      <c r="BWF734" s="57"/>
      <c r="BWG734" s="57"/>
      <c r="BWH734" s="57"/>
      <c r="BWI734" s="57"/>
      <c r="BWJ734" s="57"/>
      <c r="BWK734" s="57"/>
      <c r="BWL734" s="57"/>
      <c r="BWM734" s="57"/>
      <c r="BWN734" s="57"/>
      <c r="BWO734" s="57"/>
      <c r="BWP734" s="57"/>
      <c r="BWQ734" s="57"/>
      <c r="BWR734" s="57"/>
      <c r="BWS734" s="57"/>
      <c r="BWT734" s="57"/>
      <c r="BWU734" s="57"/>
      <c r="BWV734" s="57"/>
      <c r="BWW734" s="57"/>
      <c r="BWX734" s="57"/>
      <c r="BWY734" s="57"/>
      <c r="BWZ734" s="57"/>
      <c r="BXA734" s="57"/>
      <c r="BXB734" s="57"/>
      <c r="BXC734" s="57"/>
      <c r="BXD734" s="57"/>
      <c r="BXE734" s="57"/>
      <c r="BXF734" s="57"/>
      <c r="BXG734" s="57"/>
      <c r="BXH734" s="57"/>
      <c r="BXI734" s="57"/>
      <c r="BXJ734" s="57"/>
      <c r="BXK734" s="57"/>
      <c r="BXL734" s="57"/>
      <c r="BXM734" s="57"/>
      <c r="BXN734" s="57"/>
      <c r="BXO734" s="57"/>
      <c r="BXP734" s="57"/>
      <c r="BXQ734" s="57"/>
      <c r="BXR734" s="57"/>
      <c r="BXS734" s="57"/>
      <c r="BXT734" s="57"/>
      <c r="BXU734" s="57"/>
      <c r="BXV734" s="57"/>
      <c r="BXW734" s="57"/>
      <c r="BXX734" s="57"/>
      <c r="BXY734" s="57"/>
      <c r="BXZ734" s="57"/>
      <c r="BYA734" s="57"/>
      <c r="BYB734" s="57"/>
      <c r="BYC734" s="57"/>
      <c r="BYD734" s="57"/>
      <c r="BYE734" s="57"/>
      <c r="BYF734" s="57"/>
      <c r="BYG734" s="57"/>
      <c r="BYH734" s="57"/>
      <c r="BYI734" s="57"/>
      <c r="BYJ734" s="57"/>
      <c r="BYK734" s="57"/>
      <c r="BYL734" s="57"/>
      <c r="BYM734" s="57"/>
      <c r="BYN734" s="57"/>
      <c r="BYO734" s="57"/>
      <c r="BYP734" s="57"/>
      <c r="BYQ734" s="57"/>
      <c r="BYR734" s="57"/>
      <c r="BYS734" s="57"/>
      <c r="BYT734" s="57"/>
      <c r="BYU734" s="57"/>
      <c r="BYV734" s="57"/>
      <c r="BYW734" s="57"/>
      <c r="BYX734" s="57"/>
      <c r="BYY734" s="57"/>
      <c r="BYZ734" s="57"/>
      <c r="BZA734" s="57"/>
      <c r="BZB734" s="57"/>
      <c r="BZC734" s="57"/>
      <c r="BZD734" s="57"/>
      <c r="BZE734" s="57"/>
      <c r="BZF734" s="57"/>
      <c r="BZG734" s="57"/>
      <c r="BZH734" s="57"/>
      <c r="BZI734" s="57"/>
      <c r="BZJ734" s="57"/>
      <c r="BZK734" s="57"/>
      <c r="BZL734" s="57"/>
      <c r="BZM734" s="57"/>
      <c r="BZN734" s="57"/>
      <c r="BZO734" s="57"/>
      <c r="BZP734" s="57"/>
      <c r="BZQ734" s="57"/>
      <c r="BZR734" s="57"/>
      <c r="BZS734" s="57"/>
      <c r="BZT734" s="57"/>
      <c r="BZU734" s="57"/>
      <c r="BZV734" s="57"/>
      <c r="BZW734" s="57"/>
      <c r="BZX734" s="57"/>
      <c r="BZY734" s="57"/>
      <c r="BZZ734" s="57"/>
      <c r="CAA734" s="57"/>
      <c r="CAB734" s="57"/>
      <c r="CAC734" s="57"/>
      <c r="CAD734" s="57"/>
      <c r="CAE734" s="57"/>
      <c r="CAF734" s="57"/>
      <c r="CAG734" s="57"/>
      <c r="CAH734" s="57"/>
      <c r="CAI734" s="57"/>
      <c r="CAJ734" s="57"/>
      <c r="CAK734" s="57"/>
      <c r="CAL734" s="57"/>
      <c r="CAM734" s="57"/>
      <c r="CAN734" s="57"/>
      <c r="CAO734" s="57"/>
      <c r="CAP734" s="57"/>
      <c r="CAQ734" s="57"/>
      <c r="CAR734" s="57"/>
      <c r="CAS734" s="57"/>
      <c r="CAT734" s="57"/>
      <c r="CAU734" s="57"/>
      <c r="CAV734" s="57"/>
      <c r="CAW734" s="57"/>
      <c r="CAX734" s="57"/>
      <c r="CAY734" s="57"/>
      <c r="CAZ734" s="57"/>
      <c r="CBA734" s="57"/>
      <c r="CBB734" s="57"/>
      <c r="CBC734" s="57"/>
      <c r="CBD734" s="57"/>
      <c r="CBE734" s="57"/>
      <c r="CBF734" s="57"/>
      <c r="CBG734" s="57"/>
      <c r="CBH734" s="57"/>
      <c r="CBI734" s="57"/>
      <c r="CBJ734" s="57"/>
      <c r="CBK734" s="57"/>
      <c r="CBL734" s="57"/>
      <c r="CBM734" s="57"/>
      <c r="CBN734" s="57"/>
      <c r="CBO734" s="57"/>
      <c r="CBP734" s="57"/>
      <c r="CBQ734" s="57"/>
      <c r="CBR734" s="57"/>
      <c r="CBS734" s="57"/>
      <c r="CBT734" s="57"/>
      <c r="CBU734" s="57"/>
      <c r="CBV734" s="57"/>
      <c r="CBW734" s="57"/>
      <c r="CBX734" s="57"/>
      <c r="CBY734" s="57"/>
      <c r="CBZ734" s="57"/>
      <c r="CCA734" s="57"/>
      <c r="CCB734" s="57"/>
      <c r="CCC734" s="57"/>
      <c r="CCD734" s="57"/>
      <c r="CCE734" s="57"/>
      <c r="CCF734" s="57"/>
      <c r="CCG734" s="57"/>
      <c r="CCH734" s="57"/>
      <c r="CCI734" s="57"/>
      <c r="CCJ734" s="57"/>
      <c r="CCK734" s="57"/>
      <c r="CCL734" s="57"/>
      <c r="CCM734" s="57"/>
      <c r="CCN734" s="57"/>
      <c r="CCO734" s="57"/>
      <c r="CCP734" s="57"/>
      <c r="CCQ734" s="57"/>
      <c r="CCR734" s="57"/>
      <c r="CCS734" s="57"/>
      <c r="CCT734" s="57"/>
      <c r="CCU734" s="57"/>
      <c r="CCV734" s="57"/>
      <c r="CCW734" s="57"/>
      <c r="CCX734" s="57"/>
      <c r="CCY734" s="57"/>
      <c r="CCZ734" s="57"/>
      <c r="CDA734" s="57"/>
      <c r="CDB734" s="57"/>
      <c r="CDC734" s="57"/>
      <c r="CDD734" s="57"/>
      <c r="CDE734" s="57"/>
      <c r="CDF734" s="57"/>
      <c r="CDG734" s="57"/>
      <c r="CDH734" s="57"/>
      <c r="CDI734" s="57"/>
      <c r="CDJ734" s="57"/>
      <c r="CDK734" s="57"/>
      <c r="CDL734" s="57"/>
      <c r="CDM734" s="57"/>
      <c r="CDN734" s="57"/>
      <c r="CDO734" s="57"/>
      <c r="CDP734" s="57"/>
      <c r="CDQ734" s="57"/>
      <c r="CDR734" s="57"/>
      <c r="CDS734" s="57"/>
      <c r="CDT734" s="57"/>
      <c r="CDU734" s="57"/>
      <c r="CDV734" s="57"/>
      <c r="CDW734" s="57"/>
      <c r="CDX734" s="57"/>
      <c r="CDY734" s="57"/>
      <c r="CDZ734" s="57"/>
      <c r="CEA734" s="57"/>
      <c r="CEB734" s="57"/>
      <c r="CEC734" s="57"/>
      <c r="CED734" s="57"/>
      <c r="CEE734" s="57"/>
      <c r="CEF734" s="57"/>
      <c r="CEG734" s="57"/>
      <c r="CEH734" s="57"/>
      <c r="CEI734" s="57"/>
      <c r="CEJ734" s="57"/>
      <c r="CEK734" s="57"/>
      <c r="CEL734" s="57"/>
      <c r="CEM734" s="57"/>
      <c r="CEN734" s="57"/>
      <c r="CEO734" s="57"/>
      <c r="CEP734" s="57"/>
      <c r="CEQ734" s="57"/>
      <c r="CER734" s="57"/>
      <c r="CES734" s="57"/>
      <c r="CET734" s="57"/>
      <c r="CEU734" s="57"/>
      <c r="CEV734" s="57"/>
      <c r="CEW734" s="57"/>
      <c r="CEX734" s="57"/>
      <c r="CEY734" s="57"/>
      <c r="CEZ734" s="57"/>
      <c r="CFA734" s="57"/>
      <c r="CFB734" s="57"/>
      <c r="CFC734" s="57"/>
      <c r="CFD734" s="57"/>
      <c r="CFE734" s="57"/>
      <c r="CFF734" s="57"/>
      <c r="CFG734" s="57"/>
      <c r="CFH734" s="57"/>
      <c r="CFI734" s="57"/>
      <c r="CFJ734" s="57"/>
      <c r="CFK734" s="57"/>
      <c r="CFL734" s="57"/>
      <c r="CFM734" s="57"/>
      <c r="CFN734" s="57"/>
      <c r="CFO734" s="57"/>
      <c r="CFP734" s="57"/>
      <c r="CFQ734" s="57"/>
      <c r="CFR734" s="57"/>
      <c r="CFS734" s="57"/>
      <c r="CFT734" s="57"/>
      <c r="CFU734" s="57"/>
      <c r="CFV734" s="57"/>
      <c r="CFW734" s="57"/>
      <c r="CFX734" s="57"/>
      <c r="CFY734" s="57"/>
      <c r="CFZ734" s="57"/>
      <c r="CGA734" s="57"/>
      <c r="CGB734" s="57"/>
      <c r="CGC734" s="57"/>
      <c r="CGD734" s="57"/>
      <c r="CGE734" s="57"/>
      <c r="CGF734" s="57"/>
      <c r="CGG734" s="57"/>
      <c r="CGH734" s="57"/>
      <c r="CGI734" s="57"/>
      <c r="CGJ734" s="57"/>
      <c r="CGK734" s="57"/>
      <c r="CGL734" s="57"/>
      <c r="CGM734" s="57"/>
      <c r="CGN734" s="57"/>
      <c r="CGO734" s="57"/>
      <c r="CGP734" s="57"/>
      <c r="CGQ734" s="57"/>
      <c r="CGR734" s="57"/>
      <c r="CGS734" s="57"/>
      <c r="CGT734" s="57"/>
      <c r="CGU734" s="57"/>
      <c r="CGV734" s="57"/>
      <c r="CGW734" s="57"/>
      <c r="CGX734" s="57"/>
      <c r="CGY734" s="57"/>
      <c r="CGZ734" s="57"/>
      <c r="CHA734" s="57"/>
      <c r="CHB734" s="57"/>
      <c r="CHC734" s="57"/>
      <c r="CHD734" s="57"/>
      <c r="CHE734" s="57"/>
      <c r="CHF734" s="57"/>
      <c r="CHG734" s="57"/>
      <c r="CHH734" s="57"/>
      <c r="CHI734" s="57"/>
      <c r="CHJ734" s="57"/>
      <c r="CHK734" s="57"/>
      <c r="CHL734" s="57"/>
      <c r="CHM734" s="57"/>
      <c r="CHN734" s="57"/>
      <c r="CHO734" s="57"/>
      <c r="CHP734" s="57"/>
      <c r="CHQ734" s="57"/>
      <c r="CHR734" s="57"/>
      <c r="CHS734" s="57"/>
      <c r="CHT734" s="57"/>
      <c r="CHU734" s="57"/>
      <c r="CHV734" s="57"/>
      <c r="CHW734" s="57"/>
      <c r="CHX734" s="57"/>
      <c r="CHY734" s="57"/>
      <c r="CHZ734" s="57"/>
      <c r="CIA734" s="57"/>
      <c r="CIB734" s="57"/>
      <c r="CIC734" s="57"/>
      <c r="CID734" s="57"/>
      <c r="CIE734" s="57"/>
      <c r="CIF734" s="57"/>
      <c r="CIG734" s="57"/>
      <c r="CIH734" s="57"/>
      <c r="CII734" s="57"/>
      <c r="CIJ734" s="57"/>
      <c r="CIK734" s="57"/>
      <c r="CIL734" s="57"/>
      <c r="CIM734" s="57"/>
      <c r="CIN734" s="57"/>
      <c r="CIO734" s="57"/>
      <c r="CIP734" s="57"/>
      <c r="CIQ734" s="57"/>
      <c r="CIR734" s="57"/>
      <c r="CIS734" s="57"/>
      <c r="CIT734" s="57"/>
      <c r="CIU734" s="57"/>
      <c r="CIV734" s="57"/>
      <c r="CIW734" s="57"/>
      <c r="CIX734" s="57"/>
      <c r="CIY734" s="57"/>
      <c r="CIZ734" s="57"/>
      <c r="CJA734" s="57"/>
      <c r="CJB734" s="57"/>
      <c r="CJC734" s="57"/>
      <c r="CJD734" s="57"/>
      <c r="CJE734" s="57"/>
      <c r="CJF734" s="57"/>
      <c r="CJG734" s="57"/>
      <c r="CJH734" s="57"/>
      <c r="CJI734" s="57"/>
      <c r="CJJ734" s="57"/>
      <c r="CJK734" s="57"/>
      <c r="CJL734" s="57"/>
      <c r="CJM734" s="57"/>
      <c r="CJN734" s="57"/>
      <c r="CJO734" s="57"/>
      <c r="CJP734" s="57"/>
      <c r="CJQ734" s="57"/>
      <c r="CJR734" s="57"/>
      <c r="CJS734" s="57"/>
      <c r="CJT734" s="57"/>
      <c r="CJU734" s="57"/>
      <c r="CJV734" s="57"/>
      <c r="CJW734" s="57"/>
      <c r="CJX734" s="57"/>
      <c r="CJY734" s="57"/>
      <c r="CJZ734" s="57"/>
      <c r="CKA734" s="57"/>
      <c r="CKB734" s="57"/>
      <c r="CKC734" s="57"/>
      <c r="CKD734" s="57"/>
      <c r="CKE734" s="57"/>
      <c r="CKF734" s="57"/>
      <c r="CKG734" s="57"/>
      <c r="CKH734" s="57"/>
      <c r="CKI734" s="57"/>
      <c r="CKJ734" s="57"/>
      <c r="CKK734" s="57"/>
      <c r="CKL734" s="57"/>
      <c r="CKM734" s="57"/>
      <c r="CKN734" s="57"/>
      <c r="CKO734" s="57"/>
      <c r="CKP734" s="57"/>
      <c r="CKQ734" s="57"/>
      <c r="CKR734" s="57"/>
      <c r="CKS734" s="57"/>
      <c r="CKT734" s="57"/>
      <c r="CKU734" s="57"/>
      <c r="CKV734" s="57"/>
      <c r="CKW734" s="57"/>
      <c r="CKX734" s="57"/>
      <c r="CKY734" s="57"/>
      <c r="CKZ734" s="57"/>
      <c r="CLA734" s="57"/>
      <c r="CLB734" s="57"/>
      <c r="CLC734" s="57"/>
      <c r="CLD734" s="57"/>
      <c r="CLE734" s="57"/>
      <c r="CLF734" s="57"/>
      <c r="CLG734" s="57"/>
      <c r="CLH734" s="57"/>
      <c r="CLI734" s="57"/>
      <c r="CLJ734" s="57"/>
      <c r="CLK734" s="57"/>
      <c r="CLL734" s="57"/>
      <c r="CLM734" s="57"/>
      <c r="CLN734" s="57"/>
      <c r="CLO734" s="57"/>
      <c r="CLP734" s="57"/>
      <c r="CLQ734" s="57"/>
      <c r="CLR734" s="57"/>
      <c r="CLS734" s="57"/>
      <c r="CLT734" s="57"/>
      <c r="CLU734" s="57"/>
      <c r="CLV734" s="57"/>
      <c r="CLW734" s="57"/>
      <c r="CLX734" s="57"/>
      <c r="CLY734" s="57"/>
      <c r="CLZ734" s="57"/>
      <c r="CMA734" s="57"/>
      <c r="CMB734" s="57"/>
      <c r="CMC734" s="57"/>
      <c r="CMD734" s="57"/>
      <c r="CME734" s="57"/>
      <c r="CMF734" s="57"/>
      <c r="CMG734" s="57"/>
      <c r="CMH734" s="57"/>
      <c r="CMI734" s="57"/>
      <c r="CMJ734" s="57"/>
      <c r="CMK734" s="57"/>
      <c r="CML734" s="57"/>
      <c r="CMM734" s="57"/>
      <c r="CMN734" s="57"/>
      <c r="CMO734" s="57"/>
      <c r="CMP734" s="57"/>
      <c r="CMQ734" s="57"/>
      <c r="CMR734" s="57"/>
      <c r="CMS734" s="57"/>
      <c r="CMT734" s="57"/>
      <c r="CMU734" s="57"/>
      <c r="CMV734" s="57"/>
      <c r="CMW734" s="57"/>
      <c r="CMX734" s="57"/>
      <c r="CMY734" s="57"/>
      <c r="CMZ734" s="57"/>
      <c r="CNA734" s="57"/>
      <c r="CNB734" s="57"/>
      <c r="CNC734" s="57"/>
      <c r="CND734" s="57"/>
      <c r="CNE734" s="57"/>
      <c r="CNF734" s="57"/>
      <c r="CNG734" s="57"/>
      <c r="CNH734" s="57"/>
      <c r="CNI734" s="57"/>
      <c r="CNJ734" s="57"/>
      <c r="CNK734" s="57"/>
      <c r="CNL734" s="57"/>
      <c r="CNM734" s="57"/>
      <c r="CNN734" s="57"/>
      <c r="CNO734" s="57"/>
      <c r="CNP734" s="57"/>
      <c r="CNQ734" s="57"/>
      <c r="CNR734" s="57"/>
      <c r="CNS734" s="57"/>
      <c r="CNT734" s="57"/>
      <c r="CNU734" s="57"/>
      <c r="CNV734" s="57"/>
      <c r="CNW734" s="57"/>
      <c r="CNX734" s="57"/>
      <c r="CNY734" s="57"/>
      <c r="CNZ734" s="57"/>
      <c r="COA734" s="57"/>
      <c r="COB734" s="57"/>
      <c r="COC734" s="57"/>
      <c r="COD734" s="57"/>
      <c r="COE734" s="57"/>
      <c r="COF734" s="57"/>
      <c r="COG734" s="57"/>
      <c r="COH734" s="57"/>
      <c r="COI734" s="57"/>
      <c r="COJ734" s="57"/>
      <c r="COK734" s="57"/>
      <c r="COL734" s="57"/>
      <c r="COM734" s="57"/>
      <c r="CON734" s="57"/>
      <c r="COO734" s="57"/>
      <c r="COP734" s="57"/>
      <c r="COQ734" s="57"/>
      <c r="COR734" s="57"/>
      <c r="COS734" s="57"/>
      <c r="COT734" s="57"/>
      <c r="COU734" s="57"/>
      <c r="COV734" s="57"/>
      <c r="COW734" s="57"/>
      <c r="COX734" s="57"/>
      <c r="COY734" s="57"/>
      <c r="COZ734" s="57"/>
      <c r="CPA734" s="57"/>
      <c r="CPB734" s="57"/>
      <c r="CPC734" s="57"/>
      <c r="CPD734" s="57"/>
      <c r="CPE734" s="57"/>
      <c r="CPF734" s="57"/>
      <c r="CPG734" s="57"/>
      <c r="CPH734" s="57"/>
      <c r="CPI734" s="57"/>
      <c r="CPJ734" s="57"/>
      <c r="CPK734" s="57"/>
      <c r="CPL734" s="57"/>
      <c r="CPM734" s="57"/>
      <c r="CPN734" s="57"/>
      <c r="CPO734" s="57"/>
      <c r="CPP734" s="57"/>
      <c r="CPQ734" s="57"/>
      <c r="CPR734" s="57"/>
      <c r="CPS734" s="57"/>
      <c r="CPT734" s="57"/>
      <c r="CPU734" s="57"/>
      <c r="CPV734" s="57"/>
      <c r="CPW734" s="57"/>
      <c r="CPX734" s="57"/>
      <c r="CPY734" s="57"/>
      <c r="CPZ734" s="57"/>
      <c r="CQA734" s="57"/>
      <c r="CQB734" s="57"/>
      <c r="CQC734" s="57"/>
      <c r="CQD734" s="57"/>
      <c r="CQE734" s="57"/>
      <c r="CQF734" s="57"/>
      <c r="CQG734" s="57"/>
      <c r="CQH734" s="57"/>
      <c r="CQI734" s="57"/>
      <c r="CQJ734" s="57"/>
      <c r="CQK734" s="57"/>
      <c r="CQL734" s="57"/>
      <c r="CQM734" s="57"/>
      <c r="CQN734" s="57"/>
      <c r="CQO734" s="57"/>
      <c r="CQP734" s="57"/>
      <c r="CQQ734" s="57"/>
      <c r="CQR734" s="57"/>
      <c r="CQS734" s="57"/>
      <c r="CQT734" s="57"/>
      <c r="CQU734" s="57"/>
      <c r="CQV734" s="57"/>
      <c r="CQW734" s="57"/>
      <c r="CQX734" s="57"/>
      <c r="CQY734" s="57"/>
      <c r="CQZ734" s="57"/>
      <c r="CRA734" s="57"/>
      <c r="CRB734" s="57"/>
      <c r="CRC734" s="57"/>
      <c r="CRD734" s="57"/>
      <c r="CRE734" s="57"/>
      <c r="CRF734" s="57"/>
      <c r="CRG734" s="57"/>
      <c r="CRH734" s="57"/>
      <c r="CRI734" s="57"/>
      <c r="CRJ734" s="57"/>
      <c r="CRK734" s="57"/>
      <c r="CRL734" s="57"/>
      <c r="CRM734" s="57"/>
      <c r="CRN734" s="57"/>
      <c r="CRO734" s="57"/>
      <c r="CRP734" s="57"/>
      <c r="CRQ734" s="57"/>
      <c r="CRR734" s="57"/>
      <c r="CRS734" s="57"/>
      <c r="CRT734" s="57"/>
      <c r="CRU734" s="57"/>
      <c r="CRV734" s="57"/>
      <c r="CRW734" s="57"/>
      <c r="CRX734" s="57"/>
      <c r="CRY734" s="57"/>
      <c r="CRZ734" s="57"/>
      <c r="CSA734" s="57"/>
      <c r="CSB734" s="57"/>
      <c r="CSC734" s="57"/>
      <c r="CSD734" s="57"/>
      <c r="CSE734" s="57"/>
      <c r="CSF734" s="57"/>
      <c r="CSG734" s="57"/>
      <c r="CSH734" s="57"/>
      <c r="CSI734" s="57"/>
      <c r="CSJ734" s="57"/>
      <c r="CSK734" s="57"/>
      <c r="CSL734" s="57"/>
      <c r="CSM734" s="57"/>
      <c r="CSN734" s="57"/>
      <c r="CSO734" s="57"/>
      <c r="CSP734" s="57"/>
      <c r="CSQ734" s="57"/>
      <c r="CSR734" s="57"/>
      <c r="CSS734" s="57"/>
      <c r="CST734" s="57"/>
      <c r="CSU734" s="57"/>
      <c r="CSV734" s="57"/>
      <c r="CSW734" s="57"/>
      <c r="CSX734" s="57"/>
      <c r="CSY734" s="57"/>
      <c r="CSZ734" s="57"/>
      <c r="CTA734" s="57"/>
      <c r="CTB734" s="57"/>
      <c r="CTC734" s="57"/>
      <c r="CTD734" s="57"/>
      <c r="CTE734" s="57"/>
      <c r="CTF734" s="57"/>
      <c r="CTG734" s="57"/>
      <c r="CTH734" s="57"/>
      <c r="CTI734" s="57"/>
      <c r="CTJ734" s="57"/>
      <c r="CTK734" s="57"/>
      <c r="CTL734" s="57"/>
      <c r="CTM734" s="57"/>
      <c r="CTN734" s="57"/>
      <c r="CTO734" s="57"/>
      <c r="CTP734" s="57"/>
      <c r="CTQ734" s="57"/>
      <c r="CTR734" s="57"/>
      <c r="CTS734" s="57"/>
      <c r="CTT734" s="57"/>
      <c r="CTU734" s="57"/>
      <c r="CTV734" s="57"/>
      <c r="CTW734" s="57"/>
      <c r="CTX734" s="57"/>
      <c r="CTY734" s="57"/>
      <c r="CTZ734" s="57"/>
      <c r="CUA734" s="57"/>
      <c r="CUB734" s="57"/>
      <c r="CUC734" s="57"/>
      <c r="CUD734" s="57"/>
      <c r="CUE734" s="57"/>
      <c r="CUF734" s="57"/>
      <c r="CUG734" s="57"/>
      <c r="CUH734" s="57"/>
      <c r="CUI734" s="57"/>
      <c r="CUJ734" s="57"/>
      <c r="CUK734" s="57"/>
      <c r="CUL734" s="57"/>
      <c r="CUM734" s="57"/>
      <c r="CUN734" s="57"/>
      <c r="CUO734" s="57"/>
      <c r="CUP734" s="57"/>
      <c r="CUQ734" s="57"/>
      <c r="CUR734" s="57"/>
      <c r="CUS734" s="57"/>
      <c r="CUT734" s="57"/>
      <c r="CUU734" s="57"/>
      <c r="CUV734" s="57"/>
      <c r="CUW734" s="57"/>
      <c r="CUX734" s="57"/>
      <c r="CUY734" s="57"/>
      <c r="CUZ734" s="57"/>
      <c r="CVA734" s="57"/>
      <c r="CVB734" s="57"/>
      <c r="CVC734" s="57"/>
      <c r="CVD734" s="57"/>
      <c r="CVE734" s="57"/>
      <c r="CVF734" s="57"/>
      <c r="CVG734" s="57"/>
      <c r="CVH734" s="57"/>
      <c r="CVI734" s="57"/>
      <c r="CVJ734" s="57"/>
      <c r="CVK734" s="57"/>
      <c r="CVL734" s="57"/>
      <c r="CVM734" s="57"/>
      <c r="CVN734" s="57"/>
      <c r="CVO734" s="57"/>
      <c r="CVP734" s="57"/>
      <c r="CVQ734" s="57"/>
      <c r="CVR734" s="57"/>
      <c r="CVS734" s="57"/>
      <c r="CVT734" s="57"/>
      <c r="CVU734" s="57"/>
      <c r="CVV734" s="57"/>
      <c r="CVW734" s="57"/>
      <c r="CVX734" s="57"/>
      <c r="CVY734" s="57"/>
      <c r="CVZ734" s="57"/>
      <c r="CWA734" s="57"/>
      <c r="CWB734" s="57"/>
      <c r="CWC734" s="57"/>
      <c r="CWD734" s="57"/>
      <c r="CWE734" s="57"/>
      <c r="CWF734" s="57"/>
      <c r="CWG734" s="57"/>
      <c r="CWH734" s="57"/>
      <c r="CWI734" s="57"/>
      <c r="CWJ734" s="57"/>
      <c r="CWK734" s="57"/>
      <c r="CWL734" s="57"/>
      <c r="CWM734" s="57"/>
      <c r="CWN734" s="57"/>
      <c r="CWO734" s="57"/>
      <c r="CWP734" s="57"/>
      <c r="CWQ734" s="57"/>
      <c r="CWR734" s="57"/>
      <c r="CWS734" s="57"/>
      <c r="CWT734" s="57"/>
      <c r="CWU734" s="57"/>
      <c r="CWV734" s="57"/>
      <c r="CWW734" s="57"/>
      <c r="CWX734" s="57"/>
      <c r="CWY734" s="57"/>
      <c r="CWZ734" s="57"/>
      <c r="CXA734" s="57"/>
      <c r="CXB734" s="57"/>
      <c r="CXC734" s="57"/>
      <c r="CXD734" s="57"/>
      <c r="CXE734" s="57"/>
      <c r="CXF734" s="57"/>
      <c r="CXG734" s="57"/>
      <c r="CXH734" s="57"/>
      <c r="CXI734" s="57"/>
      <c r="CXJ734" s="57"/>
      <c r="CXK734" s="57"/>
      <c r="CXL734" s="57"/>
      <c r="CXM734" s="57"/>
      <c r="CXN734" s="57"/>
      <c r="CXO734" s="57"/>
      <c r="CXP734" s="57"/>
      <c r="CXQ734" s="57"/>
      <c r="CXR734" s="57"/>
      <c r="CXS734" s="57"/>
      <c r="CXT734" s="57"/>
      <c r="CXU734" s="57"/>
      <c r="CXV734" s="57"/>
      <c r="CXW734" s="57"/>
      <c r="CXX734" s="57"/>
      <c r="CXY734" s="57"/>
      <c r="CXZ734" s="57"/>
      <c r="CYA734" s="57"/>
      <c r="CYB734" s="57"/>
      <c r="CYC734" s="57"/>
      <c r="CYD734" s="57"/>
      <c r="CYE734" s="57"/>
      <c r="CYF734" s="57"/>
      <c r="CYG734" s="57"/>
      <c r="CYH734" s="57"/>
      <c r="CYI734" s="57"/>
      <c r="CYJ734" s="57"/>
      <c r="CYK734" s="57"/>
      <c r="CYL734" s="57"/>
      <c r="CYM734" s="57"/>
      <c r="CYN734" s="57"/>
      <c r="CYO734" s="57"/>
      <c r="CYP734" s="57"/>
      <c r="CYQ734" s="57"/>
      <c r="CYR734" s="57"/>
      <c r="CYS734" s="57"/>
      <c r="CYT734" s="57"/>
      <c r="CYU734" s="57"/>
      <c r="CYV734" s="57"/>
      <c r="CYW734" s="57"/>
      <c r="CYX734" s="57"/>
      <c r="CYY734" s="57"/>
      <c r="CYZ734" s="57"/>
      <c r="CZA734" s="57"/>
      <c r="CZB734" s="57"/>
      <c r="CZC734" s="57"/>
      <c r="CZD734" s="57"/>
      <c r="CZE734" s="57"/>
      <c r="CZF734" s="57"/>
      <c r="CZG734" s="57"/>
      <c r="CZH734" s="57"/>
      <c r="CZI734" s="57"/>
      <c r="CZJ734" s="57"/>
      <c r="CZK734" s="57"/>
      <c r="CZL734" s="57"/>
      <c r="CZM734" s="57"/>
      <c r="CZN734" s="57"/>
      <c r="CZO734" s="57"/>
      <c r="CZP734" s="57"/>
      <c r="CZQ734" s="57"/>
      <c r="CZR734" s="57"/>
      <c r="CZS734" s="57"/>
      <c r="CZT734" s="57"/>
      <c r="CZU734" s="57"/>
      <c r="CZV734" s="57"/>
      <c r="CZW734" s="57"/>
      <c r="CZX734" s="57"/>
      <c r="CZY734" s="57"/>
      <c r="CZZ734" s="57"/>
      <c r="DAA734" s="57"/>
      <c r="DAB734" s="57"/>
      <c r="DAC734" s="57"/>
      <c r="DAD734" s="57"/>
      <c r="DAE734" s="57"/>
      <c r="DAF734" s="57"/>
      <c r="DAG734" s="57"/>
      <c r="DAH734" s="57"/>
      <c r="DAI734" s="57"/>
      <c r="DAJ734" s="57"/>
      <c r="DAK734" s="57"/>
      <c r="DAL734" s="57"/>
      <c r="DAM734" s="57"/>
      <c r="DAN734" s="57"/>
      <c r="DAO734" s="57"/>
      <c r="DAP734" s="57"/>
      <c r="DAQ734" s="57"/>
      <c r="DAR734" s="57"/>
      <c r="DAS734" s="57"/>
      <c r="DAT734" s="57"/>
      <c r="DAU734" s="57"/>
      <c r="DAV734" s="57"/>
      <c r="DAW734" s="57"/>
      <c r="DAX734" s="57"/>
      <c r="DAY734" s="57"/>
      <c r="DAZ734" s="57"/>
      <c r="DBA734" s="57"/>
      <c r="DBB734" s="57"/>
      <c r="DBC734" s="57"/>
      <c r="DBD734" s="57"/>
      <c r="DBE734" s="57"/>
      <c r="DBF734" s="57"/>
      <c r="DBG734" s="57"/>
      <c r="DBH734" s="57"/>
      <c r="DBI734" s="57"/>
      <c r="DBJ734" s="57"/>
      <c r="DBK734" s="57"/>
      <c r="DBL734" s="57"/>
      <c r="DBM734" s="57"/>
      <c r="DBN734" s="57"/>
      <c r="DBO734" s="57"/>
      <c r="DBP734" s="57"/>
      <c r="DBQ734" s="57"/>
      <c r="DBR734" s="57"/>
      <c r="DBS734" s="57"/>
      <c r="DBT734" s="57"/>
      <c r="DBU734" s="57"/>
      <c r="DBV734" s="57"/>
      <c r="DBW734" s="57"/>
      <c r="DBX734" s="57"/>
      <c r="DBY734" s="57"/>
      <c r="DBZ734" s="57"/>
      <c r="DCA734" s="57"/>
      <c r="DCB734" s="57"/>
      <c r="DCC734" s="57"/>
      <c r="DCD734" s="57"/>
      <c r="DCE734" s="57"/>
      <c r="DCF734" s="57"/>
      <c r="DCG734" s="57"/>
      <c r="DCH734" s="57"/>
      <c r="DCI734" s="57"/>
      <c r="DCJ734" s="57"/>
      <c r="DCK734" s="57"/>
      <c r="DCL734" s="57"/>
      <c r="DCM734" s="57"/>
      <c r="DCN734" s="57"/>
      <c r="DCO734" s="57"/>
      <c r="DCP734" s="57"/>
      <c r="DCQ734" s="57"/>
      <c r="DCR734" s="57"/>
      <c r="DCS734" s="57"/>
      <c r="DCT734" s="57"/>
      <c r="DCU734" s="57"/>
      <c r="DCV734" s="57"/>
      <c r="DCW734" s="57"/>
      <c r="DCX734" s="57"/>
      <c r="DCY734" s="57"/>
      <c r="DCZ734" s="57"/>
      <c r="DDA734" s="57"/>
      <c r="DDB734" s="57"/>
      <c r="DDC734" s="57"/>
      <c r="DDD734" s="57"/>
      <c r="DDE734" s="57"/>
      <c r="DDF734" s="57"/>
      <c r="DDG734" s="57"/>
      <c r="DDH734" s="57"/>
      <c r="DDI734" s="57"/>
      <c r="DDJ734" s="57"/>
      <c r="DDK734" s="57"/>
      <c r="DDL734" s="57"/>
      <c r="DDM734" s="57"/>
      <c r="DDN734" s="57"/>
      <c r="DDO734" s="57"/>
      <c r="DDP734" s="57"/>
      <c r="DDQ734" s="57"/>
      <c r="DDR734" s="57"/>
      <c r="DDS734" s="57"/>
      <c r="DDT734" s="57"/>
      <c r="DDU734" s="57"/>
      <c r="DDV734" s="57"/>
      <c r="DDW734" s="57"/>
      <c r="DDX734" s="57"/>
      <c r="DDY734" s="57"/>
      <c r="DDZ734" s="57"/>
      <c r="DEA734" s="57"/>
      <c r="DEB734" s="57"/>
      <c r="DEC734" s="57"/>
      <c r="DED734" s="57"/>
      <c r="DEE734" s="57"/>
      <c r="DEF734" s="57"/>
      <c r="DEG734" s="57"/>
      <c r="DEH734" s="57"/>
      <c r="DEI734" s="57"/>
      <c r="DEJ734" s="57"/>
      <c r="DEK734" s="57"/>
      <c r="DEL734" s="57"/>
      <c r="DEM734" s="57"/>
      <c r="DEN734" s="57"/>
      <c r="DEO734" s="57"/>
      <c r="DEP734" s="57"/>
      <c r="DEQ734" s="57"/>
      <c r="DER734" s="57"/>
      <c r="DES734" s="57"/>
      <c r="DET734" s="57"/>
      <c r="DEU734" s="57"/>
      <c r="DEV734" s="57"/>
      <c r="DEW734" s="57"/>
      <c r="DEX734" s="57"/>
      <c r="DEY734" s="57"/>
      <c r="DEZ734" s="57"/>
      <c r="DFA734" s="57"/>
      <c r="DFB734" s="57"/>
      <c r="DFC734" s="57"/>
      <c r="DFD734" s="57"/>
      <c r="DFE734" s="57"/>
      <c r="DFF734" s="57"/>
      <c r="DFG734" s="57"/>
      <c r="DFH734" s="57"/>
      <c r="DFI734" s="57"/>
      <c r="DFJ734" s="57"/>
      <c r="DFK734" s="57"/>
      <c r="DFL734" s="57"/>
      <c r="DFM734" s="57"/>
      <c r="DFN734" s="57"/>
      <c r="DFO734" s="57"/>
      <c r="DFP734" s="57"/>
      <c r="DFQ734" s="57"/>
      <c r="DFR734" s="57"/>
      <c r="DFS734" s="57"/>
      <c r="DFT734" s="57"/>
      <c r="DFU734" s="57"/>
      <c r="DFV734" s="57"/>
      <c r="DFW734" s="57"/>
      <c r="DFX734" s="57"/>
      <c r="DFY734" s="57"/>
      <c r="DFZ734" s="57"/>
      <c r="DGA734" s="57"/>
      <c r="DGB734" s="57"/>
      <c r="DGC734" s="57"/>
      <c r="DGD734" s="57"/>
      <c r="DGE734" s="57"/>
      <c r="DGF734" s="57"/>
      <c r="DGG734" s="57"/>
      <c r="DGH734" s="57"/>
      <c r="DGI734" s="57"/>
      <c r="DGJ734" s="57"/>
      <c r="DGK734" s="57"/>
      <c r="DGL734" s="57"/>
      <c r="DGM734" s="57"/>
      <c r="DGN734" s="57"/>
      <c r="DGO734" s="57"/>
      <c r="DGP734" s="57"/>
      <c r="DGQ734" s="57"/>
      <c r="DGR734" s="57"/>
      <c r="DGS734" s="57"/>
      <c r="DGT734" s="57"/>
      <c r="DGU734" s="57"/>
      <c r="DGV734" s="57"/>
      <c r="DGW734" s="57"/>
      <c r="DGX734" s="57"/>
      <c r="DGY734" s="57"/>
      <c r="DGZ734" s="57"/>
      <c r="DHA734" s="57"/>
      <c r="DHB734" s="57"/>
      <c r="DHC734" s="57"/>
      <c r="DHD734" s="57"/>
      <c r="DHE734" s="57"/>
      <c r="DHF734" s="57"/>
      <c r="DHG734" s="57"/>
      <c r="DHH734" s="57"/>
      <c r="DHI734" s="57"/>
      <c r="DHJ734" s="57"/>
      <c r="DHK734" s="57"/>
      <c r="DHL734" s="57"/>
      <c r="DHM734" s="57"/>
      <c r="DHN734" s="57"/>
      <c r="DHO734" s="57"/>
      <c r="DHP734" s="57"/>
      <c r="DHQ734" s="57"/>
      <c r="DHR734" s="57"/>
      <c r="DHS734" s="57"/>
      <c r="DHT734" s="57"/>
      <c r="DHU734" s="57"/>
      <c r="DHV734" s="57"/>
      <c r="DHW734" s="57"/>
      <c r="DHX734" s="57"/>
      <c r="DHY734" s="57"/>
      <c r="DHZ734" s="57"/>
      <c r="DIA734" s="57"/>
      <c r="DIB734" s="57"/>
      <c r="DIC734" s="57"/>
      <c r="DID734" s="57"/>
      <c r="DIE734" s="57"/>
      <c r="DIF734" s="57"/>
      <c r="DIG734" s="57"/>
      <c r="DIH734" s="57"/>
      <c r="DII734" s="57"/>
      <c r="DIJ734" s="57"/>
      <c r="DIK734" s="57"/>
      <c r="DIL734" s="57"/>
      <c r="DIM734" s="57"/>
      <c r="DIN734" s="57"/>
      <c r="DIO734" s="57"/>
      <c r="DIP734" s="57"/>
      <c r="DIQ734" s="57"/>
      <c r="DIR734" s="57"/>
      <c r="DIS734" s="57"/>
      <c r="DIT734" s="57"/>
      <c r="DIU734" s="57"/>
      <c r="DIV734" s="57"/>
      <c r="DIW734" s="57"/>
      <c r="DIX734" s="57"/>
      <c r="DIY734" s="57"/>
      <c r="DIZ734" s="57"/>
      <c r="DJA734" s="57"/>
      <c r="DJB734" s="57"/>
      <c r="DJC734" s="57"/>
      <c r="DJD734" s="57"/>
      <c r="DJE734" s="57"/>
      <c r="DJF734" s="57"/>
      <c r="DJG734" s="57"/>
      <c r="DJH734" s="57"/>
      <c r="DJI734" s="57"/>
      <c r="DJJ734" s="57"/>
      <c r="DJK734" s="57"/>
      <c r="DJL734" s="57"/>
      <c r="DJM734" s="57"/>
      <c r="DJN734" s="57"/>
      <c r="DJO734" s="57"/>
      <c r="DJP734" s="57"/>
      <c r="DJQ734" s="57"/>
      <c r="DJR734" s="57"/>
      <c r="DJS734" s="57"/>
      <c r="DJT734" s="57"/>
      <c r="DJU734" s="57"/>
      <c r="DJV734" s="57"/>
      <c r="DJW734" s="57"/>
      <c r="DJX734" s="57"/>
      <c r="DJY734" s="57"/>
      <c r="DJZ734" s="57"/>
      <c r="DKA734" s="57"/>
      <c r="DKB734" s="57"/>
      <c r="DKC734" s="57"/>
      <c r="DKD734" s="57"/>
      <c r="DKE734" s="57"/>
      <c r="DKF734" s="57"/>
      <c r="DKG734" s="57"/>
      <c r="DKH734" s="57"/>
      <c r="DKI734" s="57"/>
      <c r="DKJ734" s="57"/>
      <c r="DKK734" s="57"/>
      <c r="DKL734" s="57"/>
      <c r="DKM734" s="57"/>
      <c r="DKN734" s="57"/>
      <c r="DKO734" s="57"/>
      <c r="DKP734" s="57"/>
      <c r="DKQ734" s="57"/>
      <c r="DKR734" s="57"/>
      <c r="DKS734" s="57"/>
      <c r="DKT734" s="57"/>
      <c r="DKU734" s="57"/>
      <c r="DKV734" s="57"/>
      <c r="DKW734" s="57"/>
      <c r="DKX734" s="57"/>
      <c r="DKY734" s="57"/>
      <c r="DKZ734" s="57"/>
      <c r="DLA734" s="57"/>
      <c r="DLB734" s="57"/>
      <c r="DLC734" s="57"/>
      <c r="DLD734" s="57"/>
      <c r="DLE734" s="57"/>
      <c r="DLF734" s="57"/>
      <c r="DLG734" s="57"/>
      <c r="DLH734" s="57"/>
      <c r="DLI734" s="57"/>
      <c r="DLJ734" s="57"/>
      <c r="DLK734" s="57"/>
      <c r="DLL734" s="57"/>
      <c r="DLM734" s="57"/>
      <c r="DLN734" s="57"/>
      <c r="DLO734" s="57"/>
      <c r="DLP734" s="57"/>
      <c r="DLQ734" s="57"/>
      <c r="DLR734" s="57"/>
      <c r="DLS734" s="57"/>
      <c r="DLT734" s="57"/>
      <c r="DLU734" s="57"/>
      <c r="DLV734" s="57"/>
      <c r="DLW734" s="57"/>
      <c r="DLX734" s="57"/>
      <c r="DLY734" s="57"/>
      <c r="DLZ734" s="57"/>
      <c r="DMA734" s="57"/>
      <c r="DMB734" s="57"/>
      <c r="DMC734" s="57"/>
      <c r="DMD734" s="57"/>
      <c r="DME734" s="57"/>
      <c r="DMF734" s="57"/>
      <c r="DMG734" s="57"/>
      <c r="DMH734" s="57"/>
      <c r="DMI734" s="57"/>
      <c r="DMJ734" s="57"/>
      <c r="DMK734" s="57"/>
      <c r="DML734" s="57"/>
      <c r="DMM734" s="57"/>
      <c r="DMN734" s="57"/>
      <c r="DMO734" s="57"/>
      <c r="DMP734" s="57"/>
      <c r="DMQ734" s="57"/>
      <c r="DMR734" s="57"/>
      <c r="DMS734" s="57"/>
      <c r="DMT734" s="57"/>
      <c r="DMU734" s="57"/>
      <c r="DMV734" s="57"/>
      <c r="DMW734" s="57"/>
      <c r="DMX734" s="57"/>
      <c r="DMY734" s="57"/>
      <c r="DMZ734" s="57"/>
      <c r="DNA734" s="57"/>
      <c r="DNB734" s="57"/>
      <c r="DNC734" s="57"/>
      <c r="DND734" s="57"/>
      <c r="DNE734" s="57"/>
      <c r="DNF734" s="57"/>
      <c r="DNG734" s="57"/>
      <c r="DNH734" s="57"/>
      <c r="DNI734" s="57"/>
      <c r="DNJ734" s="57"/>
      <c r="DNK734" s="57"/>
      <c r="DNL734" s="57"/>
      <c r="DNM734" s="57"/>
      <c r="DNN734" s="57"/>
      <c r="DNO734" s="57"/>
      <c r="DNP734" s="57"/>
      <c r="DNQ734" s="57"/>
      <c r="DNR734" s="57"/>
      <c r="DNS734" s="57"/>
      <c r="DNT734" s="57"/>
      <c r="DNU734" s="57"/>
      <c r="DNV734" s="57"/>
      <c r="DNW734" s="57"/>
      <c r="DNX734" s="57"/>
      <c r="DNY734" s="57"/>
      <c r="DNZ734" s="57"/>
      <c r="DOA734" s="57"/>
      <c r="DOB734" s="57"/>
      <c r="DOC734" s="57"/>
      <c r="DOD734" s="57"/>
      <c r="DOE734" s="57"/>
      <c r="DOF734" s="57"/>
      <c r="DOG734" s="57"/>
      <c r="DOH734" s="57"/>
      <c r="DOI734" s="57"/>
      <c r="DOJ734" s="57"/>
      <c r="DOK734" s="57"/>
      <c r="DOL734" s="57"/>
      <c r="DOM734" s="57"/>
      <c r="DON734" s="57"/>
      <c r="DOO734" s="57"/>
      <c r="DOP734" s="57"/>
      <c r="DOQ734" s="57"/>
      <c r="DOR734" s="57"/>
      <c r="DOS734" s="57"/>
      <c r="DOT734" s="57"/>
      <c r="DOU734" s="57"/>
      <c r="DOV734" s="57"/>
      <c r="DOW734" s="57"/>
      <c r="DOX734" s="57"/>
      <c r="DOY734" s="57"/>
      <c r="DOZ734" s="57"/>
      <c r="DPA734" s="57"/>
      <c r="DPB734" s="57"/>
      <c r="DPC734" s="57"/>
      <c r="DPD734" s="57"/>
      <c r="DPE734" s="57"/>
      <c r="DPF734" s="57"/>
      <c r="DPG734" s="57"/>
      <c r="DPH734" s="57"/>
      <c r="DPI734" s="57"/>
      <c r="DPJ734" s="57"/>
      <c r="DPK734" s="57"/>
      <c r="DPL734" s="57"/>
      <c r="DPM734" s="57"/>
      <c r="DPN734" s="57"/>
      <c r="DPO734" s="57"/>
      <c r="DPP734" s="57"/>
      <c r="DPQ734" s="57"/>
      <c r="DPR734" s="57"/>
      <c r="DPS734" s="57"/>
      <c r="DPT734" s="57"/>
      <c r="DPU734" s="57"/>
      <c r="DPV734" s="57"/>
      <c r="DPW734" s="57"/>
      <c r="DPX734" s="57"/>
      <c r="DPY734" s="57"/>
      <c r="DPZ734" s="57"/>
      <c r="DQA734" s="57"/>
      <c r="DQB734" s="57"/>
      <c r="DQC734" s="57"/>
      <c r="DQD734" s="57"/>
      <c r="DQE734" s="57"/>
      <c r="DQF734" s="57"/>
      <c r="DQG734" s="57"/>
      <c r="DQH734" s="57"/>
      <c r="DQI734" s="57"/>
      <c r="DQJ734" s="57"/>
      <c r="DQK734" s="57"/>
      <c r="DQL734" s="57"/>
      <c r="DQM734" s="57"/>
      <c r="DQN734" s="57"/>
      <c r="DQO734" s="57"/>
      <c r="DQP734" s="57"/>
      <c r="DQQ734" s="57"/>
      <c r="DQR734" s="57"/>
      <c r="DQS734" s="57"/>
      <c r="DQT734" s="57"/>
      <c r="DQU734" s="57"/>
      <c r="DQV734" s="57"/>
      <c r="DQW734" s="57"/>
      <c r="DQX734" s="57"/>
      <c r="DQY734" s="57"/>
      <c r="DQZ734" s="57"/>
      <c r="DRA734" s="57"/>
      <c r="DRB734" s="57"/>
      <c r="DRC734" s="57"/>
      <c r="DRD734" s="57"/>
      <c r="DRE734" s="57"/>
      <c r="DRF734" s="57"/>
      <c r="DRG734" s="57"/>
      <c r="DRH734" s="57"/>
      <c r="DRI734" s="57"/>
      <c r="DRJ734" s="57"/>
      <c r="DRK734" s="57"/>
      <c r="DRL734" s="57"/>
      <c r="DRM734" s="57"/>
      <c r="DRN734" s="57"/>
      <c r="DRO734" s="57"/>
      <c r="DRP734" s="57"/>
      <c r="DRQ734" s="57"/>
      <c r="DRR734" s="57"/>
      <c r="DRS734" s="57"/>
      <c r="DRT734" s="57"/>
      <c r="DRU734" s="57"/>
      <c r="DRV734" s="57"/>
      <c r="DRW734" s="57"/>
      <c r="DRX734" s="57"/>
      <c r="DRY734" s="57"/>
      <c r="DRZ734" s="57"/>
      <c r="DSA734" s="57"/>
      <c r="DSB734" s="57"/>
      <c r="DSC734" s="57"/>
      <c r="DSD734" s="57"/>
      <c r="DSE734" s="57"/>
      <c r="DSF734" s="57"/>
      <c r="DSG734" s="57"/>
      <c r="DSH734" s="57"/>
      <c r="DSI734" s="57"/>
      <c r="DSJ734" s="57"/>
      <c r="DSK734" s="57"/>
      <c r="DSL734" s="57"/>
      <c r="DSM734" s="57"/>
      <c r="DSN734" s="57"/>
      <c r="DSO734" s="57"/>
      <c r="DSP734" s="57"/>
      <c r="DSQ734" s="57"/>
      <c r="DSR734" s="57"/>
      <c r="DSS734" s="57"/>
      <c r="DST734" s="57"/>
      <c r="DSU734" s="57"/>
      <c r="DSV734" s="57"/>
      <c r="DSW734" s="57"/>
      <c r="DSX734" s="57"/>
      <c r="DSY734" s="57"/>
      <c r="DSZ734" s="57"/>
      <c r="DTA734" s="57"/>
      <c r="DTB734" s="57"/>
      <c r="DTC734" s="57"/>
      <c r="DTD734" s="57"/>
      <c r="DTE734" s="57"/>
      <c r="DTF734" s="57"/>
      <c r="DTG734" s="57"/>
      <c r="DTH734" s="57"/>
      <c r="DTI734" s="57"/>
      <c r="DTJ734" s="57"/>
      <c r="DTK734" s="57"/>
      <c r="DTL734" s="57"/>
      <c r="DTM734" s="57"/>
      <c r="DTN734" s="57"/>
      <c r="DTO734" s="57"/>
      <c r="DTP734" s="57"/>
      <c r="DTQ734" s="57"/>
      <c r="DTR734" s="57"/>
      <c r="DTS734" s="57"/>
      <c r="DTT734" s="57"/>
      <c r="DTU734" s="57"/>
      <c r="DTV734" s="57"/>
      <c r="DTW734" s="57"/>
      <c r="DTX734" s="57"/>
      <c r="DTY734" s="57"/>
      <c r="DTZ734" s="57"/>
      <c r="DUA734" s="57"/>
      <c r="DUB734" s="57"/>
      <c r="DUC734" s="57"/>
      <c r="DUD734" s="57"/>
      <c r="DUE734" s="57"/>
      <c r="DUF734" s="57"/>
      <c r="DUG734" s="57"/>
      <c r="DUH734" s="57"/>
      <c r="DUI734" s="57"/>
      <c r="DUJ734" s="57"/>
      <c r="DUK734" s="57"/>
      <c r="DUL734" s="57"/>
      <c r="DUM734" s="57"/>
      <c r="DUN734" s="57"/>
      <c r="DUO734" s="57"/>
      <c r="DUP734" s="57"/>
      <c r="DUQ734" s="57"/>
      <c r="DUR734" s="57"/>
      <c r="DUS734" s="57"/>
      <c r="DUT734" s="57"/>
      <c r="DUU734" s="57"/>
      <c r="DUV734" s="57"/>
      <c r="DUW734" s="57"/>
      <c r="DUX734" s="57"/>
      <c r="DUY734" s="57"/>
      <c r="DUZ734" s="57"/>
      <c r="DVA734" s="57"/>
      <c r="DVB734" s="57"/>
      <c r="DVC734" s="57"/>
      <c r="DVD734" s="57"/>
      <c r="DVE734" s="57"/>
      <c r="DVF734" s="57"/>
      <c r="DVG734" s="57"/>
      <c r="DVH734" s="57"/>
      <c r="DVI734" s="57"/>
      <c r="DVJ734" s="57"/>
      <c r="DVK734" s="57"/>
      <c r="DVL734" s="57"/>
      <c r="DVM734" s="57"/>
      <c r="DVN734" s="57"/>
      <c r="DVO734" s="57"/>
      <c r="DVP734" s="57"/>
      <c r="DVQ734" s="57"/>
      <c r="DVR734" s="57"/>
      <c r="DVS734" s="57"/>
      <c r="DVT734" s="57"/>
      <c r="DVU734" s="57"/>
      <c r="DVV734" s="57"/>
      <c r="DVW734" s="57"/>
      <c r="DVX734" s="57"/>
      <c r="DVY734" s="57"/>
      <c r="DVZ734" s="57"/>
      <c r="DWA734" s="57"/>
      <c r="DWB734" s="57"/>
      <c r="DWC734" s="57"/>
      <c r="DWD734" s="57"/>
      <c r="DWE734" s="57"/>
      <c r="DWF734" s="57"/>
      <c r="DWG734" s="57"/>
      <c r="DWH734" s="57"/>
      <c r="DWI734" s="57"/>
      <c r="DWJ734" s="57"/>
      <c r="DWK734" s="57"/>
      <c r="DWL734" s="57"/>
      <c r="DWM734" s="57"/>
      <c r="DWN734" s="57"/>
      <c r="DWO734" s="57"/>
      <c r="DWP734" s="57"/>
      <c r="DWQ734" s="57"/>
      <c r="DWR734" s="57"/>
      <c r="DWS734" s="57"/>
      <c r="DWT734" s="57"/>
      <c r="DWU734" s="57"/>
      <c r="DWV734" s="57"/>
      <c r="DWW734" s="57"/>
      <c r="DWX734" s="57"/>
      <c r="DWY734" s="57"/>
      <c r="DWZ734" s="57"/>
      <c r="DXA734" s="57"/>
      <c r="DXB734" s="57"/>
      <c r="DXC734" s="57"/>
      <c r="DXD734" s="57"/>
      <c r="DXE734" s="57"/>
      <c r="DXF734" s="57"/>
      <c r="DXG734" s="57"/>
      <c r="DXH734" s="57"/>
      <c r="DXI734" s="57"/>
      <c r="DXJ734" s="57"/>
      <c r="DXK734" s="57"/>
      <c r="DXL734" s="57"/>
      <c r="DXM734" s="57"/>
      <c r="DXN734" s="57"/>
      <c r="DXO734" s="57"/>
      <c r="DXP734" s="57"/>
      <c r="DXQ734" s="57"/>
      <c r="DXR734" s="57"/>
      <c r="DXS734" s="57"/>
      <c r="DXT734" s="57"/>
      <c r="DXU734" s="57"/>
      <c r="DXV734" s="57"/>
      <c r="DXW734" s="57"/>
      <c r="DXX734" s="57"/>
      <c r="DXY734" s="57"/>
      <c r="DXZ734" s="57"/>
      <c r="DYA734" s="57"/>
      <c r="DYB734" s="57"/>
      <c r="DYC734" s="57"/>
      <c r="DYD734" s="57"/>
      <c r="DYE734" s="57"/>
      <c r="DYF734" s="57"/>
      <c r="DYG734" s="57"/>
      <c r="DYH734" s="57"/>
      <c r="DYI734" s="57"/>
      <c r="DYJ734" s="57"/>
      <c r="DYK734" s="57"/>
      <c r="DYL734" s="57"/>
      <c r="DYM734" s="57"/>
      <c r="DYN734" s="57"/>
      <c r="DYO734" s="57"/>
      <c r="DYP734" s="57"/>
      <c r="DYQ734" s="57"/>
      <c r="DYR734" s="57"/>
      <c r="DYS734" s="57"/>
      <c r="DYT734" s="57"/>
      <c r="DYU734" s="57"/>
      <c r="DYV734" s="57"/>
      <c r="DYW734" s="57"/>
      <c r="DYX734" s="57"/>
      <c r="DYY734" s="57"/>
      <c r="DYZ734" s="57"/>
      <c r="DZA734" s="57"/>
      <c r="DZB734" s="57"/>
      <c r="DZC734" s="57"/>
      <c r="DZD734" s="57"/>
      <c r="DZE734" s="57"/>
      <c r="DZF734" s="57"/>
      <c r="DZG734" s="57"/>
      <c r="DZH734" s="57"/>
      <c r="DZI734" s="57"/>
      <c r="DZJ734" s="57"/>
      <c r="DZK734" s="57"/>
      <c r="DZL734" s="57"/>
      <c r="DZM734" s="57"/>
      <c r="DZN734" s="57"/>
      <c r="DZO734" s="57"/>
      <c r="DZP734" s="57"/>
      <c r="DZQ734" s="57"/>
      <c r="DZR734" s="57"/>
      <c r="DZS734" s="57"/>
      <c r="DZT734" s="57"/>
      <c r="DZU734" s="57"/>
      <c r="DZV734" s="57"/>
      <c r="DZW734" s="57"/>
      <c r="DZX734" s="57"/>
      <c r="DZY734" s="57"/>
      <c r="DZZ734" s="57"/>
      <c r="EAA734" s="57"/>
      <c r="EAB734" s="57"/>
      <c r="EAC734" s="57"/>
      <c r="EAD734" s="57"/>
      <c r="EAE734" s="57"/>
      <c r="EAF734" s="57"/>
      <c r="EAG734" s="57"/>
      <c r="EAH734" s="57"/>
      <c r="EAI734" s="57"/>
      <c r="EAJ734" s="57"/>
      <c r="EAK734" s="57"/>
      <c r="EAL734" s="57"/>
      <c r="EAM734" s="57"/>
      <c r="EAN734" s="57"/>
      <c r="EAO734" s="57"/>
      <c r="EAP734" s="57"/>
      <c r="EAQ734" s="57"/>
      <c r="EAR734" s="57"/>
      <c r="EAS734" s="57"/>
      <c r="EAT734" s="57"/>
      <c r="EAU734" s="57"/>
      <c r="EAV734" s="57"/>
      <c r="EAW734" s="57"/>
      <c r="EAX734" s="57"/>
      <c r="EAY734" s="57"/>
      <c r="EAZ734" s="57"/>
      <c r="EBA734" s="57"/>
      <c r="EBB734" s="57"/>
      <c r="EBC734" s="57"/>
      <c r="EBD734" s="57"/>
      <c r="EBE734" s="57"/>
      <c r="EBF734" s="57"/>
      <c r="EBG734" s="57"/>
      <c r="EBH734" s="57"/>
      <c r="EBI734" s="57"/>
      <c r="EBJ734" s="57"/>
      <c r="EBK734" s="57"/>
      <c r="EBL734" s="57"/>
      <c r="EBM734" s="57"/>
      <c r="EBN734" s="57"/>
      <c r="EBO734" s="57"/>
      <c r="EBP734" s="57"/>
      <c r="EBQ734" s="57"/>
      <c r="EBR734" s="57"/>
      <c r="EBS734" s="57"/>
      <c r="EBT734" s="57"/>
      <c r="EBU734" s="57"/>
      <c r="EBV734" s="57"/>
      <c r="EBW734" s="57"/>
      <c r="EBX734" s="57"/>
      <c r="EBY734" s="57"/>
      <c r="EBZ734" s="57"/>
      <c r="ECA734" s="57"/>
      <c r="ECB734" s="57"/>
      <c r="ECC734" s="57"/>
      <c r="ECD734" s="57"/>
      <c r="ECE734" s="57"/>
      <c r="ECF734" s="57"/>
      <c r="ECG734" s="57"/>
      <c r="ECH734" s="57"/>
      <c r="ECI734" s="57"/>
      <c r="ECJ734" s="57"/>
      <c r="ECK734" s="57"/>
      <c r="ECL734" s="57"/>
      <c r="ECM734" s="57"/>
      <c r="ECN734" s="57"/>
      <c r="ECO734" s="57"/>
      <c r="ECP734" s="57"/>
      <c r="ECQ734" s="57"/>
      <c r="ECR734" s="57"/>
      <c r="ECS734" s="57"/>
      <c r="ECT734" s="57"/>
      <c r="ECU734" s="57"/>
      <c r="ECV734" s="57"/>
      <c r="ECW734" s="57"/>
      <c r="ECX734" s="57"/>
      <c r="ECY734" s="57"/>
      <c r="ECZ734" s="57"/>
      <c r="EDA734" s="57"/>
      <c r="EDB734" s="57"/>
      <c r="EDC734" s="57"/>
      <c r="EDD734" s="57"/>
      <c r="EDE734" s="57"/>
      <c r="EDF734" s="57"/>
      <c r="EDG734" s="57"/>
      <c r="EDH734" s="57"/>
      <c r="EDI734" s="57"/>
      <c r="EDJ734" s="57"/>
      <c r="EDK734" s="57"/>
      <c r="EDL734" s="57"/>
      <c r="EDM734" s="57"/>
      <c r="EDN734" s="57"/>
      <c r="EDO734" s="57"/>
      <c r="EDP734" s="57"/>
      <c r="EDQ734" s="57"/>
      <c r="EDR734" s="57"/>
      <c r="EDS734" s="57"/>
      <c r="EDT734" s="57"/>
      <c r="EDU734" s="57"/>
      <c r="EDV734" s="57"/>
      <c r="EDW734" s="57"/>
      <c r="EDX734" s="57"/>
      <c r="EDY734" s="57"/>
      <c r="EDZ734" s="57"/>
      <c r="EEA734" s="57"/>
      <c r="EEB734" s="57"/>
      <c r="EEC734" s="57"/>
      <c r="EED734" s="57"/>
      <c r="EEE734" s="57"/>
      <c r="EEF734" s="57"/>
      <c r="EEG734" s="57"/>
      <c r="EEH734" s="57"/>
      <c r="EEI734" s="57"/>
      <c r="EEJ734" s="57"/>
      <c r="EEK734" s="57"/>
      <c r="EEL734" s="57"/>
      <c r="EEM734" s="57"/>
      <c r="EEN734" s="57"/>
      <c r="EEO734" s="57"/>
      <c r="EEP734" s="57"/>
      <c r="EEQ734" s="57"/>
      <c r="EER734" s="57"/>
      <c r="EES734" s="57"/>
      <c r="EET734" s="57"/>
      <c r="EEU734" s="57"/>
      <c r="EEV734" s="57"/>
      <c r="EEW734" s="57"/>
      <c r="EEX734" s="57"/>
      <c r="EEY734" s="57"/>
      <c r="EEZ734" s="57"/>
      <c r="EFA734" s="57"/>
      <c r="EFB734" s="57"/>
      <c r="EFC734" s="57"/>
      <c r="EFD734" s="57"/>
      <c r="EFE734" s="57"/>
      <c r="EFF734" s="57"/>
      <c r="EFG734" s="57"/>
      <c r="EFH734" s="57"/>
      <c r="EFI734" s="57"/>
      <c r="EFJ734" s="57"/>
      <c r="EFK734" s="57"/>
      <c r="EFL734" s="57"/>
      <c r="EFM734" s="57"/>
      <c r="EFN734" s="57"/>
      <c r="EFO734" s="57"/>
      <c r="EFP734" s="57"/>
      <c r="EFQ734" s="57"/>
      <c r="EFR734" s="57"/>
      <c r="EFS734" s="57"/>
      <c r="EFT734" s="57"/>
      <c r="EFU734" s="57"/>
      <c r="EFV734" s="57"/>
      <c r="EFW734" s="57"/>
      <c r="EFX734" s="57"/>
      <c r="EFY734" s="57"/>
      <c r="EFZ734" s="57"/>
      <c r="EGA734" s="57"/>
      <c r="EGB734" s="57"/>
      <c r="EGC734" s="57"/>
      <c r="EGD734" s="57"/>
      <c r="EGE734" s="57"/>
      <c r="EGF734" s="57"/>
      <c r="EGG734" s="57"/>
      <c r="EGH734" s="57"/>
      <c r="EGI734" s="57"/>
      <c r="EGJ734" s="57"/>
      <c r="EGK734" s="57"/>
      <c r="EGL734" s="57"/>
      <c r="EGM734" s="57"/>
      <c r="EGN734" s="57"/>
      <c r="EGO734" s="57"/>
      <c r="EGP734" s="57"/>
      <c r="EGQ734" s="57"/>
      <c r="EGR734" s="57"/>
      <c r="EGS734" s="57"/>
      <c r="EGT734" s="57"/>
      <c r="EGU734" s="57"/>
      <c r="EGV734" s="57"/>
      <c r="EGW734" s="57"/>
      <c r="EGX734" s="57"/>
      <c r="EGY734" s="57"/>
      <c r="EGZ734" s="57"/>
      <c r="EHA734" s="57"/>
      <c r="EHB734" s="57"/>
      <c r="EHC734" s="57"/>
      <c r="EHD734" s="57"/>
      <c r="EHE734" s="57"/>
      <c r="EHF734" s="57"/>
      <c r="EHG734" s="57"/>
      <c r="EHH734" s="57"/>
      <c r="EHI734" s="57"/>
      <c r="EHJ734" s="57"/>
      <c r="EHK734" s="57"/>
      <c r="EHL734" s="57"/>
      <c r="EHM734" s="57"/>
      <c r="EHN734" s="57"/>
      <c r="EHO734" s="57"/>
      <c r="EHP734" s="57"/>
      <c r="EHQ734" s="57"/>
      <c r="EHR734" s="57"/>
      <c r="EHS734" s="57"/>
      <c r="EHT734" s="57"/>
      <c r="EHU734" s="57"/>
      <c r="EHV734" s="57"/>
      <c r="EHW734" s="57"/>
      <c r="EHX734" s="57"/>
      <c r="EHY734" s="57"/>
      <c r="EHZ734" s="57"/>
      <c r="EIA734" s="57"/>
      <c r="EIB734" s="57"/>
      <c r="EIC734" s="57"/>
      <c r="EID734" s="57"/>
      <c r="EIE734" s="57"/>
      <c r="EIF734" s="57"/>
      <c r="EIG734" s="57"/>
      <c r="EIH734" s="57"/>
      <c r="EII734" s="57"/>
      <c r="EIJ734" s="57"/>
      <c r="EIK734" s="57"/>
      <c r="EIL734" s="57"/>
      <c r="EIM734" s="57"/>
      <c r="EIN734" s="57"/>
      <c r="EIO734" s="57"/>
      <c r="EIP734" s="57"/>
      <c r="EIQ734" s="57"/>
      <c r="EIR734" s="57"/>
      <c r="EIS734" s="57"/>
      <c r="EIT734" s="57"/>
      <c r="EIU734" s="57"/>
      <c r="EIV734" s="57"/>
      <c r="EIW734" s="57"/>
      <c r="EIX734" s="57"/>
      <c r="EIY734" s="57"/>
      <c r="EIZ734" s="57"/>
      <c r="EJA734" s="57"/>
      <c r="EJB734" s="57"/>
      <c r="EJC734" s="57"/>
      <c r="EJD734" s="57"/>
      <c r="EJE734" s="57"/>
      <c r="EJF734" s="57"/>
      <c r="EJG734" s="57"/>
      <c r="EJH734" s="57"/>
      <c r="EJI734" s="57"/>
      <c r="EJJ734" s="57"/>
      <c r="EJK734" s="57"/>
      <c r="EJL734" s="57"/>
      <c r="EJM734" s="57"/>
      <c r="EJN734" s="57"/>
      <c r="EJO734" s="57"/>
      <c r="EJP734" s="57"/>
      <c r="EJQ734" s="57"/>
      <c r="EJR734" s="57"/>
      <c r="EJS734" s="57"/>
      <c r="EJT734" s="57"/>
      <c r="EJU734" s="57"/>
      <c r="EJV734" s="57"/>
      <c r="EJW734" s="57"/>
      <c r="EJX734" s="57"/>
      <c r="EJY734" s="57"/>
      <c r="EJZ734" s="57"/>
      <c r="EKA734" s="57"/>
      <c r="EKB734" s="57"/>
      <c r="EKC734" s="57"/>
      <c r="EKD734" s="57"/>
      <c r="EKE734" s="57"/>
      <c r="EKF734" s="57"/>
      <c r="EKG734" s="57"/>
      <c r="EKH734" s="57"/>
      <c r="EKI734" s="57"/>
      <c r="EKJ734" s="57"/>
      <c r="EKK734" s="57"/>
      <c r="EKL734" s="57"/>
      <c r="EKM734" s="57"/>
      <c r="EKN734" s="57"/>
      <c r="EKO734" s="57"/>
      <c r="EKP734" s="57"/>
      <c r="EKQ734" s="57"/>
      <c r="EKR734" s="57"/>
      <c r="EKS734" s="57"/>
      <c r="EKT734" s="57"/>
      <c r="EKU734" s="57"/>
      <c r="EKV734" s="57"/>
      <c r="EKW734" s="57"/>
      <c r="EKX734" s="57"/>
      <c r="EKY734" s="57"/>
      <c r="EKZ734" s="57"/>
      <c r="ELA734" s="57"/>
      <c r="ELB734" s="57"/>
      <c r="ELC734" s="57"/>
      <c r="ELD734" s="57"/>
      <c r="ELE734" s="57"/>
      <c r="ELF734" s="57"/>
      <c r="ELG734" s="57"/>
      <c r="ELH734" s="57"/>
      <c r="ELI734" s="57"/>
      <c r="ELJ734" s="57"/>
      <c r="ELK734" s="57"/>
      <c r="ELL734" s="57"/>
      <c r="ELM734" s="57"/>
      <c r="ELN734" s="57"/>
      <c r="ELO734" s="57"/>
      <c r="ELP734" s="57"/>
      <c r="ELQ734" s="57"/>
      <c r="ELR734" s="57"/>
      <c r="ELS734" s="57"/>
      <c r="ELT734" s="57"/>
      <c r="ELU734" s="57"/>
      <c r="ELV734" s="57"/>
      <c r="ELW734" s="57"/>
      <c r="ELX734" s="57"/>
      <c r="ELY734" s="57"/>
      <c r="ELZ734" s="57"/>
      <c r="EMA734" s="57"/>
      <c r="EMB734" s="57"/>
      <c r="EMC734" s="57"/>
      <c r="EMD734" s="57"/>
      <c r="EME734" s="57"/>
      <c r="EMF734" s="57"/>
      <c r="EMG734" s="57"/>
      <c r="EMH734" s="57"/>
      <c r="EMI734" s="57"/>
      <c r="EMJ734" s="57"/>
      <c r="EMK734" s="57"/>
      <c r="EML734" s="57"/>
      <c r="EMM734" s="57"/>
      <c r="EMN734" s="57"/>
      <c r="EMO734" s="57"/>
      <c r="EMP734" s="57"/>
      <c r="EMQ734" s="57"/>
      <c r="EMR734" s="57"/>
      <c r="EMS734" s="57"/>
      <c r="EMT734" s="57"/>
      <c r="EMU734" s="57"/>
      <c r="EMV734" s="57"/>
      <c r="EMW734" s="57"/>
      <c r="EMX734" s="57"/>
      <c r="EMY734" s="57"/>
      <c r="EMZ734" s="57"/>
      <c r="ENA734" s="57"/>
      <c r="ENB734" s="57"/>
      <c r="ENC734" s="57"/>
      <c r="END734" s="57"/>
      <c r="ENE734" s="57"/>
      <c r="ENF734" s="57"/>
      <c r="ENG734" s="57"/>
      <c r="ENH734" s="57"/>
      <c r="ENI734" s="57"/>
      <c r="ENJ734" s="57"/>
      <c r="ENK734" s="57"/>
      <c r="ENL734" s="57"/>
      <c r="ENM734" s="57"/>
      <c r="ENN734" s="57"/>
      <c r="ENO734" s="57"/>
      <c r="ENP734" s="57"/>
      <c r="ENQ734" s="57"/>
      <c r="ENR734" s="57"/>
      <c r="ENS734" s="57"/>
      <c r="ENT734" s="57"/>
      <c r="ENU734" s="57"/>
      <c r="ENV734" s="57"/>
      <c r="ENW734" s="57"/>
      <c r="ENX734" s="57"/>
      <c r="ENY734" s="57"/>
      <c r="ENZ734" s="57"/>
      <c r="EOA734" s="57"/>
      <c r="EOB734" s="57"/>
      <c r="EOC734" s="57"/>
      <c r="EOD734" s="57"/>
      <c r="EOE734" s="57"/>
      <c r="EOF734" s="57"/>
      <c r="EOG734" s="57"/>
      <c r="EOH734" s="57"/>
      <c r="EOI734" s="57"/>
      <c r="EOJ734" s="57"/>
      <c r="EOK734" s="57"/>
      <c r="EOL734" s="57"/>
      <c r="EOM734" s="57"/>
      <c r="EON734" s="57"/>
      <c r="EOO734" s="57"/>
      <c r="EOP734" s="57"/>
      <c r="EOQ734" s="57"/>
      <c r="EOR734" s="57"/>
      <c r="EOS734" s="57"/>
      <c r="EOT734" s="57"/>
      <c r="EOU734" s="57"/>
      <c r="EOV734" s="57"/>
      <c r="EOW734" s="57"/>
      <c r="EOX734" s="57"/>
      <c r="EOY734" s="57"/>
      <c r="EOZ734" s="57"/>
      <c r="EPA734" s="57"/>
      <c r="EPB734" s="57"/>
      <c r="EPC734" s="57"/>
      <c r="EPD734" s="57"/>
      <c r="EPE734" s="57"/>
      <c r="EPF734" s="57"/>
      <c r="EPG734" s="57"/>
      <c r="EPH734" s="57"/>
      <c r="EPI734" s="57"/>
      <c r="EPJ734" s="57"/>
      <c r="EPK734" s="57"/>
      <c r="EPL734" s="57"/>
      <c r="EPM734" s="57"/>
      <c r="EPN734" s="57"/>
      <c r="EPO734" s="57"/>
      <c r="EPP734" s="57"/>
      <c r="EPQ734" s="57"/>
      <c r="EPR734" s="57"/>
      <c r="EPS734" s="57"/>
      <c r="EPT734" s="57"/>
      <c r="EPU734" s="57"/>
      <c r="EPV734" s="57"/>
      <c r="EPW734" s="57"/>
      <c r="EPX734" s="57"/>
      <c r="EPY734" s="57"/>
      <c r="EPZ734" s="57"/>
      <c r="EQA734" s="57"/>
      <c r="EQB734" s="57"/>
      <c r="EQC734" s="57"/>
      <c r="EQD734" s="57"/>
      <c r="EQE734" s="57"/>
      <c r="EQF734" s="57"/>
      <c r="EQG734" s="57"/>
      <c r="EQH734" s="57"/>
      <c r="EQI734" s="57"/>
      <c r="EQJ734" s="57"/>
      <c r="EQK734" s="57"/>
      <c r="EQL734" s="57"/>
      <c r="EQM734" s="57"/>
      <c r="EQN734" s="57"/>
      <c r="EQO734" s="57"/>
      <c r="EQP734" s="57"/>
      <c r="EQQ734" s="57"/>
      <c r="EQR734" s="57"/>
      <c r="EQS734" s="57"/>
      <c r="EQT734" s="57"/>
      <c r="EQU734" s="57"/>
      <c r="EQV734" s="57"/>
      <c r="EQW734" s="57"/>
      <c r="EQX734" s="57"/>
      <c r="EQY734" s="57"/>
      <c r="EQZ734" s="57"/>
      <c r="ERA734" s="57"/>
      <c r="ERB734" s="57"/>
      <c r="ERC734" s="57"/>
      <c r="ERD734" s="57"/>
      <c r="ERE734" s="57"/>
      <c r="ERF734" s="57"/>
      <c r="ERG734" s="57"/>
      <c r="ERH734" s="57"/>
      <c r="ERI734" s="57"/>
      <c r="ERJ734" s="57"/>
      <c r="ERK734" s="57"/>
      <c r="ERL734" s="57"/>
      <c r="ERM734" s="57"/>
      <c r="ERN734" s="57"/>
      <c r="ERO734" s="57"/>
      <c r="ERP734" s="57"/>
      <c r="ERQ734" s="57"/>
      <c r="ERR734" s="57"/>
      <c r="ERS734" s="57"/>
      <c r="ERT734" s="57"/>
      <c r="ERU734" s="57"/>
      <c r="ERV734" s="57"/>
      <c r="ERW734" s="57"/>
      <c r="ERX734" s="57"/>
      <c r="ERY734" s="57"/>
      <c r="ERZ734" s="57"/>
      <c r="ESA734" s="57"/>
      <c r="ESB734" s="57"/>
      <c r="ESC734" s="57"/>
      <c r="ESD734" s="57"/>
      <c r="ESE734" s="57"/>
      <c r="ESF734" s="57"/>
      <c r="ESG734" s="57"/>
      <c r="ESH734" s="57"/>
      <c r="ESI734" s="57"/>
      <c r="ESJ734" s="57"/>
      <c r="ESK734" s="57"/>
      <c r="ESL734" s="57"/>
      <c r="ESM734" s="57"/>
      <c r="ESN734" s="57"/>
      <c r="ESO734" s="57"/>
      <c r="ESP734" s="57"/>
      <c r="ESQ734" s="57"/>
      <c r="ESR734" s="57"/>
      <c r="ESS734" s="57"/>
      <c r="EST734" s="57"/>
      <c r="ESU734" s="57"/>
      <c r="ESV734" s="57"/>
      <c r="ESW734" s="57"/>
      <c r="ESX734" s="57"/>
      <c r="ESY734" s="57"/>
      <c r="ESZ734" s="57"/>
      <c r="ETA734" s="57"/>
      <c r="ETB734" s="57"/>
      <c r="ETC734" s="57"/>
      <c r="ETD734" s="57"/>
      <c r="ETE734" s="57"/>
      <c r="ETF734" s="57"/>
      <c r="ETG734" s="57"/>
      <c r="ETH734" s="57"/>
      <c r="ETI734" s="57"/>
      <c r="ETJ734" s="57"/>
      <c r="ETK734" s="57"/>
      <c r="ETL734" s="57"/>
      <c r="ETM734" s="57"/>
      <c r="ETN734" s="57"/>
      <c r="ETO734" s="57"/>
      <c r="ETP734" s="57"/>
      <c r="ETQ734" s="57"/>
      <c r="ETR734" s="57"/>
      <c r="ETS734" s="57"/>
      <c r="ETT734" s="57"/>
      <c r="ETU734" s="57"/>
      <c r="ETV734" s="57"/>
      <c r="ETW734" s="57"/>
      <c r="ETX734" s="57"/>
      <c r="ETY734" s="57"/>
      <c r="ETZ734" s="57"/>
      <c r="EUA734" s="57"/>
      <c r="EUB734" s="57"/>
      <c r="EUC734" s="57"/>
      <c r="EUD734" s="57"/>
      <c r="EUE734" s="57"/>
      <c r="EUF734" s="57"/>
      <c r="EUG734" s="57"/>
      <c r="EUH734" s="57"/>
      <c r="EUI734" s="57"/>
      <c r="EUJ734" s="57"/>
      <c r="EUK734" s="57"/>
      <c r="EUL734" s="57"/>
      <c r="EUM734" s="57"/>
      <c r="EUN734" s="57"/>
      <c r="EUO734" s="57"/>
      <c r="EUP734" s="57"/>
      <c r="EUQ734" s="57"/>
      <c r="EUR734" s="57"/>
      <c r="EUS734" s="57"/>
      <c r="EUT734" s="57"/>
      <c r="EUU734" s="57"/>
      <c r="EUV734" s="57"/>
      <c r="EUW734" s="57"/>
      <c r="EUX734" s="57"/>
      <c r="EUY734" s="57"/>
      <c r="EUZ734" s="57"/>
      <c r="EVA734" s="57"/>
      <c r="EVB734" s="57"/>
      <c r="EVC734" s="57"/>
      <c r="EVD734" s="57"/>
      <c r="EVE734" s="57"/>
      <c r="EVF734" s="57"/>
      <c r="EVG734" s="57"/>
      <c r="EVH734" s="57"/>
      <c r="EVI734" s="57"/>
      <c r="EVJ734" s="57"/>
      <c r="EVK734" s="57"/>
      <c r="EVL734" s="57"/>
      <c r="EVM734" s="57"/>
      <c r="EVN734" s="57"/>
      <c r="EVO734" s="57"/>
      <c r="EVP734" s="57"/>
      <c r="EVQ734" s="57"/>
      <c r="EVR734" s="57"/>
      <c r="EVS734" s="57"/>
      <c r="EVT734" s="57"/>
      <c r="EVU734" s="57"/>
      <c r="EVV734" s="57"/>
      <c r="EVW734" s="57"/>
      <c r="EVX734" s="57"/>
      <c r="EVY734" s="57"/>
      <c r="EVZ734" s="57"/>
      <c r="EWA734" s="57"/>
      <c r="EWB734" s="57"/>
      <c r="EWC734" s="57"/>
      <c r="EWD734" s="57"/>
      <c r="EWE734" s="57"/>
      <c r="EWF734" s="57"/>
      <c r="EWG734" s="57"/>
      <c r="EWH734" s="57"/>
      <c r="EWI734" s="57"/>
      <c r="EWJ734" s="57"/>
      <c r="EWK734" s="57"/>
      <c r="EWL734" s="57"/>
      <c r="EWM734" s="57"/>
      <c r="EWN734" s="57"/>
      <c r="EWO734" s="57"/>
      <c r="EWP734" s="57"/>
      <c r="EWQ734" s="57"/>
      <c r="EWR734" s="57"/>
      <c r="EWS734" s="57"/>
      <c r="EWT734" s="57"/>
      <c r="EWU734" s="57"/>
      <c r="EWV734" s="57"/>
      <c r="EWW734" s="57"/>
      <c r="EWX734" s="57"/>
      <c r="EWY734" s="57"/>
      <c r="EWZ734" s="57"/>
      <c r="EXA734" s="57"/>
      <c r="EXB734" s="57"/>
      <c r="EXC734" s="57"/>
      <c r="EXD734" s="57"/>
      <c r="EXE734" s="57"/>
      <c r="EXF734" s="57"/>
      <c r="EXG734" s="57"/>
      <c r="EXH734" s="57"/>
      <c r="EXI734" s="57"/>
      <c r="EXJ734" s="57"/>
      <c r="EXK734" s="57"/>
      <c r="EXL734" s="57"/>
      <c r="EXM734" s="57"/>
      <c r="EXN734" s="57"/>
      <c r="EXO734" s="57"/>
      <c r="EXP734" s="57"/>
      <c r="EXQ734" s="57"/>
      <c r="EXR734" s="57"/>
      <c r="EXS734" s="57"/>
      <c r="EXT734" s="57"/>
      <c r="EXU734" s="57"/>
      <c r="EXV734" s="57"/>
      <c r="EXW734" s="57"/>
      <c r="EXX734" s="57"/>
      <c r="EXY734" s="57"/>
      <c r="EXZ734" s="57"/>
      <c r="EYA734" s="57"/>
      <c r="EYB734" s="57"/>
      <c r="EYC734" s="57"/>
      <c r="EYD734" s="57"/>
      <c r="EYE734" s="57"/>
      <c r="EYF734" s="57"/>
      <c r="EYG734" s="57"/>
      <c r="EYH734" s="57"/>
      <c r="EYI734" s="57"/>
      <c r="EYJ734" s="57"/>
      <c r="EYK734" s="57"/>
      <c r="EYL734" s="57"/>
      <c r="EYM734" s="57"/>
      <c r="EYN734" s="57"/>
      <c r="EYO734" s="57"/>
      <c r="EYP734" s="57"/>
      <c r="EYQ734" s="57"/>
      <c r="EYR734" s="57"/>
      <c r="EYS734" s="57"/>
      <c r="EYT734" s="57"/>
      <c r="EYU734" s="57"/>
      <c r="EYV734" s="57"/>
      <c r="EYW734" s="57"/>
      <c r="EYX734" s="57"/>
      <c r="EYY734" s="57"/>
      <c r="EYZ734" s="57"/>
      <c r="EZA734" s="57"/>
      <c r="EZB734" s="57"/>
      <c r="EZC734" s="57"/>
      <c r="EZD734" s="57"/>
      <c r="EZE734" s="57"/>
      <c r="EZF734" s="57"/>
      <c r="EZG734" s="57"/>
      <c r="EZH734" s="57"/>
      <c r="EZI734" s="57"/>
      <c r="EZJ734" s="57"/>
      <c r="EZK734" s="57"/>
      <c r="EZL734" s="57"/>
      <c r="EZM734" s="57"/>
      <c r="EZN734" s="57"/>
      <c r="EZO734" s="57"/>
      <c r="EZP734" s="57"/>
      <c r="EZQ734" s="57"/>
      <c r="EZR734" s="57"/>
      <c r="EZS734" s="57"/>
      <c r="EZT734" s="57"/>
      <c r="EZU734" s="57"/>
      <c r="EZV734" s="57"/>
      <c r="EZW734" s="57"/>
      <c r="EZX734" s="57"/>
      <c r="EZY734" s="57"/>
      <c r="EZZ734" s="57"/>
      <c r="FAA734" s="57"/>
      <c r="FAB734" s="57"/>
      <c r="FAC734" s="57"/>
      <c r="FAD734" s="57"/>
      <c r="FAE734" s="57"/>
      <c r="FAF734" s="57"/>
      <c r="FAG734" s="57"/>
      <c r="FAH734" s="57"/>
      <c r="FAI734" s="57"/>
      <c r="FAJ734" s="57"/>
      <c r="FAK734" s="57"/>
      <c r="FAL734" s="57"/>
      <c r="FAM734" s="57"/>
      <c r="FAN734" s="57"/>
      <c r="FAO734" s="57"/>
      <c r="FAP734" s="57"/>
      <c r="FAQ734" s="57"/>
      <c r="FAR734" s="57"/>
      <c r="FAS734" s="57"/>
      <c r="FAT734" s="57"/>
      <c r="FAU734" s="57"/>
      <c r="FAV734" s="57"/>
      <c r="FAW734" s="57"/>
      <c r="FAX734" s="57"/>
      <c r="FAY734" s="57"/>
      <c r="FAZ734" s="57"/>
      <c r="FBA734" s="57"/>
      <c r="FBB734" s="57"/>
      <c r="FBC734" s="57"/>
      <c r="FBD734" s="57"/>
      <c r="FBE734" s="57"/>
      <c r="FBF734" s="57"/>
      <c r="FBG734" s="57"/>
      <c r="FBH734" s="57"/>
      <c r="FBI734" s="57"/>
      <c r="FBJ734" s="57"/>
      <c r="FBK734" s="57"/>
      <c r="FBL734" s="57"/>
      <c r="FBM734" s="57"/>
      <c r="FBN734" s="57"/>
      <c r="FBO734" s="57"/>
      <c r="FBP734" s="57"/>
      <c r="FBQ734" s="57"/>
      <c r="FBR734" s="57"/>
      <c r="FBS734" s="57"/>
      <c r="FBT734" s="57"/>
      <c r="FBU734" s="57"/>
      <c r="FBV734" s="57"/>
      <c r="FBW734" s="57"/>
      <c r="FBX734" s="57"/>
      <c r="FBY734" s="57"/>
      <c r="FBZ734" s="57"/>
      <c r="FCA734" s="57"/>
      <c r="FCB734" s="57"/>
      <c r="FCC734" s="57"/>
      <c r="FCD734" s="57"/>
      <c r="FCE734" s="57"/>
      <c r="FCF734" s="57"/>
      <c r="FCG734" s="57"/>
      <c r="FCH734" s="57"/>
      <c r="FCI734" s="57"/>
      <c r="FCJ734" s="57"/>
      <c r="FCK734" s="57"/>
      <c r="FCL734" s="57"/>
      <c r="FCM734" s="57"/>
      <c r="FCN734" s="57"/>
      <c r="FCO734" s="57"/>
      <c r="FCP734" s="57"/>
      <c r="FCQ734" s="57"/>
      <c r="FCR734" s="57"/>
      <c r="FCS734" s="57"/>
      <c r="FCT734" s="57"/>
      <c r="FCU734" s="57"/>
      <c r="FCV734" s="57"/>
      <c r="FCW734" s="57"/>
      <c r="FCX734" s="57"/>
      <c r="FCY734" s="57"/>
      <c r="FCZ734" s="57"/>
      <c r="FDA734" s="57"/>
      <c r="FDB734" s="57"/>
      <c r="FDC734" s="57"/>
      <c r="FDD734" s="57"/>
      <c r="FDE734" s="57"/>
      <c r="FDF734" s="57"/>
      <c r="FDG734" s="57"/>
      <c r="FDH734" s="57"/>
      <c r="FDI734" s="57"/>
      <c r="FDJ734" s="57"/>
      <c r="FDK734" s="57"/>
      <c r="FDL734" s="57"/>
      <c r="FDM734" s="57"/>
      <c r="FDN734" s="57"/>
      <c r="FDO734" s="57"/>
      <c r="FDP734" s="57"/>
      <c r="FDQ734" s="57"/>
      <c r="FDR734" s="57"/>
      <c r="FDS734" s="57"/>
      <c r="FDT734" s="57"/>
      <c r="FDU734" s="57"/>
      <c r="FDV734" s="57"/>
      <c r="FDW734" s="57"/>
      <c r="FDX734" s="57"/>
      <c r="FDY734" s="57"/>
      <c r="FDZ734" s="57"/>
      <c r="FEA734" s="57"/>
      <c r="FEB734" s="57"/>
      <c r="FEC734" s="57"/>
      <c r="FED734" s="57"/>
      <c r="FEE734" s="57"/>
      <c r="FEF734" s="57"/>
      <c r="FEG734" s="57"/>
      <c r="FEH734" s="57"/>
      <c r="FEI734" s="57"/>
      <c r="FEJ734" s="57"/>
      <c r="FEK734" s="57"/>
      <c r="FEL734" s="57"/>
      <c r="FEM734" s="57"/>
      <c r="FEN734" s="57"/>
      <c r="FEO734" s="57"/>
      <c r="FEP734" s="57"/>
      <c r="FEQ734" s="57"/>
      <c r="FER734" s="57"/>
      <c r="FES734" s="57"/>
      <c r="FET734" s="57"/>
      <c r="FEU734" s="57"/>
      <c r="FEV734" s="57"/>
      <c r="FEW734" s="57"/>
      <c r="FEX734" s="57"/>
      <c r="FEY734" s="57"/>
      <c r="FEZ734" s="57"/>
      <c r="FFA734" s="57"/>
      <c r="FFB734" s="57"/>
      <c r="FFC734" s="57"/>
      <c r="FFD734" s="57"/>
      <c r="FFE734" s="57"/>
      <c r="FFF734" s="57"/>
      <c r="FFG734" s="57"/>
      <c r="FFH734" s="57"/>
      <c r="FFI734" s="57"/>
      <c r="FFJ734" s="57"/>
      <c r="FFK734" s="57"/>
      <c r="FFL734" s="57"/>
      <c r="FFM734" s="57"/>
      <c r="FFN734" s="57"/>
      <c r="FFO734" s="57"/>
      <c r="FFP734" s="57"/>
      <c r="FFQ734" s="57"/>
      <c r="FFR734" s="57"/>
      <c r="FFS734" s="57"/>
      <c r="FFT734" s="57"/>
      <c r="FFU734" s="57"/>
      <c r="FFV734" s="57"/>
      <c r="FFW734" s="57"/>
      <c r="FFX734" s="57"/>
      <c r="FFY734" s="57"/>
      <c r="FFZ734" s="57"/>
      <c r="FGA734" s="57"/>
      <c r="FGB734" s="57"/>
      <c r="FGC734" s="57"/>
      <c r="FGD734" s="57"/>
      <c r="FGE734" s="57"/>
      <c r="FGF734" s="57"/>
      <c r="FGG734" s="57"/>
      <c r="FGH734" s="57"/>
      <c r="FGI734" s="57"/>
      <c r="FGJ734" s="57"/>
      <c r="FGK734" s="57"/>
      <c r="FGL734" s="57"/>
      <c r="FGM734" s="57"/>
      <c r="FGN734" s="57"/>
      <c r="FGO734" s="57"/>
      <c r="FGP734" s="57"/>
      <c r="FGQ734" s="57"/>
      <c r="FGR734" s="57"/>
      <c r="FGS734" s="57"/>
      <c r="FGT734" s="57"/>
      <c r="FGU734" s="57"/>
      <c r="FGV734" s="57"/>
      <c r="FGW734" s="57"/>
      <c r="FGX734" s="57"/>
      <c r="FGY734" s="57"/>
      <c r="FGZ734" s="57"/>
      <c r="FHA734" s="57"/>
      <c r="FHB734" s="57"/>
      <c r="FHC734" s="57"/>
      <c r="FHD734" s="57"/>
      <c r="FHE734" s="57"/>
      <c r="FHF734" s="57"/>
      <c r="FHG734" s="57"/>
      <c r="FHH734" s="57"/>
      <c r="FHI734" s="57"/>
      <c r="FHJ734" s="57"/>
      <c r="FHK734" s="57"/>
      <c r="FHL734" s="57"/>
      <c r="FHM734" s="57"/>
      <c r="FHN734" s="57"/>
      <c r="FHO734" s="57"/>
      <c r="FHP734" s="57"/>
      <c r="FHQ734" s="57"/>
      <c r="FHR734" s="57"/>
      <c r="FHS734" s="57"/>
      <c r="FHT734" s="57"/>
      <c r="FHU734" s="57"/>
      <c r="FHV734" s="57"/>
      <c r="FHW734" s="57"/>
      <c r="FHX734" s="57"/>
      <c r="FHY734" s="57"/>
      <c r="FHZ734" s="57"/>
      <c r="FIA734" s="57"/>
      <c r="FIB734" s="57"/>
      <c r="FIC734" s="57"/>
      <c r="FID734" s="57"/>
      <c r="FIE734" s="57"/>
      <c r="FIF734" s="57"/>
      <c r="FIG734" s="57"/>
      <c r="FIH734" s="57"/>
      <c r="FII734" s="57"/>
      <c r="FIJ734" s="57"/>
      <c r="FIK734" s="57"/>
      <c r="FIL734" s="57"/>
      <c r="FIM734" s="57"/>
      <c r="FIN734" s="57"/>
      <c r="FIO734" s="57"/>
      <c r="FIP734" s="57"/>
      <c r="FIQ734" s="57"/>
      <c r="FIR734" s="57"/>
      <c r="FIS734" s="57"/>
      <c r="FIT734" s="57"/>
      <c r="FIU734" s="57"/>
      <c r="FIV734" s="57"/>
      <c r="FIW734" s="57"/>
      <c r="FIX734" s="57"/>
      <c r="FIY734" s="57"/>
      <c r="FIZ734" s="57"/>
      <c r="FJA734" s="57"/>
      <c r="FJB734" s="57"/>
      <c r="FJC734" s="57"/>
      <c r="FJD734" s="57"/>
      <c r="FJE734" s="57"/>
      <c r="FJF734" s="57"/>
      <c r="FJG734" s="57"/>
      <c r="FJH734" s="57"/>
      <c r="FJI734" s="57"/>
      <c r="FJJ734" s="57"/>
      <c r="FJK734" s="57"/>
      <c r="FJL734" s="57"/>
      <c r="FJM734" s="57"/>
      <c r="FJN734" s="57"/>
      <c r="FJO734" s="57"/>
      <c r="FJP734" s="57"/>
      <c r="FJQ734" s="57"/>
      <c r="FJR734" s="57"/>
      <c r="FJS734" s="57"/>
      <c r="FJT734" s="57"/>
      <c r="FJU734" s="57"/>
      <c r="FJV734" s="57"/>
      <c r="FJW734" s="57"/>
      <c r="FJX734" s="57"/>
      <c r="FJY734" s="57"/>
      <c r="FJZ734" s="57"/>
      <c r="FKA734" s="57"/>
      <c r="FKB734" s="57"/>
      <c r="FKC734" s="57"/>
      <c r="FKD734" s="57"/>
      <c r="FKE734" s="57"/>
      <c r="FKF734" s="57"/>
      <c r="FKG734" s="57"/>
      <c r="FKH734" s="57"/>
      <c r="FKI734" s="57"/>
      <c r="FKJ734" s="57"/>
      <c r="FKK734" s="57"/>
      <c r="FKL734" s="57"/>
      <c r="FKM734" s="57"/>
      <c r="FKN734" s="57"/>
      <c r="FKO734" s="57"/>
      <c r="FKP734" s="57"/>
      <c r="FKQ734" s="57"/>
      <c r="FKR734" s="57"/>
      <c r="FKS734" s="57"/>
      <c r="FKT734" s="57"/>
      <c r="FKU734" s="57"/>
      <c r="FKV734" s="57"/>
      <c r="FKW734" s="57"/>
      <c r="FKX734" s="57"/>
      <c r="FKY734" s="57"/>
      <c r="FKZ734" s="57"/>
      <c r="FLA734" s="57"/>
      <c r="FLB734" s="57"/>
      <c r="FLC734" s="57"/>
      <c r="FLD734" s="57"/>
      <c r="FLE734" s="57"/>
      <c r="FLF734" s="57"/>
      <c r="FLG734" s="57"/>
      <c r="FLH734" s="57"/>
      <c r="FLI734" s="57"/>
      <c r="FLJ734" s="57"/>
      <c r="FLK734" s="57"/>
      <c r="FLL734" s="57"/>
      <c r="FLM734" s="57"/>
      <c r="FLN734" s="57"/>
      <c r="FLO734" s="57"/>
      <c r="FLP734" s="57"/>
      <c r="FLQ734" s="57"/>
      <c r="FLR734" s="57"/>
      <c r="FLS734" s="57"/>
      <c r="FLT734" s="57"/>
      <c r="FLU734" s="57"/>
      <c r="FLV734" s="57"/>
      <c r="FLW734" s="57"/>
      <c r="FLX734" s="57"/>
      <c r="FLY734" s="57"/>
      <c r="FLZ734" s="57"/>
      <c r="FMA734" s="57"/>
      <c r="FMB734" s="57"/>
      <c r="FMC734" s="57"/>
      <c r="FMD734" s="57"/>
      <c r="FME734" s="57"/>
      <c r="FMF734" s="57"/>
      <c r="FMG734" s="57"/>
      <c r="FMH734" s="57"/>
      <c r="FMI734" s="57"/>
      <c r="FMJ734" s="57"/>
      <c r="FMK734" s="57"/>
      <c r="FML734" s="57"/>
      <c r="FMM734" s="57"/>
      <c r="FMN734" s="57"/>
      <c r="FMO734" s="57"/>
      <c r="FMP734" s="57"/>
      <c r="FMQ734" s="57"/>
      <c r="FMR734" s="57"/>
      <c r="FMS734" s="57"/>
      <c r="FMT734" s="57"/>
      <c r="FMU734" s="57"/>
      <c r="FMV734" s="57"/>
      <c r="FMW734" s="57"/>
      <c r="FMX734" s="57"/>
      <c r="FMY734" s="57"/>
      <c r="FMZ734" s="57"/>
      <c r="FNA734" s="57"/>
      <c r="FNB734" s="57"/>
      <c r="FNC734" s="57"/>
      <c r="FND734" s="57"/>
      <c r="FNE734" s="57"/>
      <c r="FNF734" s="57"/>
      <c r="FNG734" s="57"/>
      <c r="FNH734" s="57"/>
      <c r="FNI734" s="57"/>
      <c r="FNJ734" s="57"/>
      <c r="FNK734" s="57"/>
      <c r="FNL734" s="57"/>
      <c r="FNM734" s="57"/>
      <c r="FNN734" s="57"/>
      <c r="FNO734" s="57"/>
      <c r="FNP734" s="57"/>
      <c r="FNQ734" s="57"/>
      <c r="FNR734" s="57"/>
      <c r="FNS734" s="57"/>
      <c r="FNT734" s="57"/>
      <c r="FNU734" s="57"/>
      <c r="FNV734" s="57"/>
      <c r="FNW734" s="57"/>
      <c r="FNX734" s="57"/>
      <c r="FNY734" s="57"/>
      <c r="FNZ734" s="57"/>
      <c r="FOA734" s="57"/>
      <c r="FOB734" s="57"/>
      <c r="FOC734" s="57"/>
      <c r="FOD734" s="57"/>
      <c r="FOE734" s="57"/>
      <c r="FOF734" s="57"/>
      <c r="FOG734" s="57"/>
      <c r="FOH734" s="57"/>
      <c r="FOI734" s="57"/>
      <c r="FOJ734" s="57"/>
      <c r="FOK734" s="57"/>
      <c r="FOL734" s="57"/>
      <c r="FOM734" s="57"/>
      <c r="FON734" s="57"/>
      <c r="FOO734" s="57"/>
      <c r="FOP734" s="57"/>
      <c r="FOQ734" s="57"/>
      <c r="FOR734" s="57"/>
      <c r="FOS734" s="57"/>
      <c r="FOT734" s="57"/>
      <c r="FOU734" s="57"/>
      <c r="FOV734" s="57"/>
      <c r="FOW734" s="57"/>
      <c r="FOX734" s="57"/>
      <c r="FOY734" s="57"/>
      <c r="FOZ734" s="57"/>
      <c r="FPA734" s="57"/>
      <c r="FPB734" s="57"/>
      <c r="FPC734" s="57"/>
      <c r="FPD734" s="57"/>
      <c r="FPE734" s="57"/>
      <c r="FPF734" s="57"/>
      <c r="FPG734" s="57"/>
      <c r="FPH734" s="57"/>
      <c r="FPI734" s="57"/>
      <c r="FPJ734" s="57"/>
      <c r="FPK734" s="57"/>
      <c r="FPL734" s="57"/>
      <c r="FPM734" s="57"/>
      <c r="FPN734" s="57"/>
      <c r="FPO734" s="57"/>
      <c r="FPP734" s="57"/>
      <c r="FPQ734" s="57"/>
      <c r="FPR734" s="57"/>
      <c r="FPS734" s="57"/>
      <c r="FPT734" s="57"/>
      <c r="FPU734" s="57"/>
      <c r="FPV734" s="57"/>
      <c r="FPW734" s="57"/>
      <c r="FPX734" s="57"/>
      <c r="FPY734" s="57"/>
      <c r="FPZ734" s="57"/>
      <c r="FQA734" s="57"/>
      <c r="FQB734" s="57"/>
      <c r="FQC734" s="57"/>
      <c r="FQD734" s="57"/>
      <c r="FQE734" s="57"/>
      <c r="FQF734" s="57"/>
      <c r="FQG734" s="57"/>
      <c r="FQH734" s="57"/>
      <c r="FQI734" s="57"/>
      <c r="FQJ734" s="57"/>
      <c r="FQK734" s="57"/>
      <c r="FQL734" s="57"/>
      <c r="FQM734" s="57"/>
      <c r="FQN734" s="57"/>
      <c r="FQO734" s="57"/>
      <c r="FQP734" s="57"/>
      <c r="FQQ734" s="57"/>
      <c r="FQR734" s="57"/>
      <c r="FQS734" s="57"/>
      <c r="FQT734" s="57"/>
      <c r="FQU734" s="57"/>
      <c r="FQV734" s="57"/>
      <c r="FQW734" s="57"/>
      <c r="FQX734" s="57"/>
      <c r="FQY734" s="57"/>
      <c r="FQZ734" s="57"/>
      <c r="FRA734" s="57"/>
      <c r="FRB734" s="57"/>
      <c r="FRC734" s="57"/>
      <c r="FRD734" s="57"/>
      <c r="FRE734" s="57"/>
      <c r="FRF734" s="57"/>
      <c r="FRG734" s="57"/>
      <c r="FRH734" s="57"/>
      <c r="FRI734" s="57"/>
      <c r="FRJ734" s="57"/>
      <c r="FRK734" s="57"/>
      <c r="FRL734" s="57"/>
      <c r="FRM734" s="57"/>
      <c r="FRN734" s="57"/>
      <c r="FRO734" s="57"/>
      <c r="FRP734" s="57"/>
      <c r="FRQ734" s="57"/>
      <c r="FRR734" s="57"/>
      <c r="FRS734" s="57"/>
      <c r="FRT734" s="57"/>
      <c r="FRU734" s="57"/>
      <c r="FRV734" s="57"/>
      <c r="FRW734" s="57"/>
      <c r="FRX734" s="57"/>
      <c r="FRY734" s="57"/>
      <c r="FRZ734" s="57"/>
      <c r="FSA734" s="57"/>
      <c r="FSB734" s="57"/>
      <c r="FSC734" s="57"/>
      <c r="FSD734" s="57"/>
      <c r="FSE734" s="57"/>
      <c r="FSF734" s="57"/>
      <c r="FSG734" s="57"/>
      <c r="FSH734" s="57"/>
      <c r="FSI734" s="57"/>
      <c r="FSJ734" s="57"/>
      <c r="FSK734" s="57"/>
      <c r="FSL734" s="57"/>
      <c r="FSM734" s="57"/>
      <c r="FSN734" s="57"/>
      <c r="FSO734" s="57"/>
      <c r="FSP734" s="57"/>
      <c r="FSQ734" s="57"/>
      <c r="FSR734" s="57"/>
      <c r="FSS734" s="57"/>
      <c r="FST734" s="57"/>
      <c r="FSU734" s="57"/>
      <c r="FSV734" s="57"/>
      <c r="FSW734" s="57"/>
      <c r="FSX734" s="57"/>
      <c r="FSY734" s="57"/>
      <c r="FSZ734" s="57"/>
      <c r="FTA734" s="57"/>
      <c r="FTB734" s="57"/>
      <c r="FTC734" s="57"/>
      <c r="FTD734" s="57"/>
      <c r="FTE734" s="57"/>
      <c r="FTF734" s="57"/>
      <c r="FTG734" s="57"/>
      <c r="FTH734" s="57"/>
      <c r="FTI734" s="57"/>
      <c r="FTJ734" s="57"/>
      <c r="FTK734" s="57"/>
      <c r="FTL734" s="57"/>
      <c r="FTM734" s="57"/>
      <c r="FTN734" s="57"/>
      <c r="FTO734" s="57"/>
      <c r="FTP734" s="57"/>
      <c r="FTQ734" s="57"/>
      <c r="FTR734" s="57"/>
      <c r="FTS734" s="57"/>
      <c r="FTT734" s="57"/>
      <c r="FTU734" s="57"/>
      <c r="FTV734" s="57"/>
      <c r="FTW734" s="57"/>
      <c r="FTX734" s="57"/>
      <c r="FTY734" s="57"/>
      <c r="FTZ734" s="57"/>
      <c r="FUA734" s="57"/>
      <c r="FUB734" s="57"/>
      <c r="FUC734" s="57"/>
      <c r="FUD734" s="57"/>
      <c r="FUE734" s="57"/>
      <c r="FUF734" s="57"/>
      <c r="FUG734" s="57"/>
      <c r="FUH734" s="57"/>
      <c r="FUI734" s="57"/>
      <c r="FUJ734" s="57"/>
      <c r="FUK734" s="57"/>
      <c r="FUL734" s="57"/>
      <c r="FUM734" s="57"/>
      <c r="FUN734" s="57"/>
      <c r="FUO734" s="57"/>
      <c r="FUP734" s="57"/>
      <c r="FUQ734" s="57"/>
      <c r="FUR734" s="57"/>
      <c r="FUS734" s="57"/>
      <c r="FUT734" s="57"/>
      <c r="FUU734" s="57"/>
      <c r="FUV734" s="57"/>
      <c r="FUW734" s="57"/>
      <c r="FUX734" s="57"/>
      <c r="FUY734" s="57"/>
      <c r="FUZ734" s="57"/>
      <c r="FVA734" s="57"/>
      <c r="FVB734" s="57"/>
      <c r="FVC734" s="57"/>
      <c r="FVD734" s="57"/>
      <c r="FVE734" s="57"/>
      <c r="FVF734" s="57"/>
      <c r="FVG734" s="57"/>
      <c r="FVH734" s="57"/>
      <c r="FVI734" s="57"/>
      <c r="FVJ734" s="57"/>
      <c r="FVK734" s="57"/>
      <c r="FVL734" s="57"/>
      <c r="FVM734" s="57"/>
      <c r="FVN734" s="57"/>
      <c r="FVO734" s="57"/>
      <c r="FVP734" s="57"/>
      <c r="FVQ734" s="57"/>
      <c r="FVR734" s="57"/>
      <c r="FVS734" s="57"/>
      <c r="FVT734" s="57"/>
      <c r="FVU734" s="57"/>
      <c r="FVV734" s="57"/>
      <c r="FVW734" s="57"/>
      <c r="FVX734" s="57"/>
      <c r="FVY734" s="57"/>
      <c r="FVZ734" s="57"/>
      <c r="FWA734" s="57"/>
      <c r="FWB734" s="57"/>
      <c r="FWC734" s="57"/>
      <c r="FWD734" s="57"/>
      <c r="FWE734" s="57"/>
      <c r="FWF734" s="57"/>
      <c r="FWG734" s="57"/>
      <c r="FWH734" s="57"/>
      <c r="FWI734" s="57"/>
      <c r="FWJ734" s="57"/>
      <c r="FWK734" s="57"/>
      <c r="FWL734" s="57"/>
      <c r="FWM734" s="57"/>
      <c r="FWN734" s="57"/>
      <c r="FWO734" s="57"/>
      <c r="FWP734" s="57"/>
      <c r="FWQ734" s="57"/>
      <c r="FWR734" s="57"/>
      <c r="FWS734" s="57"/>
      <c r="FWT734" s="57"/>
      <c r="FWU734" s="57"/>
      <c r="FWV734" s="57"/>
      <c r="FWW734" s="57"/>
      <c r="FWX734" s="57"/>
      <c r="FWY734" s="57"/>
      <c r="FWZ734" s="57"/>
      <c r="FXA734" s="57"/>
      <c r="FXB734" s="57"/>
      <c r="FXC734" s="57"/>
      <c r="FXD734" s="57"/>
      <c r="FXE734" s="57"/>
      <c r="FXF734" s="57"/>
      <c r="FXG734" s="57"/>
      <c r="FXH734" s="57"/>
      <c r="FXI734" s="57"/>
      <c r="FXJ734" s="57"/>
      <c r="FXK734" s="57"/>
      <c r="FXL734" s="57"/>
      <c r="FXM734" s="57"/>
      <c r="FXN734" s="57"/>
      <c r="FXO734" s="57"/>
      <c r="FXP734" s="57"/>
      <c r="FXQ734" s="57"/>
      <c r="FXR734" s="57"/>
      <c r="FXS734" s="57"/>
      <c r="FXT734" s="57"/>
      <c r="FXU734" s="57"/>
      <c r="FXV734" s="57"/>
      <c r="FXW734" s="57"/>
      <c r="FXX734" s="57"/>
      <c r="FXY734" s="57"/>
      <c r="FXZ734" s="57"/>
      <c r="FYA734" s="57"/>
      <c r="FYB734" s="57"/>
      <c r="FYC734" s="57"/>
      <c r="FYD734" s="57"/>
      <c r="FYE734" s="57"/>
      <c r="FYF734" s="57"/>
      <c r="FYG734" s="57"/>
      <c r="FYH734" s="57"/>
      <c r="FYI734" s="57"/>
      <c r="FYJ734" s="57"/>
      <c r="FYK734" s="57"/>
      <c r="FYL734" s="57"/>
      <c r="FYM734" s="57"/>
      <c r="FYN734" s="57"/>
      <c r="FYO734" s="57"/>
      <c r="FYP734" s="57"/>
      <c r="FYQ734" s="57"/>
      <c r="FYR734" s="57"/>
      <c r="FYS734" s="57"/>
      <c r="FYT734" s="57"/>
      <c r="FYU734" s="57"/>
      <c r="FYV734" s="57"/>
      <c r="FYW734" s="57"/>
      <c r="FYX734" s="57"/>
      <c r="FYY734" s="57"/>
      <c r="FYZ734" s="57"/>
      <c r="FZA734" s="57"/>
      <c r="FZB734" s="57"/>
      <c r="FZC734" s="57"/>
      <c r="FZD734" s="57"/>
      <c r="FZE734" s="57"/>
      <c r="FZF734" s="57"/>
      <c r="FZG734" s="57"/>
      <c r="FZH734" s="57"/>
      <c r="FZI734" s="57"/>
      <c r="FZJ734" s="57"/>
      <c r="FZK734" s="57"/>
      <c r="FZL734" s="57"/>
      <c r="FZM734" s="57"/>
      <c r="FZN734" s="57"/>
      <c r="FZO734" s="57"/>
      <c r="FZP734" s="57"/>
      <c r="FZQ734" s="57"/>
      <c r="FZR734" s="57"/>
      <c r="FZS734" s="57"/>
      <c r="FZT734" s="57"/>
      <c r="FZU734" s="57"/>
      <c r="FZV734" s="57"/>
      <c r="FZW734" s="57"/>
      <c r="FZX734" s="57"/>
      <c r="FZY734" s="57"/>
      <c r="FZZ734" s="57"/>
      <c r="GAA734" s="57"/>
      <c r="GAB734" s="57"/>
      <c r="GAC734" s="57"/>
      <c r="GAD734" s="57"/>
      <c r="GAE734" s="57"/>
      <c r="GAF734" s="57"/>
      <c r="GAG734" s="57"/>
      <c r="GAH734" s="57"/>
      <c r="GAI734" s="57"/>
      <c r="GAJ734" s="57"/>
      <c r="GAK734" s="57"/>
      <c r="GAL734" s="57"/>
      <c r="GAM734" s="57"/>
      <c r="GAN734" s="57"/>
      <c r="GAO734" s="57"/>
      <c r="GAP734" s="57"/>
      <c r="GAQ734" s="57"/>
      <c r="GAR734" s="57"/>
      <c r="GAS734" s="57"/>
      <c r="GAT734" s="57"/>
      <c r="GAU734" s="57"/>
      <c r="GAV734" s="57"/>
      <c r="GAW734" s="57"/>
      <c r="GAX734" s="57"/>
      <c r="GAY734" s="57"/>
      <c r="GAZ734" s="57"/>
      <c r="GBA734" s="57"/>
      <c r="GBB734" s="57"/>
      <c r="GBC734" s="57"/>
      <c r="GBD734" s="57"/>
      <c r="GBE734" s="57"/>
      <c r="GBF734" s="57"/>
      <c r="GBG734" s="57"/>
      <c r="GBH734" s="57"/>
      <c r="GBI734" s="57"/>
      <c r="GBJ734" s="57"/>
      <c r="GBK734" s="57"/>
      <c r="GBL734" s="57"/>
      <c r="GBM734" s="57"/>
      <c r="GBN734" s="57"/>
      <c r="GBO734" s="57"/>
      <c r="GBP734" s="57"/>
      <c r="GBQ734" s="57"/>
      <c r="GBR734" s="57"/>
      <c r="GBS734" s="57"/>
      <c r="GBT734" s="57"/>
      <c r="GBU734" s="57"/>
      <c r="GBV734" s="57"/>
      <c r="GBW734" s="57"/>
      <c r="GBX734" s="57"/>
      <c r="GBY734" s="57"/>
      <c r="GBZ734" s="57"/>
      <c r="GCA734" s="57"/>
      <c r="GCB734" s="57"/>
      <c r="GCC734" s="57"/>
      <c r="GCD734" s="57"/>
      <c r="GCE734" s="57"/>
      <c r="GCF734" s="57"/>
      <c r="GCG734" s="57"/>
      <c r="GCH734" s="57"/>
      <c r="GCI734" s="57"/>
      <c r="GCJ734" s="57"/>
      <c r="GCK734" s="57"/>
      <c r="GCL734" s="57"/>
      <c r="GCM734" s="57"/>
      <c r="GCN734" s="57"/>
      <c r="GCO734" s="57"/>
      <c r="GCP734" s="57"/>
      <c r="GCQ734" s="57"/>
      <c r="GCR734" s="57"/>
      <c r="GCS734" s="57"/>
      <c r="GCT734" s="57"/>
      <c r="GCU734" s="57"/>
      <c r="GCV734" s="57"/>
      <c r="GCW734" s="57"/>
      <c r="GCX734" s="57"/>
      <c r="GCY734" s="57"/>
      <c r="GCZ734" s="57"/>
      <c r="GDA734" s="57"/>
      <c r="GDB734" s="57"/>
      <c r="GDC734" s="57"/>
      <c r="GDD734" s="57"/>
      <c r="GDE734" s="57"/>
      <c r="GDF734" s="57"/>
      <c r="GDG734" s="57"/>
      <c r="GDH734" s="57"/>
      <c r="GDI734" s="57"/>
      <c r="GDJ734" s="57"/>
      <c r="GDK734" s="57"/>
      <c r="GDL734" s="57"/>
      <c r="GDM734" s="57"/>
      <c r="GDN734" s="57"/>
      <c r="GDO734" s="57"/>
      <c r="GDP734" s="57"/>
      <c r="GDQ734" s="57"/>
      <c r="GDR734" s="57"/>
      <c r="GDS734" s="57"/>
      <c r="GDT734" s="57"/>
      <c r="GDU734" s="57"/>
      <c r="GDV734" s="57"/>
      <c r="GDW734" s="57"/>
      <c r="GDX734" s="57"/>
      <c r="GDY734" s="57"/>
      <c r="GDZ734" s="57"/>
      <c r="GEA734" s="57"/>
      <c r="GEB734" s="57"/>
      <c r="GEC734" s="57"/>
      <c r="GED734" s="57"/>
      <c r="GEE734" s="57"/>
      <c r="GEF734" s="57"/>
      <c r="GEG734" s="57"/>
      <c r="GEH734" s="57"/>
      <c r="GEI734" s="57"/>
      <c r="GEJ734" s="57"/>
      <c r="GEK734" s="57"/>
      <c r="GEL734" s="57"/>
      <c r="GEM734" s="57"/>
      <c r="GEN734" s="57"/>
      <c r="GEO734" s="57"/>
      <c r="GEP734" s="57"/>
      <c r="GEQ734" s="57"/>
      <c r="GER734" s="57"/>
      <c r="GES734" s="57"/>
      <c r="GET734" s="57"/>
      <c r="GEU734" s="57"/>
      <c r="GEV734" s="57"/>
      <c r="GEW734" s="57"/>
      <c r="GEX734" s="57"/>
      <c r="GEY734" s="57"/>
      <c r="GEZ734" s="57"/>
      <c r="GFA734" s="57"/>
      <c r="GFB734" s="57"/>
      <c r="GFC734" s="57"/>
      <c r="GFD734" s="57"/>
      <c r="GFE734" s="57"/>
      <c r="GFF734" s="57"/>
      <c r="GFG734" s="57"/>
      <c r="GFH734" s="57"/>
      <c r="GFI734" s="57"/>
      <c r="GFJ734" s="57"/>
      <c r="GFK734" s="57"/>
      <c r="GFL734" s="57"/>
      <c r="GFM734" s="57"/>
      <c r="GFN734" s="57"/>
      <c r="GFO734" s="57"/>
      <c r="GFP734" s="57"/>
      <c r="GFQ734" s="57"/>
      <c r="GFR734" s="57"/>
      <c r="GFS734" s="57"/>
      <c r="GFT734" s="57"/>
      <c r="GFU734" s="57"/>
      <c r="GFV734" s="57"/>
      <c r="GFW734" s="57"/>
      <c r="GFX734" s="57"/>
      <c r="GFY734" s="57"/>
      <c r="GFZ734" s="57"/>
      <c r="GGA734" s="57"/>
      <c r="GGB734" s="57"/>
      <c r="GGC734" s="57"/>
      <c r="GGD734" s="57"/>
      <c r="GGE734" s="57"/>
      <c r="GGF734" s="57"/>
      <c r="GGG734" s="57"/>
      <c r="GGH734" s="57"/>
      <c r="GGI734" s="57"/>
      <c r="GGJ734" s="57"/>
      <c r="GGK734" s="57"/>
      <c r="GGL734" s="57"/>
      <c r="GGM734" s="57"/>
      <c r="GGN734" s="57"/>
      <c r="GGO734" s="57"/>
      <c r="GGP734" s="57"/>
      <c r="GGQ734" s="57"/>
      <c r="GGR734" s="57"/>
      <c r="GGS734" s="57"/>
      <c r="GGT734" s="57"/>
      <c r="GGU734" s="57"/>
      <c r="GGV734" s="57"/>
      <c r="GGW734" s="57"/>
      <c r="GGX734" s="57"/>
      <c r="GGY734" s="57"/>
      <c r="GGZ734" s="57"/>
      <c r="GHA734" s="57"/>
      <c r="GHB734" s="57"/>
      <c r="GHC734" s="57"/>
      <c r="GHD734" s="57"/>
      <c r="GHE734" s="57"/>
      <c r="GHF734" s="57"/>
      <c r="GHG734" s="57"/>
      <c r="GHH734" s="57"/>
      <c r="GHI734" s="57"/>
      <c r="GHJ734" s="57"/>
      <c r="GHK734" s="57"/>
      <c r="GHL734" s="57"/>
      <c r="GHM734" s="57"/>
      <c r="GHN734" s="57"/>
      <c r="GHO734" s="57"/>
      <c r="GHP734" s="57"/>
      <c r="GHQ734" s="57"/>
      <c r="GHR734" s="57"/>
      <c r="GHS734" s="57"/>
      <c r="GHT734" s="57"/>
      <c r="GHU734" s="57"/>
      <c r="GHV734" s="57"/>
      <c r="GHW734" s="57"/>
      <c r="GHX734" s="57"/>
      <c r="GHY734" s="57"/>
      <c r="GHZ734" s="57"/>
      <c r="GIA734" s="57"/>
      <c r="GIB734" s="57"/>
      <c r="GIC734" s="57"/>
      <c r="GID734" s="57"/>
      <c r="GIE734" s="57"/>
      <c r="GIF734" s="57"/>
      <c r="GIG734" s="57"/>
      <c r="GIH734" s="57"/>
      <c r="GII734" s="57"/>
      <c r="GIJ734" s="57"/>
      <c r="GIK734" s="57"/>
      <c r="GIL734" s="57"/>
      <c r="GIM734" s="57"/>
      <c r="GIN734" s="57"/>
      <c r="GIO734" s="57"/>
      <c r="GIP734" s="57"/>
      <c r="GIQ734" s="57"/>
      <c r="GIR734" s="57"/>
      <c r="GIS734" s="57"/>
      <c r="GIT734" s="57"/>
      <c r="GIU734" s="57"/>
      <c r="GIV734" s="57"/>
      <c r="GIW734" s="57"/>
      <c r="GIX734" s="57"/>
      <c r="GIY734" s="57"/>
      <c r="GIZ734" s="57"/>
      <c r="GJA734" s="57"/>
      <c r="GJB734" s="57"/>
      <c r="GJC734" s="57"/>
      <c r="GJD734" s="57"/>
      <c r="GJE734" s="57"/>
      <c r="GJF734" s="57"/>
      <c r="GJG734" s="57"/>
      <c r="GJH734" s="57"/>
      <c r="GJI734" s="57"/>
      <c r="GJJ734" s="57"/>
      <c r="GJK734" s="57"/>
      <c r="GJL734" s="57"/>
      <c r="GJM734" s="57"/>
      <c r="GJN734" s="57"/>
      <c r="GJO734" s="57"/>
      <c r="GJP734" s="57"/>
      <c r="GJQ734" s="57"/>
      <c r="GJR734" s="57"/>
      <c r="GJS734" s="57"/>
      <c r="GJT734" s="57"/>
      <c r="GJU734" s="57"/>
      <c r="GJV734" s="57"/>
      <c r="GJW734" s="57"/>
      <c r="GJX734" s="57"/>
      <c r="GJY734" s="57"/>
      <c r="GJZ734" s="57"/>
      <c r="GKA734" s="57"/>
      <c r="GKB734" s="57"/>
      <c r="GKC734" s="57"/>
      <c r="GKD734" s="57"/>
      <c r="GKE734" s="57"/>
      <c r="GKF734" s="57"/>
      <c r="GKG734" s="57"/>
      <c r="GKH734" s="57"/>
      <c r="GKI734" s="57"/>
      <c r="GKJ734" s="57"/>
      <c r="GKK734" s="57"/>
      <c r="GKL734" s="57"/>
      <c r="GKM734" s="57"/>
      <c r="GKN734" s="57"/>
      <c r="GKO734" s="57"/>
      <c r="GKP734" s="57"/>
      <c r="GKQ734" s="57"/>
      <c r="GKR734" s="57"/>
      <c r="GKS734" s="57"/>
      <c r="GKT734" s="57"/>
      <c r="GKU734" s="57"/>
      <c r="GKV734" s="57"/>
      <c r="GKW734" s="57"/>
      <c r="GKX734" s="57"/>
      <c r="GKY734" s="57"/>
      <c r="GKZ734" s="57"/>
      <c r="GLA734" s="57"/>
      <c r="GLB734" s="57"/>
      <c r="GLC734" s="57"/>
      <c r="GLD734" s="57"/>
      <c r="GLE734" s="57"/>
      <c r="GLF734" s="57"/>
      <c r="GLG734" s="57"/>
      <c r="GLH734" s="57"/>
      <c r="GLI734" s="57"/>
      <c r="GLJ734" s="57"/>
      <c r="GLK734" s="57"/>
      <c r="GLL734" s="57"/>
      <c r="GLM734" s="57"/>
      <c r="GLN734" s="57"/>
      <c r="GLO734" s="57"/>
      <c r="GLP734" s="57"/>
      <c r="GLQ734" s="57"/>
      <c r="GLR734" s="57"/>
      <c r="GLS734" s="57"/>
      <c r="GLT734" s="57"/>
      <c r="GLU734" s="57"/>
      <c r="GLV734" s="57"/>
      <c r="GLW734" s="57"/>
      <c r="GLX734" s="57"/>
      <c r="GLY734" s="57"/>
      <c r="GLZ734" s="57"/>
      <c r="GMA734" s="57"/>
      <c r="GMB734" s="57"/>
      <c r="GMC734" s="57"/>
      <c r="GMD734" s="57"/>
      <c r="GME734" s="57"/>
      <c r="GMF734" s="57"/>
      <c r="GMG734" s="57"/>
      <c r="GMH734" s="57"/>
      <c r="GMI734" s="57"/>
      <c r="GMJ734" s="57"/>
      <c r="GMK734" s="57"/>
      <c r="GML734" s="57"/>
      <c r="GMM734" s="57"/>
      <c r="GMN734" s="57"/>
      <c r="GMO734" s="57"/>
      <c r="GMP734" s="57"/>
      <c r="GMQ734" s="57"/>
      <c r="GMR734" s="57"/>
      <c r="GMS734" s="57"/>
      <c r="GMT734" s="57"/>
      <c r="GMU734" s="57"/>
      <c r="GMV734" s="57"/>
      <c r="GMW734" s="57"/>
      <c r="GMX734" s="57"/>
      <c r="GMY734" s="57"/>
      <c r="GMZ734" s="57"/>
      <c r="GNA734" s="57"/>
      <c r="GNB734" s="57"/>
      <c r="GNC734" s="57"/>
      <c r="GND734" s="57"/>
      <c r="GNE734" s="57"/>
      <c r="GNF734" s="57"/>
      <c r="GNG734" s="57"/>
      <c r="GNH734" s="57"/>
      <c r="GNI734" s="57"/>
      <c r="GNJ734" s="57"/>
      <c r="GNK734" s="57"/>
      <c r="GNL734" s="57"/>
      <c r="GNM734" s="57"/>
      <c r="GNN734" s="57"/>
      <c r="GNO734" s="57"/>
      <c r="GNP734" s="57"/>
      <c r="GNQ734" s="57"/>
      <c r="GNR734" s="57"/>
      <c r="GNS734" s="57"/>
      <c r="GNT734" s="57"/>
      <c r="GNU734" s="57"/>
      <c r="GNV734" s="57"/>
      <c r="GNW734" s="57"/>
      <c r="GNX734" s="57"/>
      <c r="GNY734" s="57"/>
      <c r="GNZ734" s="57"/>
      <c r="GOA734" s="57"/>
      <c r="GOB734" s="57"/>
      <c r="GOC734" s="57"/>
      <c r="GOD734" s="57"/>
      <c r="GOE734" s="57"/>
      <c r="GOF734" s="57"/>
      <c r="GOG734" s="57"/>
      <c r="GOH734" s="57"/>
      <c r="GOI734" s="57"/>
      <c r="GOJ734" s="57"/>
      <c r="GOK734" s="57"/>
      <c r="GOL734" s="57"/>
      <c r="GOM734" s="57"/>
      <c r="GON734" s="57"/>
      <c r="GOO734" s="57"/>
      <c r="GOP734" s="57"/>
      <c r="GOQ734" s="57"/>
      <c r="GOR734" s="57"/>
      <c r="GOS734" s="57"/>
      <c r="GOT734" s="57"/>
      <c r="GOU734" s="57"/>
      <c r="GOV734" s="57"/>
      <c r="GOW734" s="57"/>
      <c r="GOX734" s="57"/>
      <c r="GOY734" s="57"/>
      <c r="GOZ734" s="57"/>
      <c r="GPA734" s="57"/>
      <c r="GPB734" s="57"/>
      <c r="GPC734" s="57"/>
      <c r="GPD734" s="57"/>
      <c r="GPE734" s="57"/>
      <c r="GPF734" s="57"/>
      <c r="GPG734" s="57"/>
      <c r="GPH734" s="57"/>
      <c r="GPI734" s="57"/>
      <c r="GPJ734" s="57"/>
      <c r="GPK734" s="57"/>
      <c r="GPL734" s="57"/>
      <c r="GPM734" s="57"/>
      <c r="GPN734" s="57"/>
      <c r="GPO734" s="57"/>
      <c r="GPP734" s="57"/>
      <c r="GPQ734" s="57"/>
      <c r="GPR734" s="57"/>
      <c r="GPS734" s="57"/>
      <c r="GPT734" s="57"/>
      <c r="GPU734" s="57"/>
      <c r="GPV734" s="57"/>
      <c r="GPW734" s="57"/>
      <c r="GPX734" s="57"/>
      <c r="GPY734" s="57"/>
      <c r="GPZ734" s="57"/>
      <c r="GQA734" s="57"/>
      <c r="GQB734" s="57"/>
      <c r="GQC734" s="57"/>
      <c r="GQD734" s="57"/>
      <c r="GQE734" s="57"/>
      <c r="GQF734" s="57"/>
      <c r="GQG734" s="57"/>
      <c r="GQH734" s="57"/>
      <c r="GQI734" s="57"/>
      <c r="GQJ734" s="57"/>
      <c r="GQK734" s="57"/>
      <c r="GQL734" s="57"/>
      <c r="GQM734" s="57"/>
      <c r="GQN734" s="57"/>
      <c r="GQO734" s="57"/>
      <c r="GQP734" s="57"/>
      <c r="GQQ734" s="57"/>
      <c r="GQR734" s="57"/>
      <c r="GQS734" s="57"/>
      <c r="GQT734" s="57"/>
      <c r="GQU734" s="57"/>
      <c r="GQV734" s="57"/>
      <c r="GQW734" s="57"/>
      <c r="GQX734" s="57"/>
      <c r="GQY734" s="57"/>
      <c r="GQZ734" s="57"/>
      <c r="GRA734" s="57"/>
      <c r="GRB734" s="57"/>
      <c r="GRC734" s="57"/>
      <c r="GRD734" s="57"/>
      <c r="GRE734" s="57"/>
      <c r="GRF734" s="57"/>
      <c r="GRG734" s="57"/>
      <c r="GRH734" s="57"/>
      <c r="GRI734" s="57"/>
      <c r="GRJ734" s="57"/>
      <c r="GRK734" s="57"/>
      <c r="GRL734" s="57"/>
      <c r="GRM734" s="57"/>
      <c r="GRN734" s="57"/>
      <c r="GRO734" s="57"/>
      <c r="GRP734" s="57"/>
      <c r="GRQ734" s="57"/>
      <c r="GRR734" s="57"/>
      <c r="GRS734" s="57"/>
      <c r="GRT734" s="57"/>
      <c r="GRU734" s="57"/>
      <c r="GRV734" s="57"/>
      <c r="GRW734" s="57"/>
      <c r="GRX734" s="57"/>
      <c r="GRY734" s="57"/>
      <c r="GRZ734" s="57"/>
      <c r="GSA734" s="57"/>
      <c r="GSB734" s="57"/>
      <c r="GSC734" s="57"/>
      <c r="GSD734" s="57"/>
      <c r="GSE734" s="57"/>
      <c r="GSF734" s="57"/>
      <c r="GSG734" s="57"/>
      <c r="GSH734" s="57"/>
      <c r="GSI734" s="57"/>
      <c r="GSJ734" s="57"/>
      <c r="GSK734" s="57"/>
      <c r="GSL734" s="57"/>
      <c r="GSM734" s="57"/>
      <c r="GSN734" s="57"/>
      <c r="GSO734" s="57"/>
      <c r="GSP734" s="57"/>
      <c r="GSQ734" s="57"/>
      <c r="GSR734" s="57"/>
      <c r="GSS734" s="57"/>
      <c r="GST734" s="57"/>
      <c r="GSU734" s="57"/>
      <c r="GSV734" s="57"/>
      <c r="GSW734" s="57"/>
      <c r="GSX734" s="57"/>
      <c r="GSY734" s="57"/>
      <c r="GSZ734" s="57"/>
      <c r="GTA734" s="57"/>
      <c r="GTB734" s="57"/>
      <c r="GTC734" s="57"/>
      <c r="GTD734" s="57"/>
      <c r="GTE734" s="57"/>
      <c r="GTF734" s="57"/>
      <c r="GTG734" s="57"/>
      <c r="GTH734" s="57"/>
      <c r="GTI734" s="57"/>
      <c r="GTJ734" s="57"/>
      <c r="GTK734" s="57"/>
      <c r="GTL734" s="57"/>
      <c r="GTM734" s="57"/>
      <c r="GTN734" s="57"/>
      <c r="GTO734" s="57"/>
      <c r="GTP734" s="57"/>
      <c r="GTQ734" s="57"/>
      <c r="GTR734" s="57"/>
      <c r="GTS734" s="57"/>
      <c r="GTT734" s="57"/>
      <c r="GTU734" s="57"/>
      <c r="GTV734" s="57"/>
      <c r="GTW734" s="57"/>
      <c r="GTX734" s="57"/>
      <c r="GTY734" s="57"/>
      <c r="GTZ734" s="57"/>
      <c r="GUA734" s="57"/>
      <c r="GUB734" s="57"/>
      <c r="GUC734" s="57"/>
      <c r="GUD734" s="57"/>
      <c r="GUE734" s="57"/>
      <c r="GUF734" s="57"/>
      <c r="GUG734" s="57"/>
      <c r="GUH734" s="57"/>
      <c r="GUI734" s="57"/>
      <c r="GUJ734" s="57"/>
      <c r="GUK734" s="57"/>
      <c r="GUL734" s="57"/>
      <c r="GUM734" s="57"/>
      <c r="GUN734" s="57"/>
      <c r="GUO734" s="57"/>
      <c r="GUP734" s="57"/>
      <c r="GUQ734" s="57"/>
      <c r="GUR734" s="57"/>
      <c r="GUS734" s="57"/>
      <c r="GUT734" s="57"/>
      <c r="GUU734" s="57"/>
      <c r="GUV734" s="57"/>
      <c r="GUW734" s="57"/>
      <c r="GUX734" s="57"/>
      <c r="GUY734" s="57"/>
      <c r="GUZ734" s="57"/>
      <c r="GVA734" s="57"/>
      <c r="GVB734" s="57"/>
      <c r="GVC734" s="57"/>
      <c r="GVD734" s="57"/>
      <c r="GVE734" s="57"/>
      <c r="GVF734" s="57"/>
      <c r="GVG734" s="57"/>
      <c r="GVH734" s="57"/>
      <c r="GVI734" s="57"/>
      <c r="GVJ734" s="57"/>
      <c r="GVK734" s="57"/>
      <c r="GVL734" s="57"/>
      <c r="GVM734" s="57"/>
      <c r="GVN734" s="57"/>
      <c r="GVO734" s="57"/>
      <c r="GVP734" s="57"/>
      <c r="GVQ734" s="57"/>
      <c r="GVR734" s="57"/>
      <c r="GVS734" s="57"/>
      <c r="GVT734" s="57"/>
      <c r="GVU734" s="57"/>
      <c r="GVV734" s="57"/>
      <c r="GVW734" s="57"/>
      <c r="GVX734" s="57"/>
      <c r="GVY734" s="57"/>
      <c r="GVZ734" s="57"/>
      <c r="GWA734" s="57"/>
      <c r="GWB734" s="57"/>
      <c r="GWC734" s="57"/>
      <c r="GWD734" s="57"/>
      <c r="GWE734" s="57"/>
      <c r="GWF734" s="57"/>
      <c r="GWG734" s="57"/>
      <c r="GWH734" s="57"/>
      <c r="GWI734" s="57"/>
      <c r="GWJ734" s="57"/>
      <c r="GWK734" s="57"/>
      <c r="GWL734" s="57"/>
      <c r="GWM734" s="57"/>
      <c r="GWN734" s="57"/>
      <c r="GWO734" s="57"/>
      <c r="GWP734" s="57"/>
      <c r="GWQ734" s="57"/>
      <c r="GWR734" s="57"/>
      <c r="GWS734" s="57"/>
      <c r="GWT734" s="57"/>
      <c r="GWU734" s="57"/>
      <c r="GWV734" s="57"/>
      <c r="GWW734" s="57"/>
      <c r="GWX734" s="57"/>
      <c r="GWY734" s="57"/>
      <c r="GWZ734" s="57"/>
      <c r="GXA734" s="57"/>
      <c r="GXB734" s="57"/>
      <c r="GXC734" s="57"/>
      <c r="GXD734" s="57"/>
      <c r="GXE734" s="57"/>
      <c r="GXF734" s="57"/>
      <c r="GXG734" s="57"/>
      <c r="GXH734" s="57"/>
      <c r="GXI734" s="57"/>
      <c r="GXJ734" s="57"/>
      <c r="GXK734" s="57"/>
      <c r="GXL734" s="57"/>
      <c r="GXM734" s="57"/>
      <c r="GXN734" s="57"/>
      <c r="GXO734" s="57"/>
      <c r="GXP734" s="57"/>
      <c r="GXQ734" s="57"/>
      <c r="GXR734" s="57"/>
      <c r="GXS734" s="57"/>
      <c r="GXT734" s="57"/>
      <c r="GXU734" s="57"/>
      <c r="GXV734" s="57"/>
      <c r="GXW734" s="57"/>
      <c r="GXX734" s="57"/>
      <c r="GXY734" s="57"/>
      <c r="GXZ734" s="57"/>
      <c r="GYA734" s="57"/>
      <c r="GYB734" s="57"/>
      <c r="GYC734" s="57"/>
      <c r="GYD734" s="57"/>
      <c r="GYE734" s="57"/>
      <c r="GYF734" s="57"/>
      <c r="GYG734" s="57"/>
      <c r="GYH734" s="57"/>
      <c r="GYI734" s="57"/>
      <c r="GYJ734" s="57"/>
      <c r="GYK734" s="57"/>
      <c r="GYL734" s="57"/>
      <c r="GYM734" s="57"/>
      <c r="GYN734" s="57"/>
      <c r="GYO734" s="57"/>
      <c r="GYP734" s="57"/>
      <c r="GYQ734" s="57"/>
      <c r="GYR734" s="57"/>
      <c r="GYS734" s="57"/>
      <c r="GYT734" s="57"/>
      <c r="GYU734" s="57"/>
      <c r="GYV734" s="57"/>
      <c r="GYW734" s="57"/>
      <c r="GYX734" s="57"/>
      <c r="GYY734" s="57"/>
      <c r="GYZ734" s="57"/>
      <c r="GZA734" s="57"/>
      <c r="GZB734" s="57"/>
      <c r="GZC734" s="57"/>
      <c r="GZD734" s="57"/>
      <c r="GZE734" s="57"/>
      <c r="GZF734" s="57"/>
      <c r="GZG734" s="57"/>
      <c r="GZH734" s="57"/>
      <c r="GZI734" s="57"/>
      <c r="GZJ734" s="57"/>
      <c r="GZK734" s="57"/>
      <c r="GZL734" s="57"/>
      <c r="GZM734" s="57"/>
      <c r="GZN734" s="57"/>
      <c r="GZO734" s="57"/>
      <c r="GZP734" s="57"/>
      <c r="GZQ734" s="57"/>
      <c r="GZR734" s="57"/>
      <c r="GZS734" s="57"/>
      <c r="GZT734" s="57"/>
      <c r="GZU734" s="57"/>
      <c r="GZV734" s="57"/>
      <c r="GZW734" s="57"/>
      <c r="GZX734" s="57"/>
      <c r="GZY734" s="57"/>
      <c r="GZZ734" s="57"/>
      <c r="HAA734" s="57"/>
      <c r="HAB734" s="57"/>
      <c r="HAC734" s="57"/>
      <c r="HAD734" s="57"/>
      <c r="HAE734" s="57"/>
      <c r="HAF734" s="57"/>
      <c r="HAG734" s="57"/>
      <c r="HAH734" s="57"/>
      <c r="HAI734" s="57"/>
      <c r="HAJ734" s="57"/>
      <c r="HAK734" s="57"/>
      <c r="HAL734" s="57"/>
      <c r="HAM734" s="57"/>
      <c r="HAN734" s="57"/>
      <c r="HAO734" s="57"/>
      <c r="HAP734" s="57"/>
      <c r="HAQ734" s="57"/>
      <c r="HAR734" s="57"/>
      <c r="HAS734" s="57"/>
      <c r="HAT734" s="57"/>
      <c r="HAU734" s="57"/>
      <c r="HAV734" s="57"/>
      <c r="HAW734" s="57"/>
      <c r="HAX734" s="57"/>
      <c r="HAY734" s="57"/>
      <c r="HAZ734" s="57"/>
      <c r="HBA734" s="57"/>
      <c r="HBB734" s="57"/>
      <c r="HBC734" s="57"/>
      <c r="HBD734" s="57"/>
      <c r="HBE734" s="57"/>
      <c r="HBF734" s="57"/>
      <c r="HBG734" s="57"/>
      <c r="HBH734" s="57"/>
      <c r="HBI734" s="57"/>
      <c r="HBJ734" s="57"/>
      <c r="HBK734" s="57"/>
      <c r="HBL734" s="57"/>
      <c r="HBM734" s="57"/>
      <c r="HBN734" s="57"/>
      <c r="HBO734" s="57"/>
      <c r="HBP734" s="57"/>
      <c r="HBQ734" s="57"/>
      <c r="HBR734" s="57"/>
      <c r="HBS734" s="57"/>
      <c r="HBT734" s="57"/>
      <c r="HBU734" s="57"/>
      <c r="HBV734" s="57"/>
      <c r="HBW734" s="57"/>
      <c r="HBX734" s="57"/>
      <c r="HBY734" s="57"/>
      <c r="HBZ734" s="57"/>
      <c r="HCA734" s="57"/>
      <c r="HCB734" s="57"/>
      <c r="HCC734" s="57"/>
      <c r="HCD734" s="57"/>
      <c r="HCE734" s="57"/>
      <c r="HCF734" s="57"/>
      <c r="HCG734" s="57"/>
      <c r="HCH734" s="57"/>
      <c r="HCI734" s="57"/>
      <c r="HCJ734" s="57"/>
      <c r="HCK734" s="57"/>
      <c r="HCL734" s="57"/>
      <c r="HCM734" s="57"/>
      <c r="HCN734" s="57"/>
      <c r="HCO734" s="57"/>
      <c r="HCP734" s="57"/>
      <c r="HCQ734" s="57"/>
      <c r="HCR734" s="57"/>
      <c r="HCS734" s="57"/>
      <c r="HCT734" s="57"/>
      <c r="HCU734" s="57"/>
      <c r="HCV734" s="57"/>
      <c r="HCW734" s="57"/>
      <c r="HCX734" s="57"/>
      <c r="HCY734" s="57"/>
      <c r="HCZ734" s="57"/>
      <c r="HDA734" s="57"/>
      <c r="HDB734" s="57"/>
      <c r="HDC734" s="57"/>
      <c r="HDD734" s="57"/>
      <c r="HDE734" s="57"/>
      <c r="HDF734" s="57"/>
      <c r="HDG734" s="57"/>
      <c r="HDH734" s="57"/>
      <c r="HDI734" s="57"/>
      <c r="HDJ734" s="57"/>
      <c r="HDK734" s="57"/>
      <c r="HDL734" s="57"/>
      <c r="HDM734" s="57"/>
      <c r="HDN734" s="57"/>
      <c r="HDO734" s="57"/>
      <c r="HDP734" s="57"/>
      <c r="HDQ734" s="57"/>
      <c r="HDR734" s="57"/>
      <c r="HDS734" s="57"/>
      <c r="HDT734" s="57"/>
      <c r="HDU734" s="57"/>
      <c r="HDV734" s="57"/>
      <c r="HDW734" s="57"/>
      <c r="HDX734" s="57"/>
      <c r="HDY734" s="57"/>
      <c r="HDZ734" s="57"/>
      <c r="HEA734" s="57"/>
      <c r="HEB734" s="57"/>
      <c r="HEC734" s="57"/>
      <c r="HED734" s="57"/>
      <c r="HEE734" s="57"/>
      <c r="HEF734" s="57"/>
      <c r="HEG734" s="57"/>
      <c r="HEH734" s="57"/>
      <c r="HEI734" s="57"/>
      <c r="HEJ734" s="57"/>
      <c r="HEK734" s="57"/>
      <c r="HEL734" s="57"/>
      <c r="HEM734" s="57"/>
      <c r="HEN734" s="57"/>
      <c r="HEO734" s="57"/>
      <c r="HEP734" s="57"/>
      <c r="HEQ734" s="57"/>
      <c r="HER734" s="57"/>
      <c r="HES734" s="57"/>
      <c r="HET734" s="57"/>
      <c r="HEU734" s="57"/>
      <c r="HEV734" s="57"/>
      <c r="HEW734" s="57"/>
      <c r="HEX734" s="57"/>
      <c r="HEY734" s="57"/>
      <c r="HEZ734" s="57"/>
      <c r="HFA734" s="57"/>
      <c r="HFB734" s="57"/>
      <c r="HFC734" s="57"/>
      <c r="HFD734" s="57"/>
      <c r="HFE734" s="57"/>
      <c r="HFF734" s="57"/>
      <c r="HFG734" s="57"/>
      <c r="HFH734" s="57"/>
      <c r="HFI734" s="57"/>
      <c r="HFJ734" s="57"/>
      <c r="HFK734" s="57"/>
      <c r="HFL734" s="57"/>
      <c r="HFM734" s="57"/>
      <c r="HFN734" s="57"/>
      <c r="HFO734" s="57"/>
      <c r="HFP734" s="57"/>
      <c r="HFQ734" s="57"/>
      <c r="HFR734" s="57"/>
      <c r="HFS734" s="57"/>
      <c r="HFT734" s="57"/>
      <c r="HFU734" s="57"/>
      <c r="HFV734" s="57"/>
      <c r="HFW734" s="57"/>
      <c r="HFX734" s="57"/>
      <c r="HFY734" s="57"/>
      <c r="HFZ734" s="57"/>
      <c r="HGA734" s="57"/>
      <c r="HGB734" s="57"/>
      <c r="HGC734" s="57"/>
      <c r="HGD734" s="57"/>
      <c r="HGE734" s="57"/>
      <c r="HGF734" s="57"/>
      <c r="HGG734" s="57"/>
      <c r="HGH734" s="57"/>
      <c r="HGI734" s="57"/>
      <c r="HGJ734" s="57"/>
      <c r="HGK734" s="57"/>
      <c r="HGL734" s="57"/>
      <c r="HGM734" s="57"/>
      <c r="HGN734" s="57"/>
      <c r="HGO734" s="57"/>
      <c r="HGP734" s="57"/>
      <c r="HGQ734" s="57"/>
      <c r="HGR734" s="57"/>
      <c r="HGS734" s="57"/>
      <c r="HGT734" s="57"/>
      <c r="HGU734" s="57"/>
      <c r="HGV734" s="57"/>
      <c r="HGW734" s="57"/>
      <c r="HGX734" s="57"/>
      <c r="HGY734" s="57"/>
      <c r="HGZ734" s="57"/>
      <c r="HHA734" s="57"/>
      <c r="HHB734" s="57"/>
      <c r="HHC734" s="57"/>
      <c r="HHD734" s="57"/>
      <c r="HHE734" s="57"/>
      <c r="HHF734" s="57"/>
      <c r="HHG734" s="57"/>
      <c r="HHH734" s="57"/>
      <c r="HHI734" s="57"/>
      <c r="HHJ734" s="57"/>
      <c r="HHK734" s="57"/>
      <c r="HHL734" s="57"/>
      <c r="HHM734" s="57"/>
      <c r="HHN734" s="57"/>
      <c r="HHO734" s="57"/>
      <c r="HHP734" s="57"/>
      <c r="HHQ734" s="57"/>
      <c r="HHR734" s="57"/>
      <c r="HHS734" s="57"/>
      <c r="HHT734" s="57"/>
      <c r="HHU734" s="57"/>
      <c r="HHV734" s="57"/>
      <c r="HHW734" s="57"/>
      <c r="HHX734" s="57"/>
      <c r="HHY734" s="57"/>
      <c r="HHZ734" s="57"/>
      <c r="HIA734" s="57"/>
      <c r="HIB734" s="57"/>
      <c r="HIC734" s="57"/>
      <c r="HID734" s="57"/>
      <c r="HIE734" s="57"/>
      <c r="HIF734" s="57"/>
      <c r="HIG734" s="57"/>
      <c r="HIH734" s="57"/>
      <c r="HII734" s="57"/>
      <c r="HIJ734" s="57"/>
      <c r="HIK734" s="57"/>
      <c r="HIL734" s="57"/>
      <c r="HIM734" s="57"/>
      <c r="HIN734" s="57"/>
      <c r="HIO734" s="57"/>
      <c r="HIP734" s="57"/>
      <c r="HIQ734" s="57"/>
      <c r="HIR734" s="57"/>
      <c r="HIS734" s="57"/>
      <c r="HIT734" s="57"/>
      <c r="HIU734" s="57"/>
      <c r="HIV734" s="57"/>
      <c r="HIW734" s="57"/>
      <c r="HIX734" s="57"/>
      <c r="HIY734" s="57"/>
      <c r="HIZ734" s="57"/>
      <c r="HJA734" s="57"/>
      <c r="HJB734" s="57"/>
      <c r="HJC734" s="57"/>
      <c r="HJD734" s="57"/>
      <c r="HJE734" s="57"/>
      <c r="HJF734" s="57"/>
      <c r="HJG734" s="57"/>
      <c r="HJH734" s="57"/>
      <c r="HJI734" s="57"/>
      <c r="HJJ734" s="57"/>
      <c r="HJK734" s="57"/>
      <c r="HJL734" s="57"/>
      <c r="HJM734" s="57"/>
      <c r="HJN734" s="57"/>
      <c r="HJO734" s="57"/>
      <c r="HJP734" s="57"/>
      <c r="HJQ734" s="57"/>
      <c r="HJR734" s="57"/>
      <c r="HJS734" s="57"/>
      <c r="HJT734" s="57"/>
      <c r="HJU734" s="57"/>
      <c r="HJV734" s="57"/>
      <c r="HJW734" s="57"/>
      <c r="HJX734" s="57"/>
      <c r="HJY734" s="57"/>
      <c r="HJZ734" s="57"/>
      <c r="HKA734" s="57"/>
      <c r="HKB734" s="57"/>
      <c r="HKC734" s="57"/>
      <c r="HKD734" s="57"/>
      <c r="HKE734" s="57"/>
      <c r="HKF734" s="57"/>
      <c r="HKG734" s="57"/>
      <c r="HKH734" s="57"/>
      <c r="HKI734" s="57"/>
      <c r="HKJ734" s="57"/>
      <c r="HKK734" s="57"/>
      <c r="HKL734" s="57"/>
      <c r="HKM734" s="57"/>
      <c r="HKN734" s="57"/>
      <c r="HKO734" s="57"/>
      <c r="HKP734" s="57"/>
      <c r="HKQ734" s="57"/>
      <c r="HKR734" s="57"/>
      <c r="HKS734" s="57"/>
      <c r="HKT734" s="57"/>
      <c r="HKU734" s="57"/>
      <c r="HKV734" s="57"/>
      <c r="HKW734" s="57"/>
      <c r="HKX734" s="57"/>
      <c r="HKY734" s="57"/>
      <c r="HKZ734" s="57"/>
      <c r="HLA734" s="57"/>
      <c r="HLB734" s="57"/>
      <c r="HLC734" s="57"/>
      <c r="HLD734" s="57"/>
      <c r="HLE734" s="57"/>
      <c r="HLF734" s="57"/>
      <c r="HLG734" s="57"/>
      <c r="HLH734" s="57"/>
      <c r="HLI734" s="57"/>
      <c r="HLJ734" s="57"/>
      <c r="HLK734" s="57"/>
      <c r="HLL734" s="57"/>
      <c r="HLM734" s="57"/>
      <c r="HLN734" s="57"/>
      <c r="HLO734" s="57"/>
      <c r="HLP734" s="57"/>
      <c r="HLQ734" s="57"/>
      <c r="HLR734" s="57"/>
      <c r="HLS734" s="57"/>
      <c r="HLT734" s="57"/>
      <c r="HLU734" s="57"/>
      <c r="HLV734" s="57"/>
      <c r="HLW734" s="57"/>
      <c r="HLX734" s="57"/>
      <c r="HLY734" s="57"/>
      <c r="HLZ734" s="57"/>
      <c r="HMA734" s="57"/>
      <c r="HMB734" s="57"/>
      <c r="HMC734" s="57"/>
      <c r="HMD734" s="57"/>
      <c r="HME734" s="57"/>
      <c r="HMF734" s="57"/>
      <c r="HMG734" s="57"/>
      <c r="HMH734" s="57"/>
      <c r="HMI734" s="57"/>
      <c r="HMJ734" s="57"/>
      <c r="HMK734" s="57"/>
      <c r="HML734" s="57"/>
      <c r="HMM734" s="57"/>
      <c r="HMN734" s="57"/>
      <c r="HMO734" s="57"/>
      <c r="HMP734" s="57"/>
      <c r="HMQ734" s="57"/>
      <c r="HMR734" s="57"/>
      <c r="HMS734" s="57"/>
      <c r="HMT734" s="57"/>
      <c r="HMU734" s="57"/>
      <c r="HMV734" s="57"/>
      <c r="HMW734" s="57"/>
      <c r="HMX734" s="57"/>
      <c r="HMY734" s="57"/>
      <c r="HMZ734" s="57"/>
      <c r="HNA734" s="57"/>
      <c r="HNB734" s="57"/>
      <c r="HNC734" s="57"/>
      <c r="HND734" s="57"/>
      <c r="HNE734" s="57"/>
      <c r="HNF734" s="57"/>
      <c r="HNG734" s="57"/>
      <c r="HNH734" s="57"/>
      <c r="HNI734" s="57"/>
      <c r="HNJ734" s="57"/>
      <c r="HNK734" s="57"/>
      <c r="HNL734" s="57"/>
      <c r="HNM734" s="57"/>
      <c r="HNN734" s="57"/>
      <c r="HNO734" s="57"/>
      <c r="HNP734" s="57"/>
      <c r="HNQ734" s="57"/>
      <c r="HNR734" s="57"/>
      <c r="HNS734" s="57"/>
      <c r="HNT734" s="57"/>
      <c r="HNU734" s="57"/>
      <c r="HNV734" s="57"/>
      <c r="HNW734" s="57"/>
      <c r="HNX734" s="57"/>
      <c r="HNY734" s="57"/>
      <c r="HNZ734" s="57"/>
      <c r="HOA734" s="57"/>
      <c r="HOB734" s="57"/>
      <c r="HOC734" s="57"/>
      <c r="HOD734" s="57"/>
      <c r="HOE734" s="57"/>
      <c r="HOF734" s="57"/>
      <c r="HOG734" s="57"/>
      <c r="HOH734" s="57"/>
      <c r="HOI734" s="57"/>
      <c r="HOJ734" s="57"/>
      <c r="HOK734" s="57"/>
      <c r="HOL734" s="57"/>
      <c r="HOM734" s="57"/>
      <c r="HON734" s="57"/>
      <c r="HOO734" s="57"/>
      <c r="HOP734" s="57"/>
      <c r="HOQ734" s="57"/>
      <c r="HOR734" s="57"/>
      <c r="HOS734" s="57"/>
      <c r="HOT734" s="57"/>
      <c r="HOU734" s="57"/>
      <c r="HOV734" s="57"/>
      <c r="HOW734" s="57"/>
      <c r="HOX734" s="57"/>
      <c r="HOY734" s="57"/>
      <c r="HOZ734" s="57"/>
      <c r="HPA734" s="57"/>
      <c r="HPB734" s="57"/>
      <c r="HPC734" s="57"/>
      <c r="HPD734" s="57"/>
      <c r="HPE734" s="57"/>
      <c r="HPF734" s="57"/>
      <c r="HPG734" s="57"/>
      <c r="HPH734" s="57"/>
      <c r="HPI734" s="57"/>
      <c r="HPJ734" s="57"/>
      <c r="HPK734" s="57"/>
      <c r="HPL734" s="57"/>
      <c r="HPM734" s="57"/>
      <c r="HPN734" s="57"/>
      <c r="HPO734" s="57"/>
      <c r="HPP734" s="57"/>
      <c r="HPQ734" s="57"/>
      <c r="HPR734" s="57"/>
      <c r="HPS734" s="57"/>
      <c r="HPT734" s="57"/>
      <c r="HPU734" s="57"/>
      <c r="HPV734" s="57"/>
      <c r="HPW734" s="57"/>
      <c r="HPX734" s="57"/>
      <c r="HPY734" s="57"/>
      <c r="HPZ734" s="57"/>
      <c r="HQA734" s="57"/>
      <c r="HQB734" s="57"/>
      <c r="HQC734" s="57"/>
      <c r="HQD734" s="57"/>
      <c r="HQE734" s="57"/>
      <c r="HQF734" s="57"/>
      <c r="HQG734" s="57"/>
      <c r="HQH734" s="57"/>
      <c r="HQI734" s="57"/>
      <c r="HQJ734" s="57"/>
      <c r="HQK734" s="57"/>
      <c r="HQL734" s="57"/>
      <c r="HQM734" s="57"/>
      <c r="HQN734" s="57"/>
      <c r="HQO734" s="57"/>
      <c r="HQP734" s="57"/>
      <c r="HQQ734" s="57"/>
      <c r="HQR734" s="57"/>
      <c r="HQS734" s="57"/>
      <c r="HQT734" s="57"/>
      <c r="HQU734" s="57"/>
      <c r="HQV734" s="57"/>
      <c r="HQW734" s="57"/>
      <c r="HQX734" s="57"/>
      <c r="HQY734" s="57"/>
      <c r="HQZ734" s="57"/>
      <c r="HRA734" s="57"/>
      <c r="HRB734" s="57"/>
      <c r="HRC734" s="57"/>
      <c r="HRD734" s="57"/>
      <c r="HRE734" s="57"/>
      <c r="HRF734" s="57"/>
      <c r="HRG734" s="57"/>
      <c r="HRH734" s="57"/>
      <c r="HRI734" s="57"/>
      <c r="HRJ734" s="57"/>
      <c r="HRK734" s="57"/>
      <c r="HRL734" s="57"/>
      <c r="HRM734" s="57"/>
      <c r="HRN734" s="57"/>
      <c r="HRO734" s="57"/>
      <c r="HRP734" s="57"/>
      <c r="HRQ734" s="57"/>
      <c r="HRR734" s="57"/>
      <c r="HRS734" s="57"/>
      <c r="HRT734" s="57"/>
      <c r="HRU734" s="57"/>
      <c r="HRV734" s="57"/>
      <c r="HRW734" s="57"/>
      <c r="HRX734" s="57"/>
      <c r="HRY734" s="57"/>
      <c r="HRZ734" s="57"/>
      <c r="HSA734" s="57"/>
      <c r="HSB734" s="57"/>
      <c r="HSC734" s="57"/>
      <c r="HSD734" s="57"/>
      <c r="HSE734" s="57"/>
      <c r="HSF734" s="57"/>
      <c r="HSG734" s="57"/>
      <c r="HSH734" s="57"/>
      <c r="HSI734" s="57"/>
      <c r="HSJ734" s="57"/>
      <c r="HSK734" s="57"/>
      <c r="HSL734" s="57"/>
      <c r="HSM734" s="57"/>
      <c r="HSN734" s="57"/>
      <c r="HSO734" s="57"/>
      <c r="HSP734" s="57"/>
      <c r="HSQ734" s="57"/>
      <c r="HSR734" s="57"/>
      <c r="HSS734" s="57"/>
      <c r="HST734" s="57"/>
      <c r="HSU734" s="57"/>
      <c r="HSV734" s="57"/>
      <c r="HSW734" s="57"/>
      <c r="HSX734" s="57"/>
      <c r="HSY734" s="57"/>
      <c r="HSZ734" s="57"/>
      <c r="HTA734" s="57"/>
      <c r="HTB734" s="57"/>
      <c r="HTC734" s="57"/>
      <c r="HTD734" s="57"/>
      <c r="HTE734" s="57"/>
      <c r="HTF734" s="57"/>
      <c r="HTG734" s="57"/>
      <c r="HTH734" s="57"/>
      <c r="HTI734" s="57"/>
      <c r="HTJ734" s="57"/>
      <c r="HTK734" s="57"/>
      <c r="HTL734" s="57"/>
      <c r="HTM734" s="57"/>
      <c r="HTN734" s="57"/>
      <c r="HTO734" s="57"/>
      <c r="HTP734" s="57"/>
      <c r="HTQ734" s="57"/>
      <c r="HTR734" s="57"/>
      <c r="HTS734" s="57"/>
      <c r="HTT734" s="57"/>
      <c r="HTU734" s="57"/>
      <c r="HTV734" s="57"/>
      <c r="HTW734" s="57"/>
      <c r="HTX734" s="57"/>
      <c r="HTY734" s="57"/>
      <c r="HTZ734" s="57"/>
      <c r="HUA734" s="57"/>
      <c r="HUB734" s="57"/>
      <c r="HUC734" s="57"/>
      <c r="HUD734" s="57"/>
      <c r="HUE734" s="57"/>
      <c r="HUF734" s="57"/>
      <c r="HUG734" s="57"/>
      <c r="HUH734" s="57"/>
      <c r="HUI734" s="57"/>
      <c r="HUJ734" s="57"/>
      <c r="HUK734" s="57"/>
      <c r="HUL734" s="57"/>
      <c r="HUM734" s="57"/>
      <c r="HUN734" s="57"/>
      <c r="HUO734" s="57"/>
      <c r="HUP734" s="57"/>
      <c r="HUQ734" s="57"/>
      <c r="HUR734" s="57"/>
      <c r="HUS734" s="57"/>
      <c r="HUT734" s="57"/>
      <c r="HUU734" s="57"/>
      <c r="HUV734" s="57"/>
      <c r="HUW734" s="57"/>
      <c r="HUX734" s="57"/>
      <c r="HUY734" s="57"/>
      <c r="HUZ734" s="57"/>
      <c r="HVA734" s="57"/>
      <c r="HVB734" s="57"/>
      <c r="HVC734" s="57"/>
      <c r="HVD734" s="57"/>
      <c r="HVE734" s="57"/>
      <c r="HVF734" s="57"/>
      <c r="HVG734" s="57"/>
      <c r="HVH734" s="57"/>
      <c r="HVI734" s="57"/>
      <c r="HVJ734" s="57"/>
      <c r="HVK734" s="57"/>
      <c r="HVL734" s="57"/>
      <c r="HVM734" s="57"/>
      <c r="HVN734" s="57"/>
      <c r="HVO734" s="57"/>
      <c r="HVP734" s="57"/>
      <c r="HVQ734" s="57"/>
      <c r="HVR734" s="57"/>
      <c r="HVS734" s="57"/>
      <c r="HVT734" s="57"/>
      <c r="HVU734" s="57"/>
      <c r="HVV734" s="57"/>
      <c r="HVW734" s="57"/>
      <c r="HVX734" s="57"/>
      <c r="HVY734" s="57"/>
      <c r="HVZ734" s="57"/>
      <c r="HWA734" s="57"/>
      <c r="HWB734" s="57"/>
      <c r="HWC734" s="57"/>
      <c r="HWD734" s="57"/>
      <c r="HWE734" s="57"/>
      <c r="HWF734" s="57"/>
      <c r="HWG734" s="57"/>
      <c r="HWH734" s="57"/>
      <c r="HWI734" s="57"/>
      <c r="HWJ734" s="57"/>
      <c r="HWK734" s="57"/>
      <c r="HWL734" s="57"/>
      <c r="HWM734" s="57"/>
      <c r="HWN734" s="57"/>
      <c r="HWO734" s="57"/>
      <c r="HWP734" s="57"/>
      <c r="HWQ734" s="57"/>
      <c r="HWR734" s="57"/>
      <c r="HWS734" s="57"/>
      <c r="HWT734" s="57"/>
      <c r="HWU734" s="57"/>
      <c r="HWV734" s="57"/>
      <c r="HWW734" s="57"/>
      <c r="HWX734" s="57"/>
      <c r="HWY734" s="57"/>
      <c r="HWZ734" s="57"/>
      <c r="HXA734" s="57"/>
      <c r="HXB734" s="57"/>
      <c r="HXC734" s="57"/>
      <c r="HXD734" s="57"/>
      <c r="HXE734" s="57"/>
      <c r="HXF734" s="57"/>
      <c r="HXG734" s="57"/>
      <c r="HXH734" s="57"/>
      <c r="HXI734" s="57"/>
      <c r="HXJ734" s="57"/>
      <c r="HXK734" s="57"/>
      <c r="HXL734" s="57"/>
      <c r="HXM734" s="57"/>
      <c r="HXN734" s="57"/>
      <c r="HXO734" s="57"/>
      <c r="HXP734" s="57"/>
      <c r="HXQ734" s="57"/>
      <c r="HXR734" s="57"/>
      <c r="HXS734" s="57"/>
      <c r="HXT734" s="57"/>
      <c r="HXU734" s="57"/>
      <c r="HXV734" s="57"/>
      <c r="HXW734" s="57"/>
      <c r="HXX734" s="57"/>
      <c r="HXY734" s="57"/>
      <c r="HXZ734" s="57"/>
      <c r="HYA734" s="57"/>
      <c r="HYB734" s="57"/>
      <c r="HYC734" s="57"/>
      <c r="HYD734" s="57"/>
      <c r="HYE734" s="57"/>
      <c r="HYF734" s="57"/>
      <c r="HYG734" s="57"/>
      <c r="HYH734" s="57"/>
      <c r="HYI734" s="57"/>
      <c r="HYJ734" s="57"/>
      <c r="HYK734" s="57"/>
      <c r="HYL734" s="57"/>
      <c r="HYM734" s="57"/>
      <c r="HYN734" s="57"/>
      <c r="HYO734" s="57"/>
      <c r="HYP734" s="57"/>
      <c r="HYQ734" s="57"/>
      <c r="HYR734" s="57"/>
      <c r="HYS734" s="57"/>
      <c r="HYT734" s="57"/>
      <c r="HYU734" s="57"/>
      <c r="HYV734" s="57"/>
      <c r="HYW734" s="57"/>
      <c r="HYX734" s="57"/>
      <c r="HYY734" s="57"/>
      <c r="HYZ734" s="57"/>
      <c r="HZA734" s="57"/>
      <c r="HZB734" s="57"/>
      <c r="HZC734" s="57"/>
      <c r="HZD734" s="57"/>
      <c r="HZE734" s="57"/>
      <c r="HZF734" s="57"/>
      <c r="HZG734" s="57"/>
      <c r="HZH734" s="57"/>
      <c r="HZI734" s="57"/>
      <c r="HZJ734" s="57"/>
      <c r="HZK734" s="57"/>
      <c r="HZL734" s="57"/>
      <c r="HZM734" s="57"/>
      <c r="HZN734" s="57"/>
      <c r="HZO734" s="57"/>
      <c r="HZP734" s="57"/>
      <c r="HZQ734" s="57"/>
      <c r="HZR734" s="57"/>
      <c r="HZS734" s="57"/>
      <c r="HZT734" s="57"/>
      <c r="HZU734" s="57"/>
      <c r="HZV734" s="57"/>
      <c r="HZW734" s="57"/>
      <c r="HZX734" s="57"/>
      <c r="HZY734" s="57"/>
      <c r="HZZ734" s="57"/>
      <c r="IAA734" s="57"/>
      <c r="IAB734" s="57"/>
      <c r="IAC734" s="57"/>
      <c r="IAD734" s="57"/>
      <c r="IAE734" s="57"/>
      <c r="IAF734" s="57"/>
      <c r="IAG734" s="57"/>
      <c r="IAH734" s="57"/>
      <c r="IAI734" s="57"/>
      <c r="IAJ734" s="57"/>
      <c r="IAK734" s="57"/>
      <c r="IAL734" s="57"/>
      <c r="IAM734" s="57"/>
      <c r="IAN734" s="57"/>
      <c r="IAO734" s="57"/>
      <c r="IAP734" s="57"/>
      <c r="IAQ734" s="57"/>
      <c r="IAR734" s="57"/>
      <c r="IAS734" s="57"/>
      <c r="IAT734" s="57"/>
      <c r="IAU734" s="57"/>
      <c r="IAV734" s="57"/>
      <c r="IAW734" s="57"/>
      <c r="IAX734" s="57"/>
      <c r="IAY734" s="57"/>
      <c r="IAZ734" s="57"/>
      <c r="IBA734" s="57"/>
      <c r="IBB734" s="57"/>
      <c r="IBC734" s="57"/>
      <c r="IBD734" s="57"/>
      <c r="IBE734" s="57"/>
      <c r="IBF734" s="57"/>
      <c r="IBG734" s="57"/>
      <c r="IBH734" s="57"/>
      <c r="IBI734" s="57"/>
      <c r="IBJ734" s="57"/>
      <c r="IBK734" s="57"/>
      <c r="IBL734" s="57"/>
      <c r="IBM734" s="57"/>
      <c r="IBN734" s="57"/>
      <c r="IBO734" s="57"/>
      <c r="IBP734" s="57"/>
      <c r="IBQ734" s="57"/>
      <c r="IBR734" s="57"/>
      <c r="IBS734" s="57"/>
      <c r="IBT734" s="57"/>
      <c r="IBU734" s="57"/>
      <c r="IBV734" s="57"/>
      <c r="IBW734" s="57"/>
      <c r="IBX734" s="57"/>
      <c r="IBY734" s="57"/>
      <c r="IBZ734" s="57"/>
      <c r="ICA734" s="57"/>
      <c r="ICB734" s="57"/>
      <c r="ICC734" s="57"/>
      <c r="ICD734" s="57"/>
      <c r="ICE734" s="57"/>
      <c r="ICF734" s="57"/>
      <c r="ICG734" s="57"/>
      <c r="ICH734" s="57"/>
      <c r="ICI734" s="57"/>
      <c r="ICJ734" s="57"/>
      <c r="ICK734" s="57"/>
      <c r="ICL734" s="57"/>
      <c r="ICM734" s="57"/>
      <c r="ICN734" s="57"/>
      <c r="ICO734" s="57"/>
      <c r="ICP734" s="57"/>
      <c r="ICQ734" s="57"/>
      <c r="ICR734" s="57"/>
      <c r="ICS734" s="57"/>
      <c r="ICT734" s="57"/>
      <c r="ICU734" s="57"/>
      <c r="ICV734" s="57"/>
      <c r="ICW734" s="57"/>
      <c r="ICX734" s="57"/>
      <c r="ICY734" s="57"/>
      <c r="ICZ734" s="57"/>
      <c r="IDA734" s="57"/>
      <c r="IDB734" s="57"/>
      <c r="IDC734" s="57"/>
      <c r="IDD734" s="57"/>
      <c r="IDE734" s="57"/>
      <c r="IDF734" s="57"/>
      <c r="IDG734" s="57"/>
      <c r="IDH734" s="57"/>
      <c r="IDI734" s="57"/>
      <c r="IDJ734" s="57"/>
      <c r="IDK734" s="57"/>
      <c r="IDL734" s="57"/>
      <c r="IDM734" s="57"/>
      <c r="IDN734" s="57"/>
      <c r="IDO734" s="57"/>
      <c r="IDP734" s="57"/>
      <c r="IDQ734" s="57"/>
      <c r="IDR734" s="57"/>
      <c r="IDS734" s="57"/>
      <c r="IDT734" s="57"/>
      <c r="IDU734" s="57"/>
      <c r="IDV734" s="57"/>
      <c r="IDW734" s="57"/>
      <c r="IDX734" s="57"/>
      <c r="IDY734" s="57"/>
      <c r="IDZ734" s="57"/>
      <c r="IEA734" s="57"/>
      <c r="IEB734" s="57"/>
      <c r="IEC734" s="57"/>
      <c r="IED734" s="57"/>
      <c r="IEE734" s="57"/>
      <c r="IEF734" s="57"/>
      <c r="IEG734" s="57"/>
      <c r="IEH734" s="57"/>
      <c r="IEI734" s="57"/>
      <c r="IEJ734" s="57"/>
      <c r="IEK734" s="57"/>
      <c r="IEL734" s="57"/>
      <c r="IEM734" s="57"/>
      <c r="IEN734" s="57"/>
      <c r="IEO734" s="57"/>
      <c r="IEP734" s="57"/>
      <c r="IEQ734" s="57"/>
      <c r="IER734" s="57"/>
      <c r="IES734" s="57"/>
      <c r="IET734" s="57"/>
      <c r="IEU734" s="57"/>
      <c r="IEV734" s="57"/>
      <c r="IEW734" s="57"/>
      <c r="IEX734" s="57"/>
      <c r="IEY734" s="57"/>
      <c r="IEZ734" s="57"/>
      <c r="IFA734" s="57"/>
      <c r="IFB734" s="57"/>
      <c r="IFC734" s="57"/>
      <c r="IFD734" s="57"/>
      <c r="IFE734" s="57"/>
      <c r="IFF734" s="57"/>
      <c r="IFG734" s="57"/>
      <c r="IFH734" s="57"/>
      <c r="IFI734" s="57"/>
      <c r="IFJ734" s="57"/>
      <c r="IFK734" s="57"/>
      <c r="IFL734" s="57"/>
      <c r="IFM734" s="57"/>
      <c r="IFN734" s="57"/>
      <c r="IFO734" s="57"/>
      <c r="IFP734" s="57"/>
      <c r="IFQ734" s="57"/>
      <c r="IFR734" s="57"/>
      <c r="IFS734" s="57"/>
      <c r="IFT734" s="57"/>
      <c r="IFU734" s="57"/>
      <c r="IFV734" s="57"/>
      <c r="IFW734" s="57"/>
      <c r="IFX734" s="57"/>
      <c r="IFY734" s="57"/>
      <c r="IFZ734" s="57"/>
      <c r="IGA734" s="57"/>
      <c r="IGB734" s="57"/>
      <c r="IGC734" s="57"/>
      <c r="IGD734" s="57"/>
      <c r="IGE734" s="57"/>
      <c r="IGF734" s="57"/>
      <c r="IGG734" s="57"/>
      <c r="IGH734" s="57"/>
      <c r="IGI734" s="57"/>
      <c r="IGJ734" s="57"/>
      <c r="IGK734" s="57"/>
      <c r="IGL734" s="57"/>
      <c r="IGM734" s="57"/>
      <c r="IGN734" s="57"/>
      <c r="IGO734" s="57"/>
      <c r="IGP734" s="57"/>
      <c r="IGQ734" s="57"/>
      <c r="IGR734" s="57"/>
      <c r="IGS734" s="57"/>
      <c r="IGT734" s="57"/>
      <c r="IGU734" s="57"/>
      <c r="IGV734" s="57"/>
      <c r="IGW734" s="57"/>
      <c r="IGX734" s="57"/>
      <c r="IGY734" s="57"/>
      <c r="IGZ734" s="57"/>
      <c r="IHA734" s="57"/>
      <c r="IHB734" s="57"/>
      <c r="IHC734" s="57"/>
      <c r="IHD734" s="57"/>
      <c r="IHE734" s="57"/>
      <c r="IHF734" s="57"/>
      <c r="IHG734" s="57"/>
      <c r="IHH734" s="57"/>
      <c r="IHI734" s="57"/>
      <c r="IHJ734" s="57"/>
      <c r="IHK734" s="57"/>
      <c r="IHL734" s="57"/>
      <c r="IHM734" s="57"/>
      <c r="IHN734" s="57"/>
      <c r="IHO734" s="57"/>
      <c r="IHP734" s="57"/>
      <c r="IHQ734" s="57"/>
      <c r="IHR734" s="57"/>
      <c r="IHS734" s="57"/>
      <c r="IHT734" s="57"/>
      <c r="IHU734" s="57"/>
      <c r="IHV734" s="57"/>
      <c r="IHW734" s="57"/>
      <c r="IHX734" s="57"/>
      <c r="IHY734" s="57"/>
      <c r="IHZ734" s="57"/>
      <c r="IIA734" s="57"/>
      <c r="IIB734" s="57"/>
      <c r="IIC734" s="57"/>
      <c r="IID734" s="57"/>
      <c r="IIE734" s="57"/>
      <c r="IIF734" s="57"/>
      <c r="IIG734" s="57"/>
      <c r="IIH734" s="57"/>
      <c r="III734" s="57"/>
      <c r="IIJ734" s="57"/>
      <c r="IIK734" s="57"/>
      <c r="IIL734" s="57"/>
      <c r="IIM734" s="57"/>
      <c r="IIN734" s="57"/>
      <c r="IIO734" s="57"/>
      <c r="IIP734" s="57"/>
      <c r="IIQ734" s="57"/>
      <c r="IIR734" s="57"/>
      <c r="IIS734" s="57"/>
      <c r="IIT734" s="57"/>
      <c r="IIU734" s="57"/>
      <c r="IIV734" s="57"/>
      <c r="IIW734" s="57"/>
      <c r="IIX734" s="57"/>
      <c r="IIY734" s="57"/>
      <c r="IIZ734" s="57"/>
      <c r="IJA734" s="57"/>
      <c r="IJB734" s="57"/>
      <c r="IJC734" s="57"/>
      <c r="IJD734" s="57"/>
      <c r="IJE734" s="57"/>
      <c r="IJF734" s="57"/>
      <c r="IJG734" s="57"/>
      <c r="IJH734" s="57"/>
      <c r="IJI734" s="57"/>
      <c r="IJJ734" s="57"/>
      <c r="IJK734" s="57"/>
      <c r="IJL734" s="57"/>
      <c r="IJM734" s="57"/>
      <c r="IJN734" s="57"/>
      <c r="IJO734" s="57"/>
      <c r="IJP734" s="57"/>
      <c r="IJQ734" s="57"/>
      <c r="IJR734" s="57"/>
      <c r="IJS734" s="57"/>
      <c r="IJT734" s="57"/>
      <c r="IJU734" s="57"/>
      <c r="IJV734" s="57"/>
      <c r="IJW734" s="57"/>
      <c r="IJX734" s="57"/>
      <c r="IJY734" s="57"/>
      <c r="IJZ734" s="57"/>
      <c r="IKA734" s="57"/>
      <c r="IKB734" s="57"/>
      <c r="IKC734" s="57"/>
      <c r="IKD734" s="57"/>
      <c r="IKE734" s="57"/>
      <c r="IKF734" s="57"/>
      <c r="IKG734" s="57"/>
      <c r="IKH734" s="57"/>
      <c r="IKI734" s="57"/>
      <c r="IKJ734" s="57"/>
      <c r="IKK734" s="57"/>
      <c r="IKL734" s="57"/>
      <c r="IKM734" s="57"/>
      <c r="IKN734" s="57"/>
      <c r="IKO734" s="57"/>
      <c r="IKP734" s="57"/>
      <c r="IKQ734" s="57"/>
      <c r="IKR734" s="57"/>
      <c r="IKS734" s="57"/>
      <c r="IKT734" s="57"/>
      <c r="IKU734" s="57"/>
      <c r="IKV734" s="57"/>
      <c r="IKW734" s="57"/>
      <c r="IKX734" s="57"/>
      <c r="IKY734" s="57"/>
      <c r="IKZ734" s="57"/>
      <c r="ILA734" s="57"/>
      <c r="ILB734" s="57"/>
      <c r="ILC734" s="57"/>
      <c r="ILD734" s="57"/>
      <c r="ILE734" s="57"/>
      <c r="ILF734" s="57"/>
      <c r="ILG734" s="57"/>
      <c r="ILH734" s="57"/>
      <c r="ILI734" s="57"/>
      <c r="ILJ734" s="57"/>
      <c r="ILK734" s="57"/>
      <c r="ILL734" s="57"/>
      <c r="ILM734" s="57"/>
      <c r="ILN734" s="57"/>
      <c r="ILO734" s="57"/>
      <c r="ILP734" s="57"/>
      <c r="ILQ734" s="57"/>
      <c r="ILR734" s="57"/>
      <c r="ILS734" s="57"/>
      <c r="ILT734" s="57"/>
      <c r="ILU734" s="57"/>
      <c r="ILV734" s="57"/>
      <c r="ILW734" s="57"/>
      <c r="ILX734" s="57"/>
      <c r="ILY734" s="57"/>
      <c r="ILZ734" s="57"/>
      <c r="IMA734" s="57"/>
      <c r="IMB734" s="57"/>
      <c r="IMC734" s="57"/>
      <c r="IMD734" s="57"/>
      <c r="IME734" s="57"/>
      <c r="IMF734" s="57"/>
      <c r="IMG734" s="57"/>
      <c r="IMH734" s="57"/>
      <c r="IMI734" s="57"/>
      <c r="IMJ734" s="57"/>
      <c r="IMK734" s="57"/>
      <c r="IML734" s="57"/>
      <c r="IMM734" s="57"/>
      <c r="IMN734" s="57"/>
      <c r="IMO734" s="57"/>
      <c r="IMP734" s="57"/>
      <c r="IMQ734" s="57"/>
      <c r="IMR734" s="57"/>
      <c r="IMS734" s="57"/>
      <c r="IMT734" s="57"/>
      <c r="IMU734" s="57"/>
      <c r="IMV734" s="57"/>
      <c r="IMW734" s="57"/>
      <c r="IMX734" s="57"/>
      <c r="IMY734" s="57"/>
      <c r="IMZ734" s="57"/>
      <c r="INA734" s="57"/>
      <c r="INB734" s="57"/>
      <c r="INC734" s="57"/>
      <c r="IND734" s="57"/>
      <c r="INE734" s="57"/>
      <c r="INF734" s="57"/>
      <c r="ING734" s="57"/>
      <c r="INH734" s="57"/>
      <c r="INI734" s="57"/>
      <c r="INJ734" s="57"/>
      <c r="INK734" s="57"/>
      <c r="INL734" s="57"/>
      <c r="INM734" s="57"/>
      <c r="INN734" s="57"/>
      <c r="INO734" s="57"/>
      <c r="INP734" s="57"/>
      <c r="INQ734" s="57"/>
      <c r="INR734" s="57"/>
      <c r="INS734" s="57"/>
      <c r="INT734" s="57"/>
      <c r="INU734" s="57"/>
      <c r="INV734" s="57"/>
      <c r="INW734" s="57"/>
      <c r="INX734" s="57"/>
      <c r="INY734" s="57"/>
      <c r="INZ734" s="57"/>
      <c r="IOA734" s="57"/>
      <c r="IOB734" s="57"/>
      <c r="IOC734" s="57"/>
      <c r="IOD734" s="57"/>
      <c r="IOE734" s="57"/>
      <c r="IOF734" s="57"/>
      <c r="IOG734" s="57"/>
      <c r="IOH734" s="57"/>
      <c r="IOI734" s="57"/>
      <c r="IOJ734" s="57"/>
      <c r="IOK734" s="57"/>
      <c r="IOL734" s="57"/>
      <c r="IOM734" s="57"/>
      <c r="ION734" s="57"/>
      <c r="IOO734" s="57"/>
      <c r="IOP734" s="57"/>
      <c r="IOQ734" s="57"/>
      <c r="IOR734" s="57"/>
      <c r="IOS734" s="57"/>
      <c r="IOT734" s="57"/>
      <c r="IOU734" s="57"/>
      <c r="IOV734" s="57"/>
      <c r="IOW734" s="57"/>
      <c r="IOX734" s="57"/>
      <c r="IOY734" s="57"/>
      <c r="IOZ734" s="57"/>
      <c r="IPA734" s="57"/>
      <c r="IPB734" s="57"/>
      <c r="IPC734" s="57"/>
      <c r="IPD734" s="57"/>
      <c r="IPE734" s="57"/>
      <c r="IPF734" s="57"/>
      <c r="IPG734" s="57"/>
      <c r="IPH734" s="57"/>
      <c r="IPI734" s="57"/>
      <c r="IPJ734" s="57"/>
      <c r="IPK734" s="57"/>
      <c r="IPL734" s="57"/>
      <c r="IPM734" s="57"/>
      <c r="IPN734" s="57"/>
      <c r="IPO734" s="57"/>
      <c r="IPP734" s="57"/>
      <c r="IPQ734" s="57"/>
      <c r="IPR734" s="57"/>
      <c r="IPS734" s="57"/>
      <c r="IPT734" s="57"/>
      <c r="IPU734" s="57"/>
      <c r="IPV734" s="57"/>
      <c r="IPW734" s="57"/>
      <c r="IPX734" s="57"/>
      <c r="IPY734" s="57"/>
      <c r="IPZ734" s="57"/>
      <c r="IQA734" s="57"/>
      <c r="IQB734" s="57"/>
      <c r="IQC734" s="57"/>
      <c r="IQD734" s="57"/>
      <c r="IQE734" s="57"/>
      <c r="IQF734" s="57"/>
      <c r="IQG734" s="57"/>
      <c r="IQH734" s="57"/>
      <c r="IQI734" s="57"/>
      <c r="IQJ734" s="57"/>
      <c r="IQK734" s="57"/>
      <c r="IQL734" s="57"/>
      <c r="IQM734" s="57"/>
      <c r="IQN734" s="57"/>
      <c r="IQO734" s="57"/>
      <c r="IQP734" s="57"/>
      <c r="IQQ734" s="57"/>
      <c r="IQR734" s="57"/>
      <c r="IQS734" s="57"/>
      <c r="IQT734" s="57"/>
      <c r="IQU734" s="57"/>
      <c r="IQV734" s="57"/>
      <c r="IQW734" s="57"/>
      <c r="IQX734" s="57"/>
      <c r="IQY734" s="57"/>
      <c r="IQZ734" s="57"/>
      <c r="IRA734" s="57"/>
      <c r="IRB734" s="57"/>
      <c r="IRC734" s="57"/>
      <c r="IRD734" s="57"/>
      <c r="IRE734" s="57"/>
      <c r="IRF734" s="57"/>
      <c r="IRG734" s="57"/>
      <c r="IRH734" s="57"/>
      <c r="IRI734" s="57"/>
      <c r="IRJ734" s="57"/>
      <c r="IRK734" s="57"/>
      <c r="IRL734" s="57"/>
      <c r="IRM734" s="57"/>
      <c r="IRN734" s="57"/>
      <c r="IRO734" s="57"/>
      <c r="IRP734" s="57"/>
      <c r="IRQ734" s="57"/>
      <c r="IRR734" s="57"/>
      <c r="IRS734" s="57"/>
      <c r="IRT734" s="57"/>
      <c r="IRU734" s="57"/>
      <c r="IRV734" s="57"/>
      <c r="IRW734" s="57"/>
      <c r="IRX734" s="57"/>
      <c r="IRY734" s="57"/>
      <c r="IRZ734" s="57"/>
      <c r="ISA734" s="57"/>
      <c r="ISB734" s="57"/>
      <c r="ISC734" s="57"/>
      <c r="ISD734" s="57"/>
      <c r="ISE734" s="57"/>
      <c r="ISF734" s="57"/>
      <c r="ISG734" s="57"/>
      <c r="ISH734" s="57"/>
      <c r="ISI734" s="57"/>
      <c r="ISJ734" s="57"/>
      <c r="ISK734" s="57"/>
      <c r="ISL734" s="57"/>
      <c r="ISM734" s="57"/>
      <c r="ISN734" s="57"/>
      <c r="ISO734" s="57"/>
      <c r="ISP734" s="57"/>
      <c r="ISQ734" s="57"/>
      <c r="ISR734" s="57"/>
      <c r="ISS734" s="57"/>
      <c r="IST734" s="57"/>
      <c r="ISU734" s="57"/>
      <c r="ISV734" s="57"/>
      <c r="ISW734" s="57"/>
      <c r="ISX734" s="57"/>
      <c r="ISY734" s="57"/>
      <c r="ISZ734" s="57"/>
      <c r="ITA734" s="57"/>
      <c r="ITB734" s="57"/>
      <c r="ITC734" s="57"/>
      <c r="ITD734" s="57"/>
      <c r="ITE734" s="57"/>
      <c r="ITF734" s="57"/>
      <c r="ITG734" s="57"/>
      <c r="ITH734" s="57"/>
      <c r="ITI734" s="57"/>
      <c r="ITJ734" s="57"/>
      <c r="ITK734" s="57"/>
      <c r="ITL734" s="57"/>
      <c r="ITM734" s="57"/>
      <c r="ITN734" s="57"/>
      <c r="ITO734" s="57"/>
      <c r="ITP734" s="57"/>
      <c r="ITQ734" s="57"/>
      <c r="ITR734" s="57"/>
      <c r="ITS734" s="57"/>
      <c r="ITT734" s="57"/>
      <c r="ITU734" s="57"/>
      <c r="ITV734" s="57"/>
      <c r="ITW734" s="57"/>
      <c r="ITX734" s="57"/>
      <c r="ITY734" s="57"/>
      <c r="ITZ734" s="57"/>
      <c r="IUA734" s="57"/>
      <c r="IUB734" s="57"/>
      <c r="IUC734" s="57"/>
      <c r="IUD734" s="57"/>
      <c r="IUE734" s="57"/>
      <c r="IUF734" s="57"/>
      <c r="IUG734" s="57"/>
      <c r="IUH734" s="57"/>
      <c r="IUI734" s="57"/>
      <c r="IUJ734" s="57"/>
      <c r="IUK734" s="57"/>
      <c r="IUL734" s="57"/>
      <c r="IUM734" s="57"/>
      <c r="IUN734" s="57"/>
      <c r="IUO734" s="57"/>
      <c r="IUP734" s="57"/>
      <c r="IUQ734" s="57"/>
      <c r="IUR734" s="57"/>
      <c r="IUS734" s="57"/>
      <c r="IUT734" s="57"/>
      <c r="IUU734" s="57"/>
      <c r="IUV734" s="57"/>
      <c r="IUW734" s="57"/>
      <c r="IUX734" s="57"/>
      <c r="IUY734" s="57"/>
      <c r="IUZ734" s="57"/>
      <c r="IVA734" s="57"/>
      <c r="IVB734" s="57"/>
      <c r="IVC734" s="57"/>
      <c r="IVD734" s="57"/>
      <c r="IVE734" s="57"/>
      <c r="IVF734" s="57"/>
      <c r="IVG734" s="57"/>
      <c r="IVH734" s="57"/>
      <c r="IVI734" s="57"/>
      <c r="IVJ734" s="57"/>
      <c r="IVK734" s="57"/>
      <c r="IVL734" s="57"/>
      <c r="IVM734" s="57"/>
      <c r="IVN734" s="57"/>
      <c r="IVO734" s="57"/>
      <c r="IVP734" s="57"/>
      <c r="IVQ734" s="57"/>
      <c r="IVR734" s="57"/>
      <c r="IVS734" s="57"/>
      <c r="IVT734" s="57"/>
      <c r="IVU734" s="57"/>
      <c r="IVV734" s="57"/>
      <c r="IVW734" s="57"/>
      <c r="IVX734" s="57"/>
      <c r="IVY734" s="57"/>
      <c r="IVZ734" s="57"/>
      <c r="IWA734" s="57"/>
      <c r="IWB734" s="57"/>
      <c r="IWC734" s="57"/>
      <c r="IWD734" s="57"/>
      <c r="IWE734" s="57"/>
      <c r="IWF734" s="57"/>
      <c r="IWG734" s="57"/>
      <c r="IWH734" s="57"/>
      <c r="IWI734" s="57"/>
      <c r="IWJ734" s="57"/>
      <c r="IWK734" s="57"/>
      <c r="IWL734" s="57"/>
      <c r="IWM734" s="57"/>
      <c r="IWN734" s="57"/>
      <c r="IWO734" s="57"/>
      <c r="IWP734" s="57"/>
      <c r="IWQ734" s="57"/>
      <c r="IWR734" s="57"/>
      <c r="IWS734" s="57"/>
      <c r="IWT734" s="57"/>
      <c r="IWU734" s="57"/>
      <c r="IWV734" s="57"/>
      <c r="IWW734" s="57"/>
      <c r="IWX734" s="57"/>
      <c r="IWY734" s="57"/>
      <c r="IWZ734" s="57"/>
      <c r="IXA734" s="57"/>
      <c r="IXB734" s="57"/>
      <c r="IXC734" s="57"/>
      <c r="IXD734" s="57"/>
      <c r="IXE734" s="57"/>
      <c r="IXF734" s="57"/>
      <c r="IXG734" s="57"/>
      <c r="IXH734" s="57"/>
      <c r="IXI734" s="57"/>
      <c r="IXJ734" s="57"/>
      <c r="IXK734" s="57"/>
      <c r="IXL734" s="57"/>
      <c r="IXM734" s="57"/>
      <c r="IXN734" s="57"/>
      <c r="IXO734" s="57"/>
      <c r="IXP734" s="57"/>
      <c r="IXQ734" s="57"/>
      <c r="IXR734" s="57"/>
      <c r="IXS734" s="57"/>
      <c r="IXT734" s="57"/>
      <c r="IXU734" s="57"/>
      <c r="IXV734" s="57"/>
      <c r="IXW734" s="57"/>
      <c r="IXX734" s="57"/>
      <c r="IXY734" s="57"/>
      <c r="IXZ734" s="57"/>
      <c r="IYA734" s="57"/>
      <c r="IYB734" s="57"/>
      <c r="IYC734" s="57"/>
      <c r="IYD734" s="57"/>
      <c r="IYE734" s="57"/>
      <c r="IYF734" s="57"/>
      <c r="IYG734" s="57"/>
      <c r="IYH734" s="57"/>
      <c r="IYI734" s="57"/>
      <c r="IYJ734" s="57"/>
      <c r="IYK734" s="57"/>
      <c r="IYL734" s="57"/>
      <c r="IYM734" s="57"/>
      <c r="IYN734" s="57"/>
      <c r="IYO734" s="57"/>
      <c r="IYP734" s="57"/>
      <c r="IYQ734" s="57"/>
      <c r="IYR734" s="57"/>
      <c r="IYS734" s="57"/>
      <c r="IYT734" s="57"/>
      <c r="IYU734" s="57"/>
      <c r="IYV734" s="57"/>
      <c r="IYW734" s="57"/>
      <c r="IYX734" s="57"/>
      <c r="IYY734" s="57"/>
      <c r="IYZ734" s="57"/>
      <c r="IZA734" s="57"/>
      <c r="IZB734" s="57"/>
      <c r="IZC734" s="57"/>
      <c r="IZD734" s="57"/>
      <c r="IZE734" s="57"/>
      <c r="IZF734" s="57"/>
      <c r="IZG734" s="57"/>
      <c r="IZH734" s="57"/>
      <c r="IZI734" s="57"/>
      <c r="IZJ734" s="57"/>
      <c r="IZK734" s="57"/>
      <c r="IZL734" s="57"/>
      <c r="IZM734" s="57"/>
      <c r="IZN734" s="57"/>
      <c r="IZO734" s="57"/>
      <c r="IZP734" s="57"/>
      <c r="IZQ734" s="57"/>
      <c r="IZR734" s="57"/>
      <c r="IZS734" s="57"/>
      <c r="IZT734" s="57"/>
      <c r="IZU734" s="57"/>
      <c r="IZV734" s="57"/>
      <c r="IZW734" s="57"/>
      <c r="IZX734" s="57"/>
      <c r="IZY734" s="57"/>
      <c r="IZZ734" s="57"/>
      <c r="JAA734" s="57"/>
      <c r="JAB734" s="57"/>
      <c r="JAC734" s="57"/>
      <c r="JAD734" s="57"/>
      <c r="JAE734" s="57"/>
      <c r="JAF734" s="57"/>
      <c r="JAG734" s="57"/>
      <c r="JAH734" s="57"/>
      <c r="JAI734" s="57"/>
      <c r="JAJ734" s="57"/>
      <c r="JAK734" s="57"/>
      <c r="JAL734" s="57"/>
      <c r="JAM734" s="57"/>
      <c r="JAN734" s="57"/>
      <c r="JAO734" s="57"/>
      <c r="JAP734" s="57"/>
      <c r="JAQ734" s="57"/>
      <c r="JAR734" s="57"/>
      <c r="JAS734" s="57"/>
      <c r="JAT734" s="57"/>
      <c r="JAU734" s="57"/>
      <c r="JAV734" s="57"/>
      <c r="JAW734" s="57"/>
      <c r="JAX734" s="57"/>
      <c r="JAY734" s="57"/>
      <c r="JAZ734" s="57"/>
      <c r="JBA734" s="57"/>
      <c r="JBB734" s="57"/>
      <c r="JBC734" s="57"/>
      <c r="JBD734" s="57"/>
      <c r="JBE734" s="57"/>
      <c r="JBF734" s="57"/>
      <c r="JBG734" s="57"/>
      <c r="JBH734" s="57"/>
      <c r="JBI734" s="57"/>
      <c r="JBJ734" s="57"/>
      <c r="JBK734" s="57"/>
      <c r="JBL734" s="57"/>
      <c r="JBM734" s="57"/>
      <c r="JBN734" s="57"/>
      <c r="JBO734" s="57"/>
      <c r="JBP734" s="57"/>
      <c r="JBQ734" s="57"/>
      <c r="JBR734" s="57"/>
      <c r="JBS734" s="57"/>
      <c r="JBT734" s="57"/>
      <c r="JBU734" s="57"/>
      <c r="JBV734" s="57"/>
      <c r="JBW734" s="57"/>
      <c r="JBX734" s="57"/>
      <c r="JBY734" s="57"/>
      <c r="JBZ734" s="57"/>
      <c r="JCA734" s="57"/>
      <c r="JCB734" s="57"/>
      <c r="JCC734" s="57"/>
      <c r="JCD734" s="57"/>
      <c r="JCE734" s="57"/>
      <c r="JCF734" s="57"/>
      <c r="JCG734" s="57"/>
      <c r="JCH734" s="57"/>
      <c r="JCI734" s="57"/>
      <c r="JCJ734" s="57"/>
      <c r="JCK734" s="57"/>
      <c r="JCL734" s="57"/>
      <c r="JCM734" s="57"/>
      <c r="JCN734" s="57"/>
      <c r="JCO734" s="57"/>
      <c r="JCP734" s="57"/>
      <c r="JCQ734" s="57"/>
      <c r="JCR734" s="57"/>
      <c r="JCS734" s="57"/>
      <c r="JCT734" s="57"/>
      <c r="JCU734" s="57"/>
      <c r="JCV734" s="57"/>
      <c r="JCW734" s="57"/>
      <c r="JCX734" s="57"/>
      <c r="JCY734" s="57"/>
      <c r="JCZ734" s="57"/>
      <c r="JDA734" s="57"/>
      <c r="JDB734" s="57"/>
      <c r="JDC734" s="57"/>
      <c r="JDD734" s="57"/>
      <c r="JDE734" s="57"/>
      <c r="JDF734" s="57"/>
      <c r="JDG734" s="57"/>
      <c r="JDH734" s="57"/>
      <c r="JDI734" s="57"/>
      <c r="JDJ734" s="57"/>
      <c r="JDK734" s="57"/>
      <c r="JDL734" s="57"/>
      <c r="JDM734" s="57"/>
      <c r="JDN734" s="57"/>
      <c r="JDO734" s="57"/>
      <c r="JDP734" s="57"/>
      <c r="JDQ734" s="57"/>
      <c r="JDR734" s="57"/>
      <c r="JDS734" s="57"/>
      <c r="JDT734" s="57"/>
      <c r="JDU734" s="57"/>
      <c r="JDV734" s="57"/>
      <c r="JDW734" s="57"/>
      <c r="JDX734" s="57"/>
      <c r="JDY734" s="57"/>
      <c r="JDZ734" s="57"/>
      <c r="JEA734" s="57"/>
      <c r="JEB734" s="57"/>
      <c r="JEC734" s="57"/>
      <c r="JED734" s="57"/>
      <c r="JEE734" s="57"/>
      <c r="JEF734" s="57"/>
      <c r="JEG734" s="57"/>
      <c r="JEH734" s="57"/>
      <c r="JEI734" s="57"/>
      <c r="JEJ734" s="57"/>
      <c r="JEK734" s="57"/>
      <c r="JEL734" s="57"/>
      <c r="JEM734" s="57"/>
      <c r="JEN734" s="57"/>
      <c r="JEO734" s="57"/>
      <c r="JEP734" s="57"/>
      <c r="JEQ734" s="57"/>
      <c r="JER734" s="57"/>
      <c r="JES734" s="57"/>
      <c r="JET734" s="57"/>
      <c r="JEU734" s="57"/>
      <c r="JEV734" s="57"/>
      <c r="JEW734" s="57"/>
      <c r="JEX734" s="57"/>
      <c r="JEY734" s="57"/>
      <c r="JEZ734" s="57"/>
      <c r="JFA734" s="57"/>
      <c r="JFB734" s="57"/>
      <c r="JFC734" s="57"/>
      <c r="JFD734" s="57"/>
      <c r="JFE734" s="57"/>
      <c r="JFF734" s="57"/>
      <c r="JFG734" s="57"/>
      <c r="JFH734" s="57"/>
      <c r="JFI734" s="57"/>
      <c r="JFJ734" s="57"/>
      <c r="JFK734" s="57"/>
      <c r="JFL734" s="57"/>
      <c r="JFM734" s="57"/>
      <c r="JFN734" s="57"/>
      <c r="JFO734" s="57"/>
      <c r="JFP734" s="57"/>
      <c r="JFQ734" s="57"/>
      <c r="JFR734" s="57"/>
      <c r="JFS734" s="57"/>
      <c r="JFT734" s="57"/>
      <c r="JFU734" s="57"/>
      <c r="JFV734" s="57"/>
      <c r="JFW734" s="57"/>
      <c r="JFX734" s="57"/>
      <c r="JFY734" s="57"/>
      <c r="JFZ734" s="57"/>
      <c r="JGA734" s="57"/>
      <c r="JGB734" s="57"/>
      <c r="JGC734" s="57"/>
      <c r="JGD734" s="57"/>
      <c r="JGE734" s="57"/>
      <c r="JGF734" s="57"/>
      <c r="JGG734" s="57"/>
      <c r="JGH734" s="57"/>
      <c r="JGI734" s="57"/>
      <c r="JGJ734" s="57"/>
      <c r="JGK734" s="57"/>
      <c r="JGL734" s="57"/>
      <c r="JGM734" s="57"/>
      <c r="JGN734" s="57"/>
      <c r="JGO734" s="57"/>
      <c r="JGP734" s="57"/>
      <c r="JGQ734" s="57"/>
      <c r="JGR734" s="57"/>
      <c r="JGS734" s="57"/>
      <c r="JGT734" s="57"/>
      <c r="JGU734" s="57"/>
      <c r="JGV734" s="57"/>
      <c r="JGW734" s="57"/>
      <c r="JGX734" s="57"/>
      <c r="JGY734" s="57"/>
      <c r="JGZ734" s="57"/>
      <c r="JHA734" s="57"/>
      <c r="JHB734" s="57"/>
      <c r="JHC734" s="57"/>
      <c r="JHD734" s="57"/>
      <c r="JHE734" s="57"/>
      <c r="JHF734" s="57"/>
      <c r="JHG734" s="57"/>
      <c r="JHH734" s="57"/>
      <c r="JHI734" s="57"/>
      <c r="JHJ734" s="57"/>
      <c r="JHK734" s="57"/>
      <c r="JHL734" s="57"/>
      <c r="JHM734" s="57"/>
      <c r="JHN734" s="57"/>
      <c r="JHO734" s="57"/>
      <c r="JHP734" s="57"/>
      <c r="JHQ734" s="57"/>
      <c r="JHR734" s="57"/>
      <c r="JHS734" s="57"/>
      <c r="JHT734" s="57"/>
      <c r="JHU734" s="57"/>
      <c r="JHV734" s="57"/>
      <c r="JHW734" s="57"/>
      <c r="JHX734" s="57"/>
      <c r="JHY734" s="57"/>
      <c r="JHZ734" s="57"/>
      <c r="JIA734" s="57"/>
      <c r="JIB734" s="57"/>
      <c r="JIC734" s="57"/>
      <c r="JID734" s="57"/>
      <c r="JIE734" s="57"/>
      <c r="JIF734" s="57"/>
      <c r="JIG734" s="57"/>
      <c r="JIH734" s="57"/>
      <c r="JII734" s="57"/>
      <c r="JIJ734" s="57"/>
      <c r="JIK734" s="57"/>
      <c r="JIL734" s="57"/>
      <c r="JIM734" s="57"/>
      <c r="JIN734" s="57"/>
      <c r="JIO734" s="57"/>
      <c r="JIP734" s="57"/>
      <c r="JIQ734" s="57"/>
      <c r="JIR734" s="57"/>
      <c r="JIS734" s="57"/>
      <c r="JIT734" s="57"/>
      <c r="JIU734" s="57"/>
      <c r="JIV734" s="57"/>
      <c r="JIW734" s="57"/>
      <c r="JIX734" s="57"/>
      <c r="JIY734" s="57"/>
      <c r="JIZ734" s="57"/>
      <c r="JJA734" s="57"/>
      <c r="JJB734" s="57"/>
      <c r="JJC734" s="57"/>
      <c r="JJD734" s="57"/>
      <c r="JJE734" s="57"/>
      <c r="JJF734" s="57"/>
      <c r="JJG734" s="57"/>
      <c r="JJH734" s="57"/>
      <c r="JJI734" s="57"/>
      <c r="JJJ734" s="57"/>
      <c r="JJK734" s="57"/>
      <c r="JJL734" s="57"/>
      <c r="JJM734" s="57"/>
      <c r="JJN734" s="57"/>
      <c r="JJO734" s="57"/>
      <c r="JJP734" s="57"/>
      <c r="JJQ734" s="57"/>
      <c r="JJR734" s="57"/>
      <c r="JJS734" s="57"/>
      <c r="JJT734" s="57"/>
      <c r="JJU734" s="57"/>
      <c r="JJV734" s="57"/>
      <c r="JJW734" s="57"/>
      <c r="JJX734" s="57"/>
      <c r="JJY734" s="57"/>
      <c r="JJZ734" s="57"/>
      <c r="JKA734" s="57"/>
      <c r="JKB734" s="57"/>
      <c r="JKC734" s="57"/>
      <c r="JKD734" s="57"/>
      <c r="JKE734" s="57"/>
      <c r="JKF734" s="57"/>
      <c r="JKG734" s="57"/>
      <c r="JKH734" s="57"/>
      <c r="JKI734" s="57"/>
      <c r="JKJ734" s="57"/>
      <c r="JKK734" s="57"/>
      <c r="JKL734" s="57"/>
      <c r="JKM734" s="57"/>
      <c r="JKN734" s="57"/>
      <c r="JKO734" s="57"/>
      <c r="JKP734" s="57"/>
      <c r="JKQ734" s="57"/>
      <c r="JKR734" s="57"/>
      <c r="JKS734" s="57"/>
      <c r="JKT734" s="57"/>
      <c r="JKU734" s="57"/>
      <c r="JKV734" s="57"/>
      <c r="JKW734" s="57"/>
      <c r="JKX734" s="57"/>
      <c r="JKY734" s="57"/>
      <c r="JKZ734" s="57"/>
      <c r="JLA734" s="57"/>
      <c r="JLB734" s="57"/>
      <c r="JLC734" s="57"/>
      <c r="JLD734" s="57"/>
      <c r="JLE734" s="57"/>
      <c r="JLF734" s="57"/>
      <c r="JLG734" s="57"/>
      <c r="JLH734" s="57"/>
      <c r="JLI734" s="57"/>
      <c r="JLJ734" s="57"/>
      <c r="JLK734" s="57"/>
      <c r="JLL734" s="57"/>
      <c r="JLM734" s="57"/>
      <c r="JLN734" s="57"/>
      <c r="JLO734" s="57"/>
      <c r="JLP734" s="57"/>
      <c r="JLQ734" s="57"/>
      <c r="JLR734" s="57"/>
      <c r="JLS734" s="57"/>
      <c r="JLT734" s="57"/>
      <c r="JLU734" s="57"/>
      <c r="JLV734" s="57"/>
      <c r="JLW734" s="57"/>
      <c r="JLX734" s="57"/>
      <c r="JLY734" s="57"/>
      <c r="JLZ734" s="57"/>
      <c r="JMA734" s="57"/>
      <c r="JMB734" s="57"/>
      <c r="JMC734" s="57"/>
      <c r="JMD734" s="57"/>
      <c r="JME734" s="57"/>
      <c r="JMF734" s="57"/>
      <c r="JMG734" s="57"/>
      <c r="JMH734" s="57"/>
      <c r="JMI734" s="57"/>
      <c r="JMJ734" s="57"/>
      <c r="JMK734" s="57"/>
      <c r="JML734" s="57"/>
      <c r="JMM734" s="57"/>
      <c r="JMN734" s="57"/>
      <c r="JMO734" s="57"/>
      <c r="JMP734" s="57"/>
      <c r="JMQ734" s="57"/>
      <c r="JMR734" s="57"/>
      <c r="JMS734" s="57"/>
      <c r="JMT734" s="57"/>
      <c r="JMU734" s="57"/>
      <c r="JMV734" s="57"/>
      <c r="JMW734" s="57"/>
      <c r="JMX734" s="57"/>
      <c r="JMY734" s="57"/>
      <c r="JMZ734" s="57"/>
      <c r="JNA734" s="57"/>
      <c r="JNB734" s="57"/>
      <c r="JNC734" s="57"/>
      <c r="JND734" s="57"/>
      <c r="JNE734" s="57"/>
      <c r="JNF734" s="57"/>
      <c r="JNG734" s="57"/>
      <c r="JNH734" s="57"/>
      <c r="JNI734" s="57"/>
      <c r="JNJ734" s="57"/>
      <c r="JNK734" s="57"/>
      <c r="JNL734" s="57"/>
      <c r="JNM734" s="57"/>
      <c r="JNN734" s="57"/>
      <c r="JNO734" s="57"/>
      <c r="JNP734" s="57"/>
      <c r="JNQ734" s="57"/>
      <c r="JNR734" s="57"/>
      <c r="JNS734" s="57"/>
      <c r="JNT734" s="57"/>
      <c r="JNU734" s="57"/>
      <c r="JNV734" s="57"/>
      <c r="JNW734" s="57"/>
      <c r="JNX734" s="57"/>
      <c r="JNY734" s="57"/>
      <c r="JNZ734" s="57"/>
      <c r="JOA734" s="57"/>
      <c r="JOB734" s="57"/>
      <c r="JOC734" s="57"/>
      <c r="JOD734" s="57"/>
      <c r="JOE734" s="57"/>
      <c r="JOF734" s="57"/>
      <c r="JOG734" s="57"/>
      <c r="JOH734" s="57"/>
      <c r="JOI734" s="57"/>
      <c r="JOJ734" s="57"/>
      <c r="JOK734" s="57"/>
      <c r="JOL734" s="57"/>
      <c r="JOM734" s="57"/>
      <c r="JON734" s="57"/>
      <c r="JOO734" s="57"/>
      <c r="JOP734" s="57"/>
      <c r="JOQ734" s="57"/>
      <c r="JOR734" s="57"/>
      <c r="JOS734" s="57"/>
      <c r="JOT734" s="57"/>
      <c r="JOU734" s="57"/>
      <c r="JOV734" s="57"/>
      <c r="JOW734" s="57"/>
      <c r="JOX734" s="57"/>
      <c r="JOY734" s="57"/>
      <c r="JOZ734" s="57"/>
      <c r="JPA734" s="57"/>
      <c r="JPB734" s="57"/>
      <c r="JPC734" s="57"/>
      <c r="JPD734" s="57"/>
      <c r="JPE734" s="57"/>
      <c r="JPF734" s="57"/>
      <c r="JPG734" s="57"/>
      <c r="JPH734" s="57"/>
      <c r="JPI734" s="57"/>
      <c r="JPJ734" s="57"/>
      <c r="JPK734" s="57"/>
      <c r="JPL734" s="57"/>
      <c r="JPM734" s="57"/>
      <c r="JPN734" s="57"/>
      <c r="JPO734" s="57"/>
      <c r="JPP734" s="57"/>
      <c r="JPQ734" s="57"/>
      <c r="JPR734" s="57"/>
      <c r="JPS734" s="57"/>
      <c r="JPT734" s="57"/>
      <c r="JPU734" s="57"/>
      <c r="JPV734" s="57"/>
      <c r="JPW734" s="57"/>
      <c r="JPX734" s="57"/>
      <c r="JPY734" s="57"/>
      <c r="JPZ734" s="57"/>
      <c r="JQA734" s="57"/>
      <c r="JQB734" s="57"/>
      <c r="JQC734" s="57"/>
      <c r="JQD734" s="57"/>
      <c r="JQE734" s="57"/>
      <c r="JQF734" s="57"/>
      <c r="JQG734" s="57"/>
      <c r="JQH734" s="57"/>
      <c r="JQI734" s="57"/>
      <c r="JQJ734" s="57"/>
      <c r="JQK734" s="57"/>
      <c r="JQL734" s="57"/>
      <c r="JQM734" s="57"/>
      <c r="JQN734" s="57"/>
      <c r="JQO734" s="57"/>
      <c r="JQP734" s="57"/>
      <c r="JQQ734" s="57"/>
      <c r="JQR734" s="57"/>
      <c r="JQS734" s="57"/>
      <c r="JQT734" s="57"/>
      <c r="JQU734" s="57"/>
      <c r="JQV734" s="57"/>
      <c r="JQW734" s="57"/>
      <c r="JQX734" s="57"/>
      <c r="JQY734" s="57"/>
      <c r="JQZ734" s="57"/>
      <c r="JRA734" s="57"/>
      <c r="JRB734" s="57"/>
      <c r="JRC734" s="57"/>
      <c r="JRD734" s="57"/>
      <c r="JRE734" s="57"/>
      <c r="JRF734" s="57"/>
      <c r="JRG734" s="57"/>
      <c r="JRH734" s="57"/>
      <c r="JRI734" s="57"/>
      <c r="JRJ734" s="57"/>
      <c r="JRK734" s="57"/>
      <c r="JRL734" s="57"/>
      <c r="JRM734" s="57"/>
      <c r="JRN734" s="57"/>
      <c r="JRO734" s="57"/>
      <c r="JRP734" s="57"/>
      <c r="JRQ734" s="57"/>
      <c r="JRR734" s="57"/>
      <c r="JRS734" s="57"/>
      <c r="JRT734" s="57"/>
      <c r="JRU734" s="57"/>
      <c r="JRV734" s="57"/>
      <c r="JRW734" s="57"/>
      <c r="JRX734" s="57"/>
      <c r="JRY734" s="57"/>
      <c r="JRZ734" s="57"/>
      <c r="JSA734" s="57"/>
      <c r="JSB734" s="57"/>
      <c r="JSC734" s="57"/>
      <c r="JSD734" s="57"/>
      <c r="JSE734" s="57"/>
      <c r="JSF734" s="57"/>
      <c r="JSG734" s="57"/>
      <c r="JSH734" s="57"/>
      <c r="JSI734" s="57"/>
      <c r="JSJ734" s="57"/>
      <c r="JSK734" s="57"/>
      <c r="JSL734" s="57"/>
      <c r="JSM734" s="57"/>
      <c r="JSN734" s="57"/>
      <c r="JSO734" s="57"/>
      <c r="JSP734" s="57"/>
      <c r="JSQ734" s="57"/>
      <c r="JSR734" s="57"/>
      <c r="JSS734" s="57"/>
      <c r="JST734" s="57"/>
      <c r="JSU734" s="57"/>
      <c r="JSV734" s="57"/>
      <c r="JSW734" s="57"/>
      <c r="JSX734" s="57"/>
      <c r="JSY734" s="57"/>
      <c r="JSZ734" s="57"/>
      <c r="JTA734" s="57"/>
      <c r="JTB734" s="57"/>
      <c r="JTC734" s="57"/>
      <c r="JTD734" s="57"/>
      <c r="JTE734" s="57"/>
      <c r="JTF734" s="57"/>
      <c r="JTG734" s="57"/>
      <c r="JTH734" s="57"/>
      <c r="JTI734" s="57"/>
      <c r="JTJ734" s="57"/>
      <c r="JTK734" s="57"/>
      <c r="JTL734" s="57"/>
      <c r="JTM734" s="57"/>
      <c r="JTN734" s="57"/>
      <c r="JTO734" s="57"/>
      <c r="JTP734" s="57"/>
      <c r="JTQ734" s="57"/>
      <c r="JTR734" s="57"/>
      <c r="JTS734" s="57"/>
      <c r="JTT734" s="57"/>
      <c r="JTU734" s="57"/>
      <c r="JTV734" s="57"/>
      <c r="JTW734" s="57"/>
      <c r="JTX734" s="57"/>
      <c r="JTY734" s="57"/>
      <c r="JTZ734" s="57"/>
      <c r="JUA734" s="57"/>
      <c r="JUB734" s="57"/>
      <c r="JUC734" s="57"/>
      <c r="JUD734" s="57"/>
      <c r="JUE734" s="57"/>
      <c r="JUF734" s="57"/>
      <c r="JUG734" s="57"/>
      <c r="JUH734" s="57"/>
      <c r="JUI734" s="57"/>
      <c r="JUJ734" s="57"/>
      <c r="JUK734" s="57"/>
      <c r="JUL734" s="57"/>
      <c r="JUM734" s="57"/>
      <c r="JUN734" s="57"/>
      <c r="JUO734" s="57"/>
      <c r="JUP734" s="57"/>
      <c r="JUQ734" s="57"/>
      <c r="JUR734" s="57"/>
      <c r="JUS734" s="57"/>
      <c r="JUT734" s="57"/>
      <c r="JUU734" s="57"/>
      <c r="JUV734" s="57"/>
      <c r="JUW734" s="57"/>
      <c r="JUX734" s="57"/>
      <c r="JUY734" s="57"/>
      <c r="JUZ734" s="57"/>
      <c r="JVA734" s="57"/>
      <c r="JVB734" s="57"/>
      <c r="JVC734" s="57"/>
      <c r="JVD734" s="57"/>
      <c r="JVE734" s="57"/>
      <c r="JVF734" s="57"/>
      <c r="JVG734" s="57"/>
      <c r="JVH734" s="57"/>
      <c r="JVI734" s="57"/>
      <c r="JVJ734" s="57"/>
      <c r="JVK734" s="57"/>
      <c r="JVL734" s="57"/>
      <c r="JVM734" s="57"/>
      <c r="JVN734" s="57"/>
      <c r="JVO734" s="57"/>
      <c r="JVP734" s="57"/>
      <c r="JVQ734" s="57"/>
      <c r="JVR734" s="57"/>
      <c r="JVS734" s="57"/>
      <c r="JVT734" s="57"/>
      <c r="JVU734" s="57"/>
      <c r="JVV734" s="57"/>
      <c r="JVW734" s="57"/>
      <c r="JVX734" s="57"/>
      <c r="JVY734" s="57"/>
      <c r="JVZ734" s="57"/>
      <c r="JWA734" s="57"/>
      <c r="JWB734" s="57"/>
      <c r="JWC734" s="57"/>
      <c r="JWD734" s="57"/>
      <c r="JWE734" s="57"/>
      <c r="JWF734" s="57"/>
      <c r="JWG734" s="57"/>
      <c r="JWH734" s="57"/>
      <c r="JWI734" s="57"/>
      <c r="JWJ734" s="57"/>
      <c r="JWK734" s="57"/>
      <c r="JWL734" s="57"/>
      <c r="JWM734" s="57"/>
      <c r="JWN734" s="57"/>
      <c r="JWO734" s="57"/>
      <c r="JWP734" s="57"/>
      <c r="JWQ734" s="57"/>
      <c r="JWR734" s="57"/>
      <c r="JWS734" s="57"/>
      <c r="JWT734" s="57"/>
      <c r="JWU734" s="57"/>
      <c r="JWV734" s="57"/>
      <c r="JWW734" s="57"/>
      <c r="JWX734" s="57"/>
      <c r="JWY734" s="57"/>
      <c r="JWZ734" s="57"/>
      <c r="JXA734" s="57"/>
      <c r="JXB734" s="57"/>
      <c r="JXC734" s="57"/>
      <c r="JXD734" s="57"/>
      <c r="JXE734" s="57"/>
      <c r="JXF734" s="57"/>
      <c r="JXG734" s="57"/>
      <c r="JXH734" s="57"/>
      <c r="JXI734" s="57"/>
      <c r="JXJ734" s="57"/>
      <c r="JXK734" s="57"/>
      <c r="JXL734" s="57"/>
      <c r="JXM734" s="57"/>
      <c r="JXN734" s="57"/>
      <c r="JXO734" s="57"/>
      <c r="JXP734" s="57"/>
      <c r="JXQ734" s="57"/>
      <c r="JXR734" s="57"/>
      <c r="JXS734" s="57"/>
      <c r="JXT734" s="57"/>
      <c r="JXU734" s="57"/>
      <c r="JXV734" s="57"/>
      <c r="JXW734" s="57"/>
      <c r="JXX734" s="57"/>
      <c r="JXY734" s="57"/>
      <c r="JXZ734" s="57"/>
      <c r="JYA734" s="57"/>
      <c r="JYB734" s="57"/>
      <c r="JYC734" s="57"/>
      <c r="JYD734" s="57"/>
      <c r="JYE734" s="57"/>
      <c r="JYF734" s="57"/>
      <c r="JYG734" s="57"/>
      <c r="JYH734" s="57"/>
      <c r="JYI734" s="57"/>
      <c r="JYJ734" s="57"/>
      <c r="JYK734" s="57"/>
      <c r="JYL734" s="57"/>
      <c r="JYM734" s="57"/>
      <c r="JYN734" s="57"/>
      <c r="JYO734" s="57"/>
      <c r="JYP734" s="57"/>
      <c r="JYQ734" s="57"/>
      <c r="JYR734" s="57"/>
      <c r="JYS734" s="57"/>
      <c r="JYT734" s="57"/>
      <c r="JYU734" s="57"/>
      <c r="JYV734" s="57"/>
      <c r="JYW734" s="57"/>
      <c r="JYX734" s="57"/>
      <c r="JYY734" s="57"/>
      <c r="JYZ734" s="57"/>
      <c r="JZA734" s="57"/>
      <c r="JZB734" s="57"/>
      <c r="JZC734" s="57"/>
      <c r="JZD734" s="57"/>
      <c r="JZE734" s="57"/>
      <c r="JZF734" s="57"/>
      <c r="JZG734" s="57"/>
      <c r="JZH734" s="57"/>
      <c r="JZI734" s="57"/>
      <c r="JZJ734" s="57"/>
      <c r="JZK734" s="57"/>
      <c r="JZL734" s="57"/>
      <c r="JZM734" s="57"/>
      <c r="JZN734" s="57"/>
      <c r="JZO734" s="57"/>
      <c r="JZP734" s="57"/>
      <c r="JZQ734" s="57"/>
      <c r="JZR734" s="57"/>
      <c r="JZS734" s="57"/>
      <c r="JZT734" s="57"/>
      <c r="JZU734" s="57"/>
      <c r="JZV734" s="57"/>
      <c r="JZW734" s="57"/>
      <c r="JZX734" s="57"/>
      <c r="JZY734" s="57"/>
      <c r="JZZ734" s="57"/>
      <c r="KAA734" s="57"/>
      <c r="KAB734" s="57"/>
      <c r="KAC734" s="57"/>
      <c r="KAD734" s="57"/>
      <c r="KAE734" s="57"/>
      <c r="KAF734" s="57"/>
      <c r="KAG734" s="57"/>
      <c r="KAH734" s="57"/>
      <c r="KAI734" s="57"/>
      <c r="KAJ734" s="57"/>
      <c r="KAK734" s="57"/>
      <c r="KAL734" s="57"/>
      <c r="KAM734" s="57"/>
      <c r="KAN734" s="57"/>
      <c r="KAO734" s="57"/>
      <c r="KAP734" s="57"/>
      <c r="KAQ734" s="57"/>
      <c r="KAR734" s="57"/>
      <c r="KAS734" s="57"/>
      <c r="KAT734" s="57"/>
      <c r="KAU734" s="57"/>
      <c r="KAV734" s="57"/>
      <c r="KAW734" s="57"/>
      <c r="KAX734" s="57"/>
      <c r="KAY734" s="57"/>
      <c r="KAZ734" s="57"/>
      <c r="KBA734" s="57"/>
      <c r="KBB734" s="57"/>
      <c r="KBC734" s="57"/>
      <c r="KBD734" s="57"/>
      <c r="KBE734" s="57"/>
      <c r="KBF734" s="57"/>
      <c r="KBG734" s="57"/>
      <c r="KBH734" s="57"/>
      <c r="KBI734" s="57"/>
      <c r="KBJ734" s="57"/>
      <c r="KBK734" s="57"/>
      <c r="KBL734" s="57"/>
      <c r="KBM734" s="57"/>
      <c r="KBN734" s="57"/>
      <c r="KBO734" s="57"/>
      <c r="KBP734" s="57"/>
      <c r="KBQ734" s="57"/>
      <c r="KBR734" s="57"/>
      <c r="KBS734" s="57"/>
      <c r="KBT734" s="57"/>
      <c r="KBU734" s="57"/>
      <c r="KBV734" s="57"/>
      <c r="KBW734" s="57"/>
      <c r="KBX734" s="57"/>
      <c r="KBY734" s="57"/>
      <c r="KBZ734" s="57"/>
      <c r="KCA734" s="57"/>
      <c r="KCB734" s="57"/>
      <c r="KCC734" s="57"/>
      <c r="KCD734" s="57"/>
      <c r="KCE734" s="57"/>
      <c r="KCF734" s="57"/>
      <c r="KCG734" s="57"/>
      <c r="KCH734" s="57"/>
      <c r="KCI734" s="57"/>
      <c r="KCJ734" s="57"/>
      <c r="KCK734" s="57"/>
      <c r="KCL734" s="57"/>
      <c r="KCM734" s="57"/>
      <c r="KCN734" s="57"/>
      <c r="KCO734" s="57"/>
      <c r="KCP734" s="57"/>
      <c r="KCQ734" s="57"/>
      <c r="KCR734" s="57"/>
      <c r="KCS734" s="57"/>
      <c r="KCT734" s="57"/>
      <c r="KCU734" s="57"/>
      <c r="KCV734" s="57"/>
      <c r="KCW734" s="57"/>
      <c r="KCX734" s="57"/>
      <c r="KCY734" s="57"/>
      <c r="KCZ734" s="57"/>
      <c r="KDA734" s="57"/>
      <c r="KDB734" s="57"/>
      <c r="KDC734" s="57"/>
      <c r="KDD734" s="57"/>
      <c r="KDE734" s="57"/>
      <c r="KDF734" s="57"/>
      <c r="KDG734" s="57"/>
      <c r="KDH734" s="57"/>
      <c r="KDI734" s="57"/>
      <c r="KDJ734" s="57"/>
      <c r="KDK734" s="57"/>
      <c r="KDL734" s="57"/>
      <c r="KDM734" s="57"/>
      <c r="KDN734" s="57"/>
      <c r="KDO734" s="57"/>
      <c r="KDP734" s="57"/>
      <c r="KDQ734" s="57"/>
      <c r="KDR734" s="57"/>
      <c r="KDS734" s="57"/>
      <c r="KDT734" s="57"/>
      <c r="KDU734" s="57"/>
      <c r="KDV734" s="57"/>
      <c r="KDW734" s="57"/>
      <c r="KDX734" s="57"/>
      <c r="KDY734" s="57"/>
      <c r="KDZ734" s="57"/>
      <c r="KEA734" s="57"/>
      <c r="KEB734" s="57"/>
      <c r="KEC734" s="57"/>
      <c r="KED734" s="57"/>
      <c r="KEE734" s="57"/>
      <c r="KEF734" s="57"/>
      <c r="KEG734" s="57"/>
      <c r="KEH734" s="57"/>
      <c r="KEI734" s="57"/>
      <c r="KEJ734" s="57"/>
      <c r="KEK734" s="57"/>
      <c r="KEL734" s="57"/>
      <c r="KEM734" s="57"/>
      <c r="KEN734" s="57"/>
      <c r="KEO734" s="57"/>
      <c r="KEP734" s="57"/>
      <c r="KEQ734" s="57"/>
      <c r="KER734" s="57"/>
      <c r="KES734" s="57"/>
      <c r="KET734" s="57"/>
      <c r="KEU734" s="57"/>
      <c r="KEV734" s="57"/>
      <c r="KEW734" s="57"/>
      <c r="KEX734" s="57"/>
      <c r="KEY734" s="57"/>
      <c r="KEZ734" s="57"/>
      <c r="KFA734" s="57"/>
      <c r="KFB734" s="57"/>
      <c r="KFC734" s="57"/>
      <c r="KFD734" s="57"/>
      <c r="KFE734" s="57"/>
      <c r="KFF734" s="57"/>
      <c r="KFG734" s="57"/>
      <c r="KFH734" s="57"/>
      <c r="KFI734" s="57"/>
      <c r="KFJ734" s="57"/>
      <c r="KFK734" s="57"/>
      <c r="KFL734" s="57"/>
      <c r="KFM734" s="57"/>
      <c r="KFN734" s="57"/>
      <c r="KFO734" s="57"/>
      <c r="KFP734" s="57"/>
      <c r="KFQ734" s="57"/>
      <c r="KFR734" s="57"/>
      <c r="KFS734" s="57"/>
      <c r="KFT734" s="57"/>
      <c r="KFU734" s="57"/>
      <c r="KFV734" s="57"/>
      <c r="KFW734" s="57"/>
      <c r="KFX734" s="57"/>
      <c r="KFY734" s="57"/>
      <c r="KFZ734" s="57"/>
      <c r="KGA734" s="57"/>
      <c r="KGB734" s="57"/>
      <c r="KGC734" s="57"/>
      <c r="KGD734" s="57"/>
      <c r="KGE734" s="57"/>
      <c r="KGF734" s="57"/>
      <c r="KGG734" s="57"/>
      <c r="KGH734" s="57"/>
      <c r="KGI734" s="57"/>
      <c r="KGJ734" s="57"/>
      <c r="KGK734" s="57"/>
      <c r="KGL734" s="57"/>
      <c r="KGM734" s="57"/>
      <c r="KGN734" s="57"/>
      <c r="KGO734" s="57"/>
      <c r="KGP734" s="57"/>
      <c r="KGQ734" s="57"/>
      <c r="KGR734" s="57"/>
      <c r="KGS734" s="57"/>
      <c r="KGT734" s="57"/>
      <c r="KGU734" s="57"/>
      <c r="KGV734" s="57"/>
      <c r="KGW734" s="57"/>
      <c r="KGX734" s="57"/>
      <c r="KGY734" s="57"/>
      <c r="KGZ734" s="57"/>
      <c r="KHA734" s="57"/>
      <c r="KHB734" s="57"/>
      <c r="KHC734" s="57"/>
      <c r="KHD734" s="57"/>
      <c r="KHE734" s="57"/>
      <c r="KHF734" s="57"/>
      <c r="KHG734" s="57"/>
      <c r="KHH734" s="57"/>
      <c r="KHI734" s="57"/>
      <c r="KHJ734" s="57"/>
      <c r="KHK734" s="57"/>
      <c r="KHL734" s="57"/>
      <c r="KHM734" s="57"/>
      <c r="KHN734" s="57"/>
      <c r="KHO734" s="57"/>
      <c r="KHP734" s="57"/>
      <c r="KHQ734" s="57"/>
      <c r="KHR734" s="57"/>
      <c r="KHS734" s="57"/>
      <c r="KHT734" s="57"/>
      <c r="KHU734" s="57"/>
      <c r="KHV734" s="57"/>
      <c r="KHW734" s="57"/>
      <c r="KHX734" s="57"/>
      <c r="KHY734" s="57"/>
      <c r="KHZ734" s="57"/>
      <c r="KIA734" s="57"/>
      <c r="KIB734" s="57"/>
      <c r="KIC734" s="57"/>
      <c r="KID734" s="57"/>
      <c r="KIE734" s="57"/>
      <c r="KIF734" s="57"/>
      <c r="KIG734" s="57"/>
      <c r="KIH734" s="57"/>
      <c r="KII734" s="57"/>
      <c r="KIJ734" s="57"/>
      <c r="KIK734" s="57"/>
      <c r="KIL734" s="57"/>
      <c r="KIM734" s="57"/>
      <c r="KIN734" s="57"/>
      <c r="KIO734" s="57"/>
      <c r="KIP734" s="57"/>
      <c r="KIQ734" s="57"/>
      <c r="KIR734" s="57"/>
      <c r="KIS734" s="57"/>
      <c r="KIT734" s="57"/>
      <c r="KIU734" s="57"/>
      <c r="KIV734" s="57"/>
      <c r="KIW734" s="57"/>
      <c r="KIX734" s="57"/>
      <c r="KIY734" s="57"/>
      <c r="KIZ734" s="57"/>
      <c r="KJA734" s="57"/>
      <c r="KJB734" s="57"/>
      <c r="KJC734" s="57"/>
      <c r="KJD734" s="57"/>
      <c r="KJE734" s="57"/>
      <c r="KJF734" s="57"/>
      <c r="KJG734" s="57"/>
      <c r="KJH734" s="57"/>
      <c r="KJI734" s="57"/>
      <c r="KJJ734" s="57"/>
      <c r="KJK734" s="57"/>
      <c r="KJL734" s="57"/>
      <c r="KJM734" s="57"/>
      <c r="KJN734" s="57"/>
      <c r="KJO734" s="57"/>
      <c r="KJP734" s="57"/>
      <c r="KJQ734" s="57"/>
      <c r="KJR734" s="57"/>
      <c r="KJS734" s="57"/>
      <c r="KJT734" s="57"/>
      <c r="KJU734" s="57"/>
      <c r="KJV734" s="57"/>
      <c r="KJW734" s="57"/>
      <c r="KJX734" s="57"/>
      <c r="KJY734" s="57"/>
      <c r="KJZ734" s="57"/>
      <c r="KKA734" s="57"/>
      <c r="KKB734" s="57"/>
      <c r="KKC734" s="57"/>
      <c r="KKD734" s="57"/>
      <c r="KKE734" s="57"/>
      <c r="KKF734" s="57"/>
      <c r="KKG734" s="57"/>
      <c r="KKH734" s="57"/>
      <c r="KKI734" s="57"/>
      <c r="KKJ734" s="57"/>
      <c r="KKK734" s="57"/>
      <c r="KKL734" s="57"/>
      <c r="KKM734" s="57"/>
      <c r="KKN734" s="57"/>
      <c r="KKO734" s="57"/>
      <c r="KKP734" s="57"/>
      <c r="KKQ734" s="57"/>
      <c r="KKR734" s="57"/>
      <c r="KKS734" s="57"/>
      <c r="KKT734" s="57"/>
      <c r="KKU734" s="57"/>
      <c r="KKV734" s="57"/>
      <c r="KKW734" s="57"/>
      <c r="KKX734" s="57"/>
      <c r="KKY734" s="57"/>
      <c r="KKZ734" s="57"/>
      <c r="KLA734" s="57"/>
      <c r="KLB734" s="57"/>
      <c r="KLC734" s="57"/>
      <c r="KLD734" s="57"/>
      <c r="KLE734" s="57"/>
      <c r="KLF734" s="57"/>
      <c r="KLG734" s="57"/>
      <c r="KLH734" s="57"/>
      <c r="KLI734" s="57"/>
      <c r="KLJ734" s="57"/>
      <c r="KLK734" s="57"/>
      <c r="KLL734" s="57"/>
      <c r="KLM734" s="57"/>
      <c r="KLN734" s="57"/>
      <c r="KLO734" s="57"/>
      <c r="KLP734" s="57"/>
      <c r="KLQ734" s="57"/>
      <c r="KLR734" s="57"/>
      <c r="KLS734" s="57"/>
      <c r="KLT734" s="57"/>
      <c r="KLU734" s="57"/>
      <c r="KLV734" s="57"/>
      <c r="KLW734" s="57"/>
      <c r="KLX734" s="57"/>
      <c r="KLY734" s="57"/>
      <c r="KLZ734" s="57"/>
      <c r="KMA734" s="57"/>
      <c r="KMB734" s="57"/>
      <c r="KMC734" s="57"/>
      <c r="KMD734" s="57"/>
      <c r="KME734" s="57"/>
      <c r="KMF734" s="57"/>
      <c r="KMG734" s="57"/>
      <c r="KMH734" s="57"/>
      <c r="KMI734" s="57"/>
      <c r="KMJ734" s="57"/>
      <c r="KMK734" s="57"/>
      <c r="KML734" s="57"/>
      <c r="KMM734" s="57"/>
      <c r="KMN734" s="57"/>
      <c r="KMO734" s="57"/>
      <c r="KMP734" s="57"/>
      <c r="KMQ734" s="57"/>
      <c r="KMR734" s="57"/>
      <c r="KMS734" s="57"/>
      <c r="KMT734" s="57"/>
      <c r="KMU734" s="57"/>
      <c r="KMV734" s="57"/>
      <c r="KMW734" s="57"/>
      <c r="KMX734" s="57"/>
      <c r="KMY734" s="57"/>
      <c r="KMZ734" s="57"/>
      <c r="KNA734" s="57"/>
      <c r="KNB734" s="57"/>
      <c r="KNC734" s="57"/>
      <c r="KND734" s="57"/>
      <c r="KNE734" s="57"/>
      <c r="KNF734" s="57"/>
      <c r="KNG734" s="57"/>
      <c r="KNH734" s="57"/>
      <c r="KNI734" s="57"/>
      <c r="KNJ734" s="57"/>
      <c r="KNK734" s="57"/>
      <c r="KNL734" s="57"/>
      <c r="KNM734" s="57"/>
      <c r="KNN734" s="57"/>
      <c r="KNO734" s="57"/>
      <c r="KNP734" s="57"/>
      <c r="KNQ734" s="57"/>
      <c r="KNR734" s="57"/>
      <c r="KNS734" s="57"/>
      <c r="KNT734" s="57"/>
      <c r="KNU734" s="57"/>
      <c r="KNV734" s="57"/>
      <c r="KNW734" s="57"/>
      <c r="KNX734" s="57"/>
      <c r="KNY734" s="57"/>
      <c r="KNZ734" s="57"/>
      <c r="KOA734" s="57"/>
      <c r="KOB734" s="57"/>
      <c r="KOC734" s="57"/>
      <c r="KOD734" s="57"/>
      <c r="KOE734" s="57"/>
      <c r="KOF734" s="57"/>
      <c r="KOG734" s="57"/>
      <c r="KOH734" s="57"/>
      <c r="KOI734" s="57"/>
      <c r="KOJ734" s="57"/>
      <c r="KOK734" s="57"/>
      <c r="KOL734" s="57"/>
      <c r="KOM734" s="57"/>
      <c r="KON734" s="57"/>
      <c r="KOO734" s="57"/>
      <c r="KOP734" s="57"/>
      <c r="KOQ734" s="57"/>
      <c r="KOR734" s="57"/>
      <c r="KOS734" s="57"/>
      <c r="KOT734" s="57"/>
      <c r="KOU734" s="57"/>
      <c r="KOV734" s="57"/>
      <c r="KOW734" s="57"/>
      <c r="KOX734" s="57"/>
      <c r="KOY734" s="57"/>
      <c r="KOZ734" s="57"/>
      <c r="KPA734" s="57"/>
      <c r="KPB734" s="57"/>
      <c r="KPC734" s="57"/>
      <c r="KPD734" s="57"/>
      <c r="KPE734" s="57"/>
      <c r="KPF734" s="57"/>
      <c r="KPG734" s="57"/>
      <c r="KPH734" s="57"/>
      <c r="KPI734" s="57"/>
      <c r="KPJ734" s="57"/>
      <c r="KPK734" s="57"/>
      <c r="KPL734" s="57"/>
      <c r="KPM734" s="57"/>
      <c r="KPN734" s="57"/>
      <c r="KPO734" s="57"/>
      <c r="KPP734" s="57"/>
      <c r="KPQ734" s="57"/>
      <c r="KPR734" s="57"/>
      <c r="KPS734" s="57"/>
      <c r="KPT734" s="57"/>
      <c r="KPU734" s="57"/>
      <c r="KPV734" s="57"/>
      <c r="KPW734" s="57"/>
      <c r="KPX734" s="57"/>
      <c r="KPY734" s="57"/>
      <c r="KPZ734" s="57"/>
      <c r="KQA734" s="57"/>
      <c r="KQB734" s="57"/>
      <c r="KQC734" s="57"/>
      <c r="KQD734" s="57"/>
      <c r="KQE734" s="57"/>
      <c r="KQF734" s="57"/>
      <c r="KQG734" s="57"/>
      <c r="KQH734" s="57"/>
      <c r="KQI734" s="57"/>
      <c r="KQJ734" s="57"/>
      <c r="KQK734" s="57"/>
      <c r="KQL734" s="57"/>
      <c r="KQM734" s="57"/>
      <c r="KQN734" s="57"/>
      <c r="KQO734" s="57"/>
      <c r="KQP734" s="57"/>
      <c r="KQQ734" s="57"/>
      <c r="KQR734" s="57"/>
      <c r="KQS734" s="57"/>
      <c r="KQT734" s="57"/>
      <c r="KQU734" s="57"/>
      <c r="KQV734" s="57"/>
      <c r="KQW734" s="57"/>
      <c r="KQX734" s="57"/>
      <c r="KQY734" s="57"/>
      <c r="KQZ734" s="57"/>
      <c r="KRA734" s="57"/>
      <c r="KRB734" s="57"/>
      <c r="KRC734" s="57"/>
      <c r="KRD734" s="57"/>
      <c r="KRE734" s="57"/>
      <c r="KRF734" s="57"/>
      <c r="KRG734" s="57"/>
      <c r="KRH734" s="57"/>
      <c r="KRI734" s="57"/>
      <c r="KRJ734" s="57"/>
      <c r="KRK734" s="57"/>
      <c r="KRL734" s="57"/>
      <c r="KRM734" s="57"/>
      <c r="KRN734" s="57"/>
      <c r="KRO734" s="57"/>
      <c r="KRP734" s="57"/>
      <c r="KRQ734" s="57"/>
      <c r="KRR734" s="57"/>
      <c r="KRS734" s="57"/>
      <c r="KRT734" s="57"/>
      <c r="KRU734" s="57"/>
      <c r="KRV734" s="57"/>
      <c r="KRW734" s="57"/>
      <c r="KRX734" s="57"/>
      <c r="KRY734" s="57"/>
      <c r="KRZ734" s="57"/>
      <c r="KSA734" s="57"/>
      <c r="KSB734" s="57"/>
      <c r="KSC734" s="57"/>
      <c r="KSD734" s="57"/>
      <c r="KSE734" s="57"/>
      <c r="KSF734" s="57"/>
      <c r="KSG734" s="57"/>
      <c r="KSH734" s="57"/>
      <c r="KSI734" s="57"/>
      <c r="KSJ734" s="57"/>
      <c r="KSK734" s="57"/>
      <c r="KSL734" s="57"/>
      <c r="KSM734" s="57"/>
      <c r="KSN734" s="57"/>
      <c r="KSO734" s="57"/>
      <c r="KSP734" s="57"/>
      <c r="KSQ734" s="57"/>
      <c r="KSR734" s="57"/>
      <c r="KSS734" s="57"/>
      <c r="KST734" s="57"/>
      <c r="KSU734" s="57"/>
      <c r="KSV734" s="57"/>
      <c r="KSW734" s="57"/>
      <c r="KSX734" s="57"/>
      <c r="KSY734" s="57"/>
      <c r="KSZ734" s="57"/>
      <c r="KTA734" s="57"/>
      <c r="KTB734" s="57"/>
      <c r="KTC734" s="57"/>
      <c r="KTD734" s="57"/>
      <c r="KTE734" s="57"/>
      <c r="KTF734" s="57"/>
      <c r="KTG734" s="57"/>
      <c r="KTH734" s="57"/>
      <c r="KTI734" s="57"/>
      <c r="KTJ734" s="57"/>
      <c r="KTK734" s="57"/>
      <c r="KTL734" s="57"/>
      <c r="KTM734" s="57"/>
      <c r="KTN734" s="57"/>
      <c r="KTO734" s="57"/>
      <c r="KTP734" s="57"/>
      <c r="KTQ734" s="57"/>
      <c r="KTR734" s="57"/>
      <c r="KTS734" s="57"/>
      <c r="KTT734" s="57"/>
      <c r="KTU734" s="57"/>
      <c r="KTV734" s="57"/>
      <c r="KTW734" s="57"/>
      <c r="KTX734" s="57"/>
      <c r="KTY734" s="57"/>
      <c r="KTZ734" s="57"/>
      <c r="KUA734" s="57"/>
      <c r="KUB734" s="57"/>
      <c r="KUC734" s="57"/>
      <c r="KUD734" s="57"/>
      <c r="KUE734" s="57"/>
      <c r="KUF734" s="57"/>
      <c r="KUG734" s="57"/>
      <c r="KUH734" s="57"/>
      <c r="KUI734" s="57"/>
      <c r="KUJ734" s="57"/>
      <c r="KUK734" s="57"/>
      <c r="KUL734" s="57"/>
      <c r="KUM734" s="57"/>
      <c r="KUN734" s="57"/>
      <c r="KUO734" s="57"/>
      <c r="KUP734" s="57"/>
      <c r="KUQ734" s="57"/>
      <c r="KUR734" s="57"/>
      <c r="KUS734" s="57"/>
      <c r="KUT734" s="57"/>
      <c r="KUU734" s="57"/>
      <c r="KUV734" s="57"/>
      <c r="KUW734" s="57"/>
      <c r="KUX734" s="57"/>
      <c r="KUY734" s="57"/>
      <c r="KUZ734" s="57"/>
      <c r="KVA734" s="57"/>
      <c r="KVB734" s="57"/>
      <c r="KVC734" s="57"/>
      <c r="KVD734" s="57"/>
      <c r="KVE734" s="57"/>
      <c r="KVF734" s="57"/>
      <c r="KVG734" s="57"/>
      <c r="KVH734" s="57"/>
      <c r="KVI734" s="57"/>
      <c r="KVJ734" s="57"/>
      <c r="KVK734" s="57"/>
      <c r="KVL734" s="57"/>
      <c r="KVM734" s="57"/>
      <c r="KVN734" s="57"/>
      <c r="KVO734" s="57"/>
      <c r="KVP734" s="57"/>
      <c r="KVQ734" s="57"/>
      <c r="KVR734" s="57"/>
      <c r="KVS734" s="57"/>
      <c r="KVT734" s="57"/>
      <c r="KVU734" s="57"/>
      <c r="KVV734" s="57"/>
      <c r="KVW734" s="57"/>
      <c r="KVX734" s="57"/>
      <c r="KVY734" s="57"/>
      <c r="KVZ734" s="57"/>
      <c r="KWA734" s="57"/>
      <c r="KWB734" s="57"/>
      <c r="KWC734" s="57"/>
      <c r="KWD734" s="57"/>
      <c r="KWE734" s="57"/>
      <c r="KWF734" s="57"/>
      <c r="KWG734" s="57"/>
      <c r="KWH734" s="57"/>
      <c r="KWI734" s="57"/>
      <c r="KWJ734" s="57"/>
      <c r="KWK734" s="57"/>
      <c r="KWL734" s="57"/>
      <c r="KWM734" s="57"/>
      <c r="KWN734" s="57"/>
      <c r="KWO734" s="57"/>
      <c r="KWP734" s="57"/>
      <c r="KWQ734" s="57"/>
      <c r="KWR734" s="57"/>
      <c r="KWS734" s="57"/>
      <c r="KWT734" s="57"/>
      <c r="KWU734" s="57"/>
      <c r="KWV734" s="57"/>
      <c r="KWW734" s="57"/>
      <c r="KWX734" s="57"/>
      <c r="KWY734" s="57"/>
      <c r="KWZ734" s="57"/>
      <c r="KXA734" s="57"/>
      <c r="KXB734" s="57"/>
      <c r="KXC734" s="57"/>
      <c r="KXD734" s="57"/>
      <c r="KXE734" s="57"/>
      <c r="KXF734" s="57"/>
      <c r="KXG734" s="57"/>
      <c r="KXH734" s="57"/>
      <c r="KXI734" s="57"/>
      <c r="KXJ734" s="57"/>
      <c r="KXK734" s="57"/>
      <c r="KXL734" s="57"/>
      <c r="KXM734" s="57"/>
      <c r="KXN734" s="57"/>
      <c r="KXO734" s="57"/>
      <c r="KXP734" s="57"/>
      <c r="KXQ734" s="57"/>
      <c r="KXR734" s="57"/>
      <c r="KXS734" s="57"/>
      <c r="KXT734" s="57"/>
      <c r="KXU734" s="57"/>
      <c r="KXV734" s="57"/>
      <c r="KXW734" s="57"/>
      <c r="KXX734" s="57"/>
      <c r="KXY734" s="57"/>
      <c r="KXZ734" s="57"/>
      <c r="KYA734" s="57"/>
      <c r="KYB734" s="57"/>
      <c r="KYC734" s="57"/>
      <c r="KYD734" s="57"/>
      <c r="KYE734" s="57"/>
      <c r="KYF734" s="57"/>
      <c r="KYG734" s="57"/>
      <c r="KYH734" s="57"/>
      <c r="KYI734" s="57"/>
      <c r="KYJ734" s="57"/>
      <c r="KYK734" s="57"/>
      <c r="KYL734" s="57"/>
      <c r="KYM734" s="57"/>
      <c r="KYN734" s="57"/>
      <c r="KYO734" s="57"/>
      <c r="KYP734" s="57"/>
      <c r="KYQ734" s="57"/>
      <c r="KYR734" s="57"/>
      <c r="KYS734" s="57"/>
      <c r="KYT734" s="57"/>
      <c r="KYU734" s="57"/>
      <c r="KYV734" s="57"/>
      <c r="KYW734" s="57"/>
      <c r="KYX734" s="57"/>
      <c r="KYY734" s="57"/>
      <c r="KYZ734" s="57"/>
      <c r="KZA734" s="57"/>
      <c r="KZB734" s="57"/>
      <c r="KZC734" s="57"/>
      <c r="KZD734" s="57"/>
      <c r="KZE734" s="57"/>
      <c r="KZF734" s="57"/>
      <c r="KZG734" s="57"/>
      <c r="KZH734" s="57"/>
      <c r="KZI734" s="57"/>
      <c r="KZJ734" s="57"/>
      <c r="KZK734" s="57"/>
      <c r="KZL734" s="57"/>
      <c r="KZM734" s="57"/>
      <c r="KZN734" s="57"/>
      <c r="KZO734" s="57"/>
      <c r="KZP734" s="57"/>
      <c r="KZQ734" s="57"/>
      <c r="KZR734" s="57"/>
      <c r="KZS734" s="57"/>
      <c r="KZT734" s="57"/>
      <c r="KZU734" s="57"/>
      <c r="KZV734" s="57"/>
      <c r="KZW734" s="57"/>
      <c r="KZX734" s="57"/>
      <c r="KZY734" s="57"/>
      <c r="KZZ734" s="57"/>
      <c r="LAA734" s="57"/>
      <c r="LAB734" s="57"/>
      <c r="LAC734" s="57"/>
      <c r="LAD734" s="57"/>
      <c r="LAE734" s="57"/>
      <c r="LAF734" s="57"/>
      <c r="LAG734" s="57"/>
      <c r="LAH734" s="57"/>
      <c r="LAI734" s="57"/>
      <c r="LAJ734" s="57"/>
      <c r="LAK734" s="57"/>
      <c r="LAL734" s="57"/>
      <c r="LAM734" s="57"/>
      <c r="LAN734" s="57"/>
      <c r="LAO734" s="57"/>
      <c r="LAP734" s="57"/>
      <c r="LAQ734" s="57"/>
      <c r="LAR734" s="57"/>
      <c r="LAS734" s="57"/>
      <c r="LAT734" s="57"/>
      <c r="LAU734" s="57"/>
      <c r="LAV734" s="57"/>
      <c r="LAW734" s="57"/>
      <c r="LAX734" s="57"/>
      <c r="LAY734" s="57"/>
      <c r="LAZ734" s="57"/>
      <c r="LBA734" s="57"/>
      <c r="LBB734" s="57"/>
      <c r="LBC734" s="57"/>
      <c r="LBD734" s="57"/>
      <c r="LBE734" s="57"/>
      <c r="LBF734" s="57"/>
      <c r="LBG734" s="57"/>
      <c r="LBH734" s="57"/>
      <c r="LBI734" s="57"/>
      <c r="LBJ734" s="57"/>
      <c r="LBK734" s="57"/>
      <c r="LBL734" s="57"/>
      <c r="LBM734" s="57"/>
      <c r="LBN734" s="57"/>
      <c r="LBO734" s="57"/>
      <c r="LBP734" s="57"/>
      <c r="LBQ734" s="57"/>
      <c r="LBR734" s="57"/>
      <c r="LBS734" s="57"/>
      <c r="LBT734" s="57"/>
      <c r="LBU734" s="57"/>
      <c r="LBV734" s="57"/>
      <c r="LBW734" s="57"/>
      <c r="LBX734" s="57"/>
      <c r="LBY734" s="57"/>
      <c r="LBZ734" s="57"/>
      <c r="LCA734" s="57"/>
      <c r="LCB734" s="57"/>
      <c r="LCC734" s="57"/>
      <c r="LCD734" s="57"/>
      <c r="LCE734" s="57"/>
      <c r="LCF734" s="57"/>
      <c r="LCG734" s="57"/>
      <c r="LCH734" s="57"/>
      <c r="LCI734" s="57"/>
      <c r="LCJ734" s="57"/>
      <c r="LCK734" s="57"/>
      <c r="LCL734" s="57"/>
      <c r="LCM734" s="57"/>
      <c r="LCN734" s="57"/>
      <c r="LCO734" s="57"/>
      <c r="LCP734" s="57"/>
      <c r="LCQ734" s="57"/>
      <c r="LCR734" s="57"/>
      <c r="LCS734" s="57"/>
      <c r="LCT734" s="57"/>
      <c r="LCU734" s="57"/>
      <c r="LCV734" s="57"/>
      <c r="LCW734" s="57"/>
      <c r="LCX734" s="57"/>
      <c r="LCY734" s="57"/>
      <c r="LCZ734" s="57"/>
      <c r="LDA734" s="57"/>
      <c r="LDB734" s="57"/>
      <c r="LDC734" s="57"/>
      <c r="LDD734" s="57"/>
      <c r="LDE734" s="57"/>
      <c r="LDF734" s="57"/>
      <c r="LDG734" s="57"/>
      <c r="LDH734" s="57"/>
      <c r="LDI734" s="57"/>
      <c r="LDJ734" s="57"/>
      <c r="LDK734" s="57"/>
      <c r="LDL734" s="57"/>
      <c r="LDM734" s="57"/>
      <c r="LDN734" s="57"/>
      <c r="LDO734" s="57"/>
      <c r="LDP734" s="57"/>
      <c r="LDQ734" s="57"/>
      <c r="LDR734" s="57"/>
      <c r="LDS734" s="57"/>
      <c r="LDT734" s="57"/>
      <c r="LDU734" s="57"/>
      <c r="LDV734" s="57"/>
      <c r="LDW734" s="57"/>
      <c r="LDX734" s="57"/>
      <c r="LDY734" s="57"/>
      <c r="LDZ734" s="57"/>
      <c r="LEA734" s="57"/>
      <c r="LEB734" s="57"/>
      <c r="LEC734" s="57"/>
      <c r="LED734" s="57"/>
      <c r="LEE734" s="57"/>
      <c r="LEF734" s="57"/>
      <c r="LEG734" s="57"/>
      <c r="LEH734" s="57"/>
      <c r="LEI734" s="57"/>
      <c r="LEJ734" s="57"/>
      <c r="LEK734" s="57"/>
      <c r="LEL734" s="57"/>
      <c r="LEM734" s="57"/>
      <c r="LEN734" s="57"/>
      <c r="LEO734" s="57"/>
      <c r="LEP734" s="57"/>
      <c r="LEQ734" s="57"/>
      <c r="LER734" s="57"/>
      <c r="LES734" s="57"/>
      <c r="LET734" s="57"/>
      <c r="LEU734" s="57"/>
      <c r="LEV734" s="57"/>
      <c r="LEW734" s="57"/>
      <c r="LEX734" s="57"/>
      <c r="LEY734" s="57"/>
      <c r="LEZ734" s="57"/>
      <c r="LFA734" s="57"/>
      <c r="LFB734" s="57"/>
      <c r="LFC734" s="57"/>
      <c r="LFD734" s="57"/>
      <c r="LFE734" s="57"/>
      <c r="LFF734" s="57"/>
      <c r="LFG734" s="57"/>
      <c r="LFH734" s="57"/>
      <c r="LFI734" s="57"/>
      <c r="LFJ734" s="57"/>
      <c r="LFK734" s="57"/>
      <c r="LFL734" s="57"/>
      <c r="LFM734" s="57"/>
      <c r="LFN734" s="57"/>
      <c r="LFO734" s="57"/>
      <c r="LFP734" s="57"/>
      <c r="LFQ734" s="57"/>
      <c r="LFR734" s="57"/>
      <c r="LFS734" s="57"/>
      <c r="LFT734" s="57"/>
      <c r="LFU734" s="57"/>
      <c r="LFV734" s="57"/>
      <c r="LFW734" s="57"/>
      <c r="LFX734" s="57"/>
      <c r="LFY734" s="57"/>
      <c r="LFZ734" s="57"/>
      <c r="LGA734" s="57"/>
      <c r="LGB734" s="57"/>
      <c r="LGC734" s="57"/>
      <c r="LGD734" s="57"/>
      <c r="LGE734" s="57"/>
      <c r="LGF734" s="57"/>
      <c r="LGG734" s="57"/>
      <c r="LGH734" s="57"/>
      <c r="LGI734" s="57"/>
      <c r="LGJ734" s="57"/>
      <c r="LGK734" s="57"/>
      <c r="LGL734" s="57"/>
      <c r="LGM734" s="57"/>
      <c r="LGN734" s="57"/>
      <c r="LGO734" s="57"/>
      <c r="LGP734" s="57"/>
      <c r="LGQ734" s="57"/>
      <c r="LGR734" s="57"/>
      <c r="LGS734" s="57"/>
      <c r="LGT734" s="57"/>
      <c r="LGU734" s="57"/>
      <c r="LGV734" s="57"/>
      <c r="LGW734" s="57"/>
      <c r="LGX734" s="57"/>
      <c r="LGY734" s="57"/>
      <c r="LGZ734" s="57"/>
      <c r="LHA734" s="57"/>
      <c r="LHB734" s="57"/>
      <c r="LHC734" s="57"/>
      <c r="LHD734" s="57"/>
      <c r="LHE734" s="57"/>
      <c r="LHF734" s="57"/>
      <c r="LHG734" s="57"/>
      <c r="LHH734" s="57"/>
      <c r="LHI734" s="57"/>
      <c r="LHJ734" s="57"/>
      <c r="LHK734" s="57"/>
      <c r="LHL734" s="57"/>
      <c r="LHM734" s="57"/>
      <c r="LHN734" s="57"/>
      <c r="LHO734" s="57"/>
      <c r="LHP734" s="57"/>
      <c r="LHQ734" s="57"/>
      <c r="LHR734" s="57"/>
      <c r="LHS734" s="57"/>
      <c r="LHT734" s="57"/>
      <c r="LHU734" s="57"/>
      <c r="LHV734" s="57"/>
      <c r="LHW734" s="57"/>
      <c r="LHX734" s="57"/>
      <c r="LHY734" s="57"/>
      <c r="LHZ734" s="57"/>
      <c r="LIA734" s="57"/>
      <c r="LIB734" s="57"/>
      <c r="LIC734" s="57"/>
      <c r="LID734" s="57"/>
      <c r="LIE734" s="57"/>
      <c r="LIF734" s="57"/>
      <c r="LIG734" s="57"/>
      <c r="LIH734" s="57"/>
      <c r="LII734" s="57"/>
      <c r="LIJ734" s="57"/>
      <c r="LIK734" s="57"/>
      <c r="LIL734" s="57"/>
      <c r="LIM734" s="57"/>
      <c r="LIN734" s="57"/>
      <c r="LIO734" s="57"/>
      <c r="LIP734" s="57"/>
      <c r="LIQ734" s="57"/>
      <c r="LIR734" s="57"/>
      <c r="LIS734" s="57"/>
      <c r="LIT734" s="57"/>
      <c r="LIU734" s="57"/>
      <c r="LIV734" s="57"/>
      <c r="LIW734" s="57"/>
      <c r="LIX734" s="57"/>
      <c r="LIY734" s="57"/>
      <c r="LIZ734" s="57"/>
      <c r="LJA734" s="57"/>
      <c r="LJB734" s="57"/>
      <c r="LJC734" s="57"/>
      <c r="LJD734" s="57"/>
      <c r="LJE734" s="57"/>
      <c r="LJF734" s="57"/>
      <c r="LJG734" s="57"/>
      <c r="LJH734" s="57"/>
      <c r="LJI734" s="57"/>
      <c r="LJJ734" s="57"/>
      <c r="LJK734" s="57"/>
      <c r="LJL734" s="57"/>
      <c r="LJM734" s="57"/>
      <c r="LJN734" s="57"/>
      <c r="LJO734" s="57"/>
      <c r="LJP734" s="57"/>
      <c r="LJQ734" s="57"/>
      <c r="LJR734" s="57"/>
      <c r="LJS734" s="57"/>
      <c r="LJT734" s="57"/>
      <c r="LJU734" s="57"/>
      <c r="LJV734" s="57"/>
      <c r="LJW734" s="57"/>
      <c r="LJX734" s="57"/>
      <c r="LJY734" s="57"/>
      <c r="LJZ734" s="57"/>
      <c r="LKA734" s="57"/>
      <c r="LKB734" s="57"/>
      <c r="LKC734" s="57"/>
      <c r="LKD734" s="57"/>
      <c r="LKE734" s="57"/>
      <c r="LKF734" s="57"/>
      <c r="LKG734" s="57"/>
      <c r="LKH734" s="57"/>
      <c r="LKI734" s="57"/>
      <c r="LKJ734" s="57"/>
      <c r="LKK734" s="57"/>
      <c r="LKL734" s="57"/>
      <c r="LKM734" s="57"/>
      <c r="LKN734" s="57"/>
      <c r="LKO734" s="57"/>
      <c r="LKP734" s="57"/>
      <c r="LKQ734" s="57"/>
      <c r="LKR734" s="57"/>
      <c r="LKS734" s="57"/>
      <c r="LKT734" s="57"/>
      <c r="LKU734" s="57"/>
      <c r="LKV734" s="57"/>
      <c r="LKW734" s="57"/>
      <c r="LKX734" s="57"/>
      <c r="LKY734" s="57"/>
      <c r="LKZ734" s="57"/>
      <c r="LLA734" s="57"/>
      <c r="LLB734" s="57"/>
      <c r="LLC734" s="57"/>
      <c r="LLD734" s="57"/>
      <c r="LLE734" s="57"/>
      <c r="LLF734" s="57"/>
      <c r="LLG734" s="57"/>
      <c r="LLH734" s="57"/>
      <c r="LLI734" s="57"/>
      <c r="LLJ734" s="57"/>
      <c r="LLK734" s="57"/>
      <c r="LLL734" s="57"/>
      <c r="LLM734" s="57"/>
      <c r="LLN734" s="57"/>
      <c r="LLO734" s="57"/>
      <c r="LLP734" s="57"/>
      <c r="LLQ734" s="57"/>
      <c r="LLR734" s="57"/>
      <c r="LLS734" s="57"/>
      <c r="LLT734" s="57"/>
      <c r="LLU734" s="57"/>
      <c r="LLV734" s="57"/>
      <c r="LLW734" s="57"/>
      <c r="LLX734" s="57"/>
      <c r="LLY734" s="57"/>
      <c r="LLZ734" s="57"/>
      <c r="LMA734" s="57"/>
      <c r="LMB734" s="57"/>
      <c r="LMC734" s="57"/>
      <c r="LMD734" s="57"/>
      <c r="LME734" s="57"/>
      <c r="LMF734" s="57"/>
      <c r="LMG734" s="57"/>
      <c r="LMH734" s="57"/>
      <c r="LMI734" s="57"/>
      <c r="LMJ734" s="57"/>
      <c r="LMK734" s="57"/>
      <c r="LML734" s="57"/>
      <c r="LMM734" s="57"/>
      <c r="LMN734" s="57"/>
      <c r="LMO734" s="57"/>
      <c r="LMP734" s="57"/>
      <c r="LMQ734" s="57"/>
      <c r="LMR734" s="57"/>
      <c r="LMS734" s="57"/>
      <c r="LMT734" s="57"/>
      <c r="LMU734" s="57"/>
      <c r="LMV734" s="57"/>
      <c r="LMW734" s="57"/>
      <c r="LMX734" s="57"/>
      <c r="LMY734" s="57"/>
      <c r="LMZ734" s="57"/>
      <c r="LNA734" s="57"/>
      <c r="LNB734" s="57"/>
      <c r="LNC734" s="57"/>
      <c r="LND734" s="57"/>
      <c r="LNE734" s="57"/>
      <c r="LNF734" s="57"/>
      <c r="LNG734" s="57"/>
      <c r="LNH734" s="57"/>
      <c r="LNI734" s="57"/>
      <c r="LNJ734" s="57"/>
      <c r="LNK734" s="57"/>
      <c r="LNL734" s="57"/>
      <c r="LNM734" s="57"/>
      <c r="LNN734" s="57"/>
      <c r="LNO734" s="57"/>
      <c r="LNP734" s="57"/>
      <c r="LNQ734" s="57"/>
      <c r="LNR734" s="57"/>
      <c r="LNS734" s="57"/>
      <c r="LNT734" s="57"/>
      <c r="LNU734" s="57"/>
      <c r="LNV734" s="57"/>
      <c r="LNW734" s="57"/>
      <c r="LNX734" s="57"/>
      <c r="LNY734" s="57"/>
      <c r="LNZ734" s="57"/>
      <c r="LOA734" s="57"/>
      <c r="LOB734" s="57"/>
      <c r="LOC734" s="57"/>
      <c r="LOD734" s="57"/>
      <c r="LOE734" s="57"/>
      <c r="LOF734" s="57"/>
      <c r="LOG734" s="57"/>
      <c r="LOH734" s="57"/>
      <c r="LOI734" s="57"/>
      <c r="LOJ734" s="57"/>
      <c r="LOK734" s="57"/>
      <c r="LOL734" s="57"/>
      <c r="LOM734" s="57"/>
      <c r="LON734" s="57"/>
      <c r="LOO734" s="57"/>
      <c r="LOP734" s="57"/>
      <c r="LOQ734" s="57"/>
      <c r="LOR734" s="57"/>
      <c r="LOS734" s="57"/>
      <c r="LOT734" s="57"/>
      <c r="LOU734" s="57"/>
      <c r="LOV734" s="57"/>
      <c r="LOW734" s="57"/>
      <c r="LOX734" s="57"/>
      <c r="LOY734" s="57"/>
      <c r="LOZ734" s="57"/>
      <c r="LPA734" s="57"/>
      <c r="LPB734" s="57"/>
      <c r="LPC734" s="57"/>
      <c r="LPD734" s="57"/>
      <c r="LPE734" s="57"/>
      <c r="LPF734" s="57"/>
      <c r="LPG734" s="57"/>
      <c r="LPH734" s="57"/>
      <c r="LPI734" s="57"/>
      <c r="LPJ734" s="57"/>
      <c r="LPK734" s="57"/>
      <c r="LPL734" s="57"/>
      <c r="LPM734" s="57"/>
      <c r="LPN734" s="57"/>
      <c r="LPO734" s="57"/>
      <c r="LPP734" s="57"/>
      <c r="LPQ734" s="57"/>
      <c r="LPR734" s="57"/>
      <c r="LPS734" s="57"/>
      <c r="LPT734" s="57"/>
      <c r="LPU734" s="57"/>
      <c r="LPV734" s="57"/>
      <c r="LPW734" s="57"/>
      <c r="LPX734" s="57"/>
      <c r="LPY734" s="57"/>
      <c r="LPZ734" s="57"/>
      <c r="LQA734" s="57"/>
      <c r="LQB734" s="57"/>
      <c r="LQC734" s="57"/>
      <c r="LQD734" s="57"/>
      <c r="LQE734" s="57"/>
      <c r="LQF734" s="57"/>
      <c r="LQG734" s="57"/>
      <c r="LQH734" s="57"/>
      <c r="LQI734" s="57"/>
      <c r="LQJ734" s="57"/>
      <c r="LQK734" s="57"/>
      <c r="LQL734" s="57"/>
      <c r="LQM734" s="57"/>
      <c r="LQN734" s="57"/>
      <c r="LQO734" s="57"/>
      <c r="LQP734" s="57"/>
      <c r="LQQ734" s="57"/>
      <c r="LQR734" s="57"/>
      <c r="LQS734" s="57"/>
      <c r="LQT734" s="57"/>
      <c r="LQU734" s="57"/>
      <c r="LQV734" s="57"/>
      <c r="LQW734" s="57"/>
      <c r="LQX734" s="57"/>
      <c r="LQY734" s="57"/>
      <c r="LQZ734" s="57"/>
      <c r="LRA734" s="57"/>
      <c r="LRB734" s="57"/>
      <c r="LRC734" s="57"/>
      <c r="LRD734" s="57"/>
      <c r="LRE734" s="57"/>
      <c r="LRF734" s="57"/>
      <c r="LRG734" s="57"/>
      <c r="LRH734" s="57"/>
      <c r="LRI734" s="57"/>
      <c r="LRJ734" s="57"/>
      <c r="LRK734" s="57"/>
      <c r="LRL734" s="57"/>
      <c r="LRM734" s="57"/>
      <c r="LRN734" s="57"/>
      <c r="LRO734" s="57"/>
      <c r="LRP734" s="57"/>
      <c r="LRQ734" s="57"/>
      <c r="LRR734" s="57"/>
      <c r="LRS734" s="57"/>
      <c r="LRT734" s="57"/>
      <c r="LRU734" s="57"/>
      <c r="LRV734" s="57"/>
      <c r="LRW734" s="57"/>
      <c r="LRX734" s="57"/>
      <c r="LRY734" s="57"/>
      <c r="LRZ734" s="57"/>
      <c r="LSA734" s="57"/>
      <c r="LSB734" s="57"/>
      <c r="LSC734" s="57"/>
      <c r="LSD734" s="57"/>
      <c r="LSE734" s="57"/>
      <c r="LSF734" s="57"/>
      <c r="LSG734" s="57"/>
      <c r="LSH734" s="57"/>
      <c r="LSI734" s="57"/>
      <c r="LSJ734" s="57"/>
      <c r="LSK734" s="57"/>
      <c r="LSL734" s="57"/>
      <c r="LSM734" s="57"/>
      <c r="LSN734" s="57"/>
      <c r="LSO734" s="57"/>
      <c r="LSP734" s="57"/>
      <c r="LSQ734" s="57"/>
      <c r="LSR734" s="57"/>
      <c r="LSS734" s="57"/>
      <c r="LST734" s="57"/>
      <c r="LSU734" s="57"/>
      <c r="LSV734" s="57"/>
      <c r="LSW734" s="57"/>
      <c r="LSX734" s="57"/>
      <c r="LSY734" s="57"/>
      <c r="LSZ734" s="57"/>
      <c r="LTA734" s="57"/>
      <c r="LTB734" s="57"/>
      <c r="LTC734" s="57"/>
      <c r="LTD734" s="57"/>
      <c r="LTE734" s="57"/>
      <c r="LTF734" s="57"/>
      <c r="LTG734" s="57"/>
      <c r="LTH734" s="57"/>
      <c r="LTI734" s="57"/>
      <c r="LTJ734" s="57"/>
      <c r="LTK734" s="57"/>
      <c r="LTL734" s="57"/>
      <c r="LTM734" s="57"/>
      <c r="LTN734" s="57"/>
      <c r="LTO734" s="57"/>
      <c r="LTP734" s="57"/>
      <c r="LTQ734" s="57"/>
      <c r="LTR734" s="57"/>
      <c r="LTS734" s="57"/>
      <c r="LTT734" s="57"/>
      <c r="LTU734" s="57"/>
      <c r="LTV734" s="57"/>
      <c r="LTW734" s="57"/>
      <c r="LTX734" s="57"/>
      <c r="LTY734" s="57"/>
      <c r="LTZ734" s="57"/>
      <c r="LUA734" s="57"/>
      <c r="LUB734" s="57"/>
      <c r="LUC734" s="57"/>
      <c r="LUD734" s="57"/>
      <c r="LUE734" s="57"/>
      <c r="LUF734" s="57"/>
      <c r="LUG734" s="57"/>
      <c r="LUH734" s="57"/>
      <c r="LUI734" s="57"/>
      <c r="LUJ734" s="57"/>
      <c r="LUK734" s="57"/>
      <c r="LUL734" s="57"/>
      <c r="LUM734" s="57"/>
      <c r="LUN734" s="57"/>
      <c r="LUO734" s="57"/>
      <c r="LUP734" s="57"/>
      <c r="LUQ734" s="57"/>
      <c r="LUR734" s="57"/>
      <c r="LUS734" s="57"/>
      <c r="LUT734" s="57"/>
      <c r="LUU734" s="57"/>
      <c r="LUV734" s="57"/>
      <c r="LUW734" s="57"/>
      <c r="LUX734" s="57"/>
      <c r="LUY734" s="57"/>
      <c r="LUZ734" s="57"/>
      <c r="LVA734" s="57"/>
      <c r="LVB734" s="57"/>
      <c r="LVC734" s="57"/>
      <c r="LVD734" s="57"/>
      <c r="LVE734" s="57"/>
      <c r="LVF734" s="57"/>
      <c r="LVG734" s="57"/>
      <c r="LVH734" s="57"/>
      <c r="LVI734" s="57"/>
      <c r="LVJ734" s="57"/>
      <c r="LVK734" s="57"/>
      <c r="LVL734" s="57"/>
      <c r="LVM734" s="57"/>
      <c r="LVN734" s="57"/>
      <c r="LVO734" s="57"/>
      <c r="LVP734" s="57"/>
      <c r="LVQ734" s="57"/>
      <c r="LVR734" s="57"/>
      <c r="LVS734" s="57"/>
      <c r="LVT734" s="57"/>
      <c r="LVU734" s="57"/>
      <c r="LVV734" s="57"/>
      <c r="LVW734" s="57"/>
      <c r="LVX734" s="57"/>
      <c r="LVY734" s="57"/>
      <c r="LVZ734" s="57"/>
      <c r="LWA734" s="57"/>
      <c r="LWB734" s="57"/>
      <c r="LWC734" s="57"/>
      <c r="LWD734" s="57"/>
      <c r="LWE734" s="57"/>
      <c r="LWF734" s="57"/>
      <c r="LWG734" s="57"/>
      <c r="LWH734" s="57"/>
      <c r="LWI734" s="57"/>
      <c r="LWJ734" s="57"/>
      <c r="LWK734" s="57"/>
      <c r="LWL734" s="57"/>
      <c r="LWM734" s="57"/>
      <c r="LWN734" s="57"/>
      <c r="LWO734" s="57"/>
      <c r="LWP734" s="57"/>
      <c r="LWQ734" s="57"/>
      <c r="LWR734" s="57"/>
      <c r="LWS734" s="57"/>
      <c r="LWT734" s="57"/>
      <c r="LWU734" s="57"/>
      <c r="LWV734" s="57"/>
      <c r="LWW734" s="57"/>
      <c r="LWX734" s="57"/>
      <c r="LWY734" s="57"/>
      <c r="LWZ734" s="57"/>
      <c r="LXA734" s="57"/>
      <c r="LXB734" s="57"/>
      <c r="LXC734" s="57"/>
      <c r="LXD734" s="57"/>
      <c r="LXE734" s="57"/>
      <c r="LXF734" s="57"/>
      <c r="LXG734" s="57"/>
      <c r="LXH734" s="57"/>
      <c r="LXI734" s="57"/>
      <c r="LXJ734" s="57"/>
      <c r="LXK734" s="57"/>
      <c r="LXL734" s="57"/>
      <c r="LXM734" s="57"/>
      <c r="LXN734" s="57"/>
      <c r="LXO734" s="57"/>
      <c r="LXP734" s="57"/>
      <c r="LXQ734" s="57"/>
      <c r="LXR734" s="57"/>
      <c r="LXS734" s="57"/>
      <c r="LXT734" s="57"/>
      <c r="LXU734" s="57"/>
      <c r="LXV734" s="57"/>
      <c r="LXW734" s="57"/>
      <c r="LXX734" s="57"/>
      <c r="LXY734" s="57"/>
      <c r="LXZ734" s="57"/>
      <c r="LYA734" s="57"/>
      <c r="LYB734" s="57"/>
      <c r="LYC734" s="57"/>
      <c r="LYD734" s="57"/>
      <c r="LYE734" s="57"/>
      <c r="LYF734" s="57"/>
      <c r="LYG734" s="57"/>
      <c r="LYH734" s="57"/>
      <c r="LYI734" s="57"/>
      <c r="LYJ734" s="57"/>
      <c r="LYK734" s="57"/>
      <c r="LYL734" s="57"/>
      <c r="LYM734" s="57"/>
      <c r="LYN734" s="57"/>
      <c r="LYO734" s="57"/>
      <c r="LYP734" s="57"/>
      <c r="LYQ734" s="57"/>
      <c r="LYR734" s="57"/>
      <c r="LYS734" s="57"/>
      <c r="LYT734" s="57"/>
      <c r="LYU734" s="57"/>
      <c r="LYV734" s="57"/>
      <c r="LYW734" s="57"/>
      <c r="LYX734" s="57"/>
      <c r="LYY734" s="57"/>
      <c r="LYZ734" s="57"/>
      <c r="LZA734" s="57"/>
      <c r="LZB734" s="57"/>
      <c r="LZC734" s="57"/>
      <c r="LZD734" s="57"/>
      <c r="LZE734" s="57"/>
      <c r="LZF734" s="57"/>
      <c r="LZG734" s="57"/>
      <c r="LZH734" s="57"/>
      <c r="LZI734" s="57"/>
      <c r="LZJ734" s="57"/>
      <c r="LZK734" s="57"/>
      <c r="LZL734" s="57"/>
      <c r="LZM734" s="57"/>
      <c r="LZN734" s="57"/>
      <c r="LZO734" s="57"/>
      <c r="LZP734" s="57"/>
      <c r="LZQ734" s="57"/>
      <c r="LZR734" s="57"/>
      <c r="LZS734" s="57"/>
      <c r="LZT734" s="57"/>
      <c r="LZU734" s="57"/>
      <c r="LZV734" s="57"/>
      <c r="LZW734" s="57"/>
      <c r="LZX734" s="57"/>
      <c r="LZY734" s="57"/>
      <c r="LZZ734" s="57"/>
      <c r="MAA734" s="57"/>
      <c r="MAB734" s="57"/>
      <c r="MAC734" s="57"/>
      <c r="MAD734" s="57"/>
      <c r="MAE734" s="57"/>
      <c r="MAF734" s="57"/>
      <c r="MAG734" s="57"/>
      <c r="MAH734" s="57"/>
      <c r="MAI734" s="57"/>
      <c r="MAJ734" s="57"/>
      <c r="MAK734" s="57"/>
      <c r="MAL734" s="57"/>
      <c r="MAM734" s="57"/>
      <c r="MAN734" s="57"/>
      <c r="MAO734" s="57"/>
      <c r="MAP734" s="57"/>
      <c r="MAQ734" s="57"/>
      <c r="MAR734" s="57"/>
      <c r="MAS734" s="57"/>
      <c r="MAT734" s="57"/>
      <c r="MAU734" s="57"/>
      <c r="MAV734" s="57"/>
      <c r="MAW734" s="57"/>
      <c r="MAX734" s="57"/>
      <c r="MAY734" s="57"/>
      <c r="MAZ734" s="57"/>
      <c r="MBA734" s="57"/>
      <c r="MBB734" s="57"/>
      <c r="MBC734" s="57"/>
      <c r="MBD734" s="57"/>
      <c r="MBE734" s="57"/>
      <c r="MBF734" s="57"/>
      <c r="MBG734" s="57"/>
      <c r="MBH734" s="57"/>
      <c r="MBI734" s="57"/>
      <c r="MBJ734" s="57"/>
      <c r="MBK734" s="57"/>
      <c r="MBL734" s="57"/>
      <c r="MBM734" s="57"/>
      <c r="MBN734" s="57"/>
      <c r="MBO734" s="57"/>
      <c r="MBP734" s="57"/>
      <c r="MBQ734" s="57"/>
      <c r="MBR734" s="57"/>
      <c r="MBS734" s="57"/>
      <c r="MBT734" s="57"/>
      <c r="MBU734" s="57"/>
      <c r="MBV734" s="57"/>
      <c r="MBW734" s="57"/>
      <c r="MBX734" s="57"/>
      <c r="MBY734" s="57"/>
      <c r="MBZ734" s="57"/>
      <c r="MCA734" s="57"/>
      <c r="MCB734" s="57"/>
      <c r="MCC734" s="57"/>
      <c r="MCD734" s="57"/>
      <c r="MCE734" s="57"/>
      <c r="MCF734" s="57"/>
      <c r="MCG734" s="57"/>
      <c r="MCH734" s="57"/>
      <c r="MCI734" s="57"/>
      <c r="MCJ734" s="57"/>
      <c r="MCK734" s="57"/>
      <c r="MCL734" s="57"/>
      <c r="MCM734" s="57"/>
      <c r="MCN734" s="57"/>
      <c r="MCO734" s="57"/>
      <c r="MCP734" s="57"/>
      <c r="MCQ734" s="57"/>
      <c r="MCR734" s="57"/>
      <c r="MCS734" s="57"/>
      <c r="MCT734" s="57"/>
      <c r="MCU734" s="57"/>
      <c r="MCV734" s="57"/>
      <c r="MCW734" s="57"/>
      <c r="MCX734" s="57"/>
      <c r="MCY734" s="57"/>
      <c r="MCZ734" s="57"/>
      <c r="MDA734" s="57"/>
      <c r="MDB734" s="57"/>
      <c r="MDC734" s="57"/>
      <c r="MDD734" s="57"/>
      <c r="MDE734" s="57"/>
      <c r="MDF734" s="57"/>
      <c r="MDG734" s="57"/>
      <c r="MDH734" s="57"/>
      <c r="MDI734" s="57"/>
      <c r="MDJ734" s="57"/>
      <c r="MDK734" s="57"/>
      <c r="MDL734" s="57"/>
      <c r="MDM734" s="57"/>
      <c r="MDN734" s="57"/>
      <c r="MDO734" s="57"/>
      <c r="MDP734" s="57"/>
      <c r="MDQ734" s="57"/>
      <c r="MDR734" s="57"/>
      <c r="MDS734" s="57"/>
      <c r="MDT734" s="57"/>
      <c r="MDU734" s="57"/>
      <c r="MDV734" s="57"/>
      <c r="MDW734" s="57"/>
      <c r="MDX734" s="57"/>
      <c r="MDY734" s="57"/>
      <c r="MDZ734" s="57"/>
      <c r="MEA734" s="57"/>
      <c r="MEB734" s="57"/>
      <c r="MEC734" s="57"/>
      <c r="MED734" s="57"/>
      <c r="MEE734" s="57"/>
      <c r="MEF734" s="57"/>
      <c r="MEG734" s="57"/>
      <c r="MEH734" s="57"/>
      <c r="MEI734" s="57"/>
      <c r="MEJ734" s="57"/>
      <c r="MEK734" s="57"/>
      <c r="MEL734" s="57"/>
      <c r="MEM734" s="57"/>
      <c r="MEN734" s="57"/>
      <c r="MEO734" s="57"/>
      <c r="MEP734" s="57"/>
      <c r="MEQ734" s="57"/>
      <c r="MER734" s="57"/>
      <c r="MES734" s="57"/>
      <c r="MET734" s="57"/>
      <c r="MEU734" s="57"/>
      <c r="MEV734" s="57"/>
      <c r="MEW734" s="57"/>
      <c r="MEX734" s="57"/>
      <c r="MEY734" s="57"/>
      <c r="MEZ734" s="57"/>
      <c r="MFA734" s="57"/>
      <c r="MFB734" s="57"/>
      <c r="MFC734" s="57"/>
      <c r="MFD734" s="57"/>
      <c r="MFE734" s="57"/>
      <c r="MFF734" s="57"/>
      <c r="MFG734" s="57"/>
      <c r="MFH734" s="57"/>
      <c r="MFI734" s="57"/>
      <c r="MFJ734" s="57"/>
      <c r="MFK734" s="57"/>
      <c r="MFL734" s="57"/>
      <c r="MFM734" s="57"/>
      <c r="MFN734" s="57"/>
      <c r="MFO734" s="57"/>
      <c r="MFP734" s="57"/>
      <c r="MFQ734" s="57"/>
      <c r="MFR734" s="57"/>
      <c r="MFS734" s="57"/>
      <c r="MFT734" s="57"/>
      <c r="MFU734" s="57"/>
      <c r="MFV734" s="57"/>
      <c r="MFW734" s="57"/>
      <c r="MFX734" s="57"/>
      <c r="MFY734" s="57"/>
      <c r="MFZ734" s="57"/>
      <c r="MGA734" s="57"/>
      <c r="MGB734" s="57"/>
      <c r="MGC734" s="57"/>
      <c r="MGD734" s="57"/>
      <c r="MGE734" s="57"/>
      <c r="MGF734" s="57"/>
      <c r="MGG734" s="57"/>
      <c r="MGH734" s="57"/>
      <c r="MGI734" s="57"/>
      <c r="MGJ734" s="57"/>
      <c r="MGK734" s="57"/>
      <c r="MGL734" s="57"/>
      <c r="MGM734" s="57"/>
      <c r="MGN734" s="57"/>
      <c r="MGO734" s="57"/>
      <c r="MGP734" s="57"/>
      <c r="MGQ734" s="57"/>
      <c r="MGR734" s="57"/>
      <c r="MGS734" s="57"/>
      <c r="MGT734" s="57"/>
      <c r="MGU734" s="57"/>
      <c r="MGV734" s="57"/>
      <c r="MGW734" s="57"/>
      <c r="MGX734" s="57"/>
      <c r="MGY734" s="57"/>
      <c r="MGZ734" s="57"/>
      <c r="MHA734" s="57"/>
      <c r="MHB734" s="57"/>
      <c r="MHC734" s="57"/>
      <c r="MHD734" s="57"/>
      <c r="MHE734" s="57"/>
      <c r="MHF734" s="57"/>
      <c r="MHG734" s="57"/>
      <c r="MHH734" s="57"/>
      <c r="MHI734" s="57"/>
      <c r="MHJ734" s="57"/>
      <c r="MHK734" s="57"/>
      <c r="MHL734" s="57"/>
      <c r="MHM734" s="57"/>
      <c r="MHN734" s="57"/>
      <c r="MHO734" s="57"/>
      <c r="MHP734" s="57"/>
      <c r="MHQ734" s="57"/>
      <c r="MHR734" s="57"/>
      <c r="MHS734" s="57"/>
      <c r="MHT734" s="57"/>
      <c r="MHU734" s="57"/>
      <c r="MHV734" s="57"/>
      <c r="MHW734" s="57"/>
      <c r="MHX734" s="57"/>
      <c r="MHY734" s="57"/>
      <c r="MHZ734" s="57"/>
      <c r="MIA734" s="57"/>
      <c r="MIB734" s="57"/>
      <c r="MIC734" s="57"/>
      <c r="MID734" s="57"/>
      <c r="MIE734" s="57"/>
      <c r="MIF734" s="57"/>
      <c r="MIG734" s="57"/>
      <c r="MIH734" s="57"/>
      <c r="MII734" s="57"/>
      <c r="MIJ734" s="57"/>
      <c r="MIK734" s="57"/>
      <c r="MIL734" s="57"/>
      <c r="MIM734" s="57"/>
      <c r="MIN734" s="57"/>
      <c r="MIO734" s="57"/>
      <c r="MIP734" s="57"/>
      <c r="MIQ734" s="57"/>
      <c r="MIR734" s="57"/>
      <c r="MIS734" s="57"/>
      <c r="MIT734" s="57"/>
      <c r="MIU734" s="57"/>
      <c r="MIV734" s="57"/>
      <c r="MIW734" s="57"/>
      <c r="MIX734" s="57"/>
      <c r="MIY734" s="57"/>
      <c r="MIZ734" s="57"/>
      <c r="MJA734" s="57"/>
      <c r="MJB734" s="57"/>
      <c r="MJC734" s="57"/>
      <c r="MJD734" s="57"/>
      <c r="MJE734" s="57"/>
      <c r="MJF734" s="57"/>
      <c r="MJG734" s="57"/>
      <c r="MJH734" s="57"/>
      <c r="MJI734" s="57"/>
      <c r="MJJ734" s="57"/>
      <c r="MJK734" s="57"/>
      <c r="MJL734" s="57"/>
      <c r="MJM734" s="57"/>
      <c r="MJN734" s="57"/>
      <c r="MJO734" s="57"/>
      <c r="MJP734" s="57"/>
      <c r="MJQ734" s="57"/>
      <c r="MJR734" s="57"/>
      <c r="MJS734" s="57"/>
      <c r="MJT734" s="57"/>
      <c r="MJU734" s="57"/>
      <c r="MJV734" s="57"/>
      <c r="MJW734" s="57"/>
      <c r="MJX734" s="57"/>
      <c r="MJY734" s="57"/>
      <c r="MJZ734" s="57"/>
      <c r="MKA734" s="57"/>
      <c r="MKB734" s="57"/>
      <c r="MKC734" s="57"/>
      <c r="MKD734" s="57"/>
      <c r="MKE734" s="57"/>
      <c r="MKF734" s="57"/>
      <c r="MKG734" s="57"/>
      <c r="MKH734" s="57"/>
      <c r="MKI734" s="57"/>
      <c r="MKJ734" s="57"/>
      <c r="MKK734" s="57"/>
      <c r="MKL734" s="57"/>
      <c r="MKM734" s="57"/>
      <c r="MKN734" s="57"/>
      <c r="MKO734" s="57"/>
      <c r="MKP734" s="57"/>
      <c r="MKQ734" s="57"/>
      <c r="MKR734" s="57"/>
      <c r="MKS734" s="57"/>
      <c r="MKT734" s="57"/>
      <c r="MKU734" s="57"/>
      <c r="MKV734" s="57"/>
      <c r="MKW734" s="57"/>
      <c r="MKX734" s="57"/>
      <c r="MKY734" s="57"/>
      <c r="MKZ734" s="57"/>
      <c r="MLA734" s="57"/>
      <c r="MLB734" s="57"/>
      <c r="MLC734" s="57"/>
      <c r="MLD734" s="57"/>
      <c r="MLE734" s="57"/>
      <c r="MLF734" s="57"/>
      <c r="MLG734" s="57"/>
      <c r="MLH734" s="57"/>
      <c r="MLI734" s="57"/>
      <c r="MLJ734" s="57"/>
      <c r="MLK734" s="57"/>
      <c r="MLL734" s="57"/>
      <c r="MLM734" s="57"/>
      <c r="MLN734" s="57"/>
      <c r="MLO734" s="57"/>
      <c r="MLP734" s="57"/>
      <c r="MLQ734" s="57"/>
      <c r="MLR734" s="57"/>
      <c r="MLS734" s="57"/>
      <c r="MLT734" s="57"/>
      <c r="MLU734" s="57"/>
      <c r="MLV734" s="57"/>
      <c r="MLW734" s="57"/>
      <c r="MLX734" s="57"/>
      <c r="MLY734" s="57"/>
      <c r="MLZ734" s="57"/>
      <c r="MMA734" s="57"/>
      <c r="MMB734" s="57"/>
      <c r="MMC734" s="57"/>
      <c r="MMD734" s="57"/>
      <c r="MME734" s="57"/>
      <c r="MMF734" s="57"/>
      <c r="MMG734" s="57"/>
      <c r="MMH734" s="57"/>
      <c r="MMI734" s="57"/>
      <c r="MMJ734" s="57"/>
      <c r="MMK734" s="57"/>
      <c r="MML734" s="57"/>
      <c r="MMM734" s="57"/>
      <c r="MMN734" s="57"/>
      <c r="MMO734" s="57"/>
      <c r="MMP734" s="57"/>
      <c r="MMQ734" s="57"/>
      <c r="MMR734" s="57"/>
      <c r="MMS734" s="57"/>
      <c r="MMT734" s="57"/>
      <c r="MMU734" s="57"/>
      <c r="MMV734" s="57"/>
      <c r="MMW734" s="57"/>
      <c r="MMX734" s="57"/>
      <c r="MMY734" s="57"/>
      <c r="MMZ734" s="57"/>
      <c r="MNA734" s="57"/>
      <c r="MNB734" s="57"/>
      <c r="MNC734" s="57"/>
      <c r="MND734" s="57"/>
      <c r="MNE734" s="57"/>
      <c r="MNF734" s="57"/>
      <c r="MNG734" s="57"/>
      <c r="MNH734" s="57"/>
      <c r="MNI734" s="57"/>
      <c r="MNJ734" s="57"/>
      <c r="MNK734" s="57"/>
      <c r="MNL734" s="57"/>
      <c r="MNM734" s="57"/>
      <c r="MNN734" s="57"/>
      <c r="MNO734" s="57"/>
      <c r="MNP734" s="57"/>
      <c r="MNQ734" s="57"/>
      <c r="MNR734" s="57"/>
      <c r="MNS734" s="57"/>
      <c r="MNT734" s="57"/>
      <c r="MNU734" s="57"/>
      <c r="MNV734" s="57"/>
      <c r="MNW734" s="57"/>
      <c r="MNX734" s="57"/>
      <c r="MNY734" s="57"/>
      <c r="MNZ734" s="57"/>
      <c r="MOA734" s="57"/>
      <c r="MOB734" s="57"/>
      <c r="MOC734" s="57"/>
      <c r="MOD734" s="57"/>
      <c r="MOE734" s="57"/>
      <c r="MOF734" s="57"/>
      <c r="MOG734" s="57"/>
      <c r="MOH734" s="57"/>
      <c r="MOI734" s="57"/>
      <c r="MOJ734" s="57"/>
      <c r="MOK734" s="57"/>
      <c r="MOL734" s="57"/>
      <c r="MOM734" s="57"/>
      <c r="MON734" s="57"/>
      <c r="MOO734" s="57"/>
      <c r="MOP734" s="57"/>
      <c r="MOQ734" s="57"/>
      <c r="MOR734" s="57"/>
      <c r="MOS734" s="57"/>
      <c r="MOT734" s="57"/>
      <c r="MOU734" s="57"/>
      <c r="MOV734" s="57"/>
      <c r="MOW734" s="57"/>
      <c r="MOX734" s="57"/>
      <c r="MOY734" s="57"/>
      <c r="MOZ734" s="57"/>
      <c r="MPA734" s="57"/>
      <c r="MPB734" s="57"/>
      <c r="MPC734" s="57"/>
      <c r="MPD734" s="57"/>
      <c r="MPE734" s="57"/>
      <c r="MPF734" s="57"/>
      <c r="MPG734" s="57"/>
      <c r="MPH734" s="57"/>
      <c r="MPI734" s="57"/>
      <c r="MPJ734" s="57"/>
      <c r="MPK734" s="57"/>
      <c r="MPL734" s="57"/>
      <c r="MPM734" s="57"/>
      <c r="MPN734" s="57"/>
      <c r="MPO734" s="57"/>
      <c r="MPP734" s="57"/>
      <c r="MPQ734" s="57"/>
      <c r="MPR734" s="57"/>
      <c r="MPS734" s="57"/>
      <c r="MPT734" s="57"/>
      <c r="MPU734" s="57"/>
      <c r="MPV734" s="57"/>
      <c r="MPW734" s="57"/>
      <c r="MPX734" s="57"/>
      <c r="MPY734" s="57"/>
      <c r="MPZ734" s="57"/>
      <c r="MQA734" s="57"/>
      <c r="MQB734" s="57"/>
      <c r="MQC734" s="57"/>
      <c r="MQD734" s="57"/>
      <c r="MQE734" s="57"/>
      <c r="MQF734" s="57"/>
      <c r="MQG734" s="57"/>
      <c r="MQH734" s="57"/>
      <c r="MQI734" s="57"/>
      <c r="MQJ734" s="57"/>
      <c r="MQK734" s="57"/>
      <c r="MQL734" s="57"/>
      <c r="MQM734" s="57"/>
      <c r="MQN734" s="57"/>
      <c r="MQO734" s="57"/>
      <c r="MQP734" s="57"/>
      <c r="MQQ734" s="57"/>
      <c r="MQR734" s="57"/>
      <c r="MQS734" s="57"/>
      <c r="MQT734" s="57"/>
      <c r="MQU734" s="57"/>
      <c r="MQV734" s="57"/>
      <c r="MQW734" s="57"/>
      <c r="MQX734" s="57"/>
      <c r="MQY734" s="57"/>
      <c r="MQZ734" s="57"/>
      <c r="MRA734" s="57"/>
      <c r="MRB734" s="57"/>
      <c r="MRC734" s="57"/>
      <c r="MRD734" s="57"/>
      <c r="MRE734" s="57"/>
      <c r="MRF734" s="57"/>
      <c r="MRG734" s="57"/>
      <c r="MRH734" s="57"/>
      <c r="MRI734" s="57"/>
      <c r="MRJ734" s="57"/>
      <c r="MRK734" s="57"/>
      <c r="MRL734" s="57"/>
      <c r="MRM734" s="57"/>
      <c r="MRN734" s="57"/>
      <c r="MRO734" s="57"/>
      <c r="MRP734" s="57"/>
      <c r="MRQ734" s="57"/>
      <c r="MRR734" s="57"/>
      <c r="MRS734" s="57"/>
      <c r="MRT734" s="57"/>
      <c r="MRU734" s="57"/>
      <c r="MRV734" s="57"/>
      <c r="MRW734" s="57"/>
      <c r="MRX734" s="57"/>
      <c r="MRY734" s="57"/>
      <c r="MRZ734" s="57"/>
      <c r="MSA734" s="57"/>
      <c r="MSB734" s="57"/>
      <c r="MSC734" s="57"/>
      <c r="MSD734" s="57"/>
      <c r="MSE734" s="57"/>
      <c r="MSF734" s="57"/>
      <c r="MSG734" s="57"/>
      <c r="MSH734" s="57"/>
      <c r="MSI734" s="57"/>
      <c r="MSJ734" s="57"/>
      <c r="MSK734" s="57"/>
      <c r="MSL734" s="57"/>
      <c r="MSM734" s="57"/>
      <c r="MSN734" s="57"/>
      <c r="MSO734" s="57"/>
      <c r="MSP734" s="57"/>
      <c r="MSQ734" s="57"/>
      <c r="MSR734" s="57"/>
      <c r="MSS734" s="57"/>
      <c r="MST734" s="57"/>
      <c r="MSU734" s="57"/>
      <c r="MSV734" s="57"/>
      <c r="MSW734" s="57"/>
      <c r="MSX734" s="57"/>
      <c r="MSY734" s="57"/>
      <c r="MSZ734" s="57"/>
      <c r="MTA734" s="57"/>
      <c r="MTB734" s="57"/>
      <c r="MTC734" s="57"/>
      <c r="MTD734" s="57"/>
      <c r="MTE734" s="57"/>
      <c r="MTF734" s="57"/>
      <c r="MTG734" s="57"/>
      <c r="MTH734" s="57"/>
      <c r="MTI734" s="57"/>
      <c r="MTJ734" s="57"/>
      <c r="MTK734" s="57"/>
      <c r="MTL734" s="57"/>
      <c r="MTM734" s="57"/>
      <c r="MTN734" s="57"/>
      <c r="MTO734" s="57"/>
      <c r="MTP734" s="57"/>
      <c r="MTQ734" s="57"/>
      <c r="MTR734" s="57"/>
      <c r="MTS734" s="57"/>
      <c r="MTT734" s="57"/>
      <c r="MTU734" s="57"/>
      <c r="MTV734" s="57"/>
      <c r="MTW734" s="57"/>
      <c r="MTX734" s="57"/>
      <c r="MTY734" s="57"/>
      <c r="MTZ734" s="57"/>
      <c r="MUA734" s="57"/>
      <c r="MUB734" s="57"/>
      <c r="MUC734" s="57"/>
      <c r="MUD734" s="57"/>
      <c r="MUE734" s="57"/>
      <c r="MUF734" s="57"/>
      <c r="MUG734" s="57"/>
      <c r="MUH734" s="57"/>
      <c r="MUI734" s="57"/>
      <c r="MUJ734" s="57"/>
      <c r="MUK734" s="57"/>
      <c r="MUL734" s="57"/>
      <c r="MUM734" s="57"/>
      <c r="MUN734" s="57"/>
      <c r="MUO734" s="57"/>
      <c r="MUP734" s="57"/>
      <c r="MUQ734" s="57"/>
      <c r="MUR734" s="57"/>
      <c r="MUS734" s="57"/>
      <c r="MUT734" s="57"/>
      <c r="MUU734" s="57"/>
      <c r="MUV734" s="57"/>
      <c r="MUW734" s="57"/>
      <c r="MUX734" s="57"/>
      <c r="MUY734" s="57"/>
      <c r="MUZ734" s="57"/>
      <c r="MVA734" s="57"/>
      <c r="MVB734" s="57"/>
      <c r="MVC734" s="57"/>
      <c r="MVD734" s="57"/>
      <c r="MVE734" s="57"/>
      <c r="MVF734" s="57"/>
      <c r="MVG734" s="57"/>
      <c r="MVH734" s="57"/>
      <c r="MVI734" s="57"/>
      <c r="MVJ734" s="57"/>
      <c r="MVK734" s="57"/>
      <c r="MVL734" s="57"/>
      <c r="MVM734" s="57"/>
      <c r="MVN734" s="57"/>
      <c r="MVO734" s="57"/>
      <c r="MVP734" s="57"/>
      <c r="MVQ734" s="57"/>
      <c r="MVR734" s="57"/>
      <c r="MVS734" s="57"/>
      <c r="MVT734" s="57"/>
      <c r="MVU734" s="57"/>
      <c r="MVV734" s="57"/>
      <c r="MVW734" s="57"/>
      <c r="MVX734" s="57"/>
      <c r="MVY734" s="57"/>
      <c r="MVZ734" s="57"/>
      <c r="MWA734" s="57"/>
      <c r="MWB734" s="57"/>
      <c r="MWC734" s="57"/>
      <c r="MWD734" s="57"/>
      <c r="MWE734" s="57"/>
      <c r="MWF734" s="57"/>
      <c r="MWG734" s="57"/>
      <c r="MWH734" s="57"/>
      <c r="MWI734" s="57"/>
      <c r="MWJ734" s="57"/>
      <c r="MWK734" s="57"/>
      <c r="MWL734" s="57"/>
      <c r="MWM734" s="57"/>
      <c r="MWN734" s="57"/>
      <c r="MWO734" s="57"/>
      <c r="MWP734" s="57"/>
      <c r="MWQ734" s="57"/>
      <c r="MWR734" s="57"/>
      <c r="MWS734" s="57"/>
      <c r="MWT734" s="57"/>
      <c r="MWU734" s="57"/>
      <c r="MWV734" s="57"/>
      <c r="MWW734" s="57"/>
      <c r="MWX734" s="57"/>
      <c r="MWY734" s="57"/>
      <c r="MWZ734" s="57"/>
      <c r="MXA734" s="57"/>
      <c r="MXB734" s="57"/>
      <c r="MXC734" s="57"/>
      <c r="MXD734" s="57"/>
      <c r="MXE734" s="57"/>
      <c r="MXF734" s="57"/>
      <c r="MXG734" s="57"/>
      <c r="MXH734" s="57"/>
      <c r="MXI734" s="57"/>
      <c r="MXJ734" s="57"/>
      <c r="MXK734" s="57"/>
      <c r="MXL734" s="57"/>
      <c r="MXM734" s="57"/>
      <c r="MXN734" s="57"/>
      <c r="MXO734" s="57"/>
      <c r="MXP734" s="57"/>
      <c r="MXQ734" s="57"/>
      <c r="MXR734" s="57"/>
      <c r="MXS734" s="57"/>
      <c r="MXT734" s="57"/>
      <c r="MXU734" s="57"/>
      <c r="MXV734" s="57"/>
      <c r="MXW734" s="57"/>
      <c r="MXX734" s="57"/>
      <c r="MXY734" s="57"/>
      <c r="MXZ734" s="57"/>
      <c r="MYA734" s="57"/>
      <c r="MYB734" s="57"/>
      <c r="MYC734" s="57"/>
      <c r="MYD734" s="57"/>
      <c r="MYE734" s="57"/>
      <c r="MYF734" s="57"/>
      <c r="MYG734" s="57"/>
      <c r="MYH734" s="57"/>
      <c r="MYI734" s="57"/>
      <c r="MYJ734" s="57"/>
      <c r="MYK734" s="57"/>
      <c r="MYL734" s="57"/>
      <c r="MYM734" s="57"/>
      <c r="MYN734" s="57"/>
      <c r="MYO734" s="57"/>
      <c r="MYP734" s="57"/>
      <c r="MYQ734" s="57"/>
      <c r="MYR734" s="57"/>
      <c r="MYS734" s="57"/>
      <c r="MYT734" s="57"/>
      <c r="MYU734" s="57"/>
      <c r="MYV734" s="57"/>
      <c r="MYW734" s="57"/>
      <c r="MYX734" s="57"/>
      <c r="MYY734" s="57"/>
      <c r="MYZ734" s="57"/>
      <c r="MZA734" s="57"/>
      <c r="MZB734" s="57"/>
      <c r="MZC734" s="57"/>
      <c r="MZD734" s="57"/>
      <c r="MZE734" s="57"/>
      <c r="MZF734" s="57"/>
      <c r="MZG734" s="57"/>
      <c r="MZH734" s="57"/>
      <c r="MZI734" s="57"/>
      <c r="MZJ734" s="57"/>
      <c r="MZK734" s="57"/>
      <c r="MZL734" s="57"/>
      <c r="MZM734" s="57"/>
      <c r="MZN734" s="57"/>
      <c r="MZO734" s="57"/>
      <c r="MZP734" s="57"/>
      <c r="MZQ734" s="57"/>
      <c r="MZR734" s="57"/>
      <c r="MZS734" s="57"/>
      <c r="MZT734" s="57"/>
      <c r="MZU734" s="57"/>
      <c r="MZV734" s="57"/>
      <c r="MZW734" s="57"/>
      <c r="MZX734" s="57"/>
      <c r="MZY734" s="57"/>
      <c r="MZZ734" s="57"/>
      <c r="NAA734" s="57"/>
      <c r="NAB734" s="57"/>
      <c r="NAC734" s="57"/>
      <c r="NAD734" s="57"/>
      <c r="NAE734" s="57"/>
      <c r="NAF734" s="57"/>
      <c r="NAG734" s="57"/>
      <c r="NAH734" s="57"/>
      <c r="NAI734" s="57"/>
      <c r="NAJ734" s="57"/>
      <c r="NAK734" s="57"/>
      <c r="NAL734" s="57"/>
      <c r="NAM734" s="57"/>
      <c r="NAN734" s="57"/>
      <c r="NAO734" s="57"/>
      <c r="NAP734" s="57"/>
      <c r="NAQ734" s="57"/>
      <c r="NAR734" s="57"/>
      <c r="NAS734" s="57"/>
      <c r="NAT734" s="57"/>
      <c r="NAU734" s="57"/>
      <c r="NAV734" s="57"/>
      <c r="NAW734" s="57"/>
      <c r="NAX734" s="57"/>
      <c r="NAY734" s="57"/>
      <c r="NAZ734" s="57"/>
      <c r="NBA734" s="57"/>
      <c r="NBB734" s="57"/>
      <c r="NBC734" s="57"/>
      <c r="NBD734" s="57"/>
      <c r="NBE734" s="57"/>
      <c r="NBF734" s="57"/>
      <c r="NBG734" s="57"/>
      <c r="NBH734" s="57"/>
      <c r="NBI734" s="57"/>
      <c r="NBJ734" s="57"/>
      <c r="NBK734" s="57"/>
      <c r="NBL734" s="57"/>
      <c r="NBM734" s="57"/>
      <c r="NBN734" s="57"/>
      <c r="NBO734" s="57"/>
      <c r="NBP734" s="57"/>
      <c r="NBQ734" s="57"/>
      <c r="NBR734" s="57"/>
      <c r="NBS734" s="57"/>
      <c r="NBT734" s="57"/>
      <c r="NBU734" s="57"/>
      <c r="NBV734" s="57"/>
      <c r="NBW734" s="57"/>
      <c r="NBX734" s="57"/>
      <c r="NBY734" s="57"/>
      <c r="NBZ734" s="57"/>
      <c r="NCA734" s="57"/>
      <c r="NCB734" s="57"/>
      <c r="NCC734" s="57"/>
      <c r="NCD734" s="57"/>
      <c r="NCE734" s="57"/>
      <c r="NCF734" s="57"/>
      <c r="NCG734" s="57"/>
      <c r="NCH734" s="57"/>
      <c r="NCI734" s="57"/>
      <c r="NCJ734" s="57"/>
      <c r="NCK734" s="57"/>
      <c r="NCL734" s="57"/>
      <c r="NCM734" s="57"/>
      <c r="NCN734" s="57"/>
      <c r="NCO734" s="57"/>
      <c r="NCP734" s="57"/>
      <c r="NCQ734" s="57"/>
      <c r="NCR734" s="57"/>
      <c r="NCS734" s="57"/>
      <c r="NCT734" s="57"/>
      <c r="NCU734" s="57"/>
      <c r="NCV734" s="57"/>
      <c r="NCW734" s="57"/>
      <c r="NCX734" s="57"/>
      <c r="NCY734" s="57"/>
      <c r="NCZ734" s="57"/>
      <c r="NDA734" s="57"/>
      <c r="NDB734" s="57"/>
      <c r="NDC734" s="57"/>
      <c r="NDD734" s="57"/>
      <c r="NDE734" s="57"/>
      <c r="NDF734" s="57"/>
      <c r="NDG734" s="57"/>
      <c r="NDH734" s="57"/>
      <c r="NDI734" s="57"/>
      <c r="NDJ734" s="57"/>
      <c r="NDK734" s="57"/>
      <c r="NDL734" s="57"/>
      <c r="NDM734" s="57"/>
      <c r="NDN734" s="57"/>
      <c r="NDO734" s="57"/>
      <c r="NDP734" s="57"/>
      <c r="NDQ734" s="57"/>
      <c r="NDR734" s="57"/>
      <c r="NDS734" s="57"/>
      <c r="NDT734" s="57"/>
      <c r="NDU734" s="57"/>
      <c r="NDV734" s="57"/>
      <c r="NDW734" s="57"/>
      <c r="NDX734" s="57"/>
      <c r="NDY734" s="57"/>
      <c r="NDZ734" s="57"/>
      <c r="NEA734" s="57"/>
      <c r="NEB734" s="57"/>
      <c r="NEC734" s="57"/>
      <c r="NED734" s="57"/>
      <c r="NEE734" s="57"/>
      <c r="NEF734" s="57"/>
      <c r="NEG734" s="57"/>
      <c r="NEH734" s="57"/>
      <c r="NEI734" s="57"/>
      <c r="NEJ734" s="57"/>
      <c r="NEK734" s="57"/>
      <c r="NEL734" s="57"/>
      <c r="NEM734" s="57"/>
      <c r="NEN734" s="57"/>
      <c r="NEO734" s="57"/>
      <c r="NEP734" s="57"/>
      <c r="NEQ734" s="57"/>
      <c r="NER734" s="57"/>
      <c r="NES734" s="57"/>
      <c r="NET734" s="57"/>
      <c r="NEU734" s="57"/>
      <c r="NEV734" s="57"/>
      <c r="NEW734" s="57"/>
      <c r="NEX734" s="57"/>
      <c r="NEY734" s="57"/>
      <c r="NEZ734" s="57"/>
      <c r="NFA734" s="57"/>
      <c r="NFB734" s="57"/>
      <c r="NFC734" s="57"/>
      <c r="NFD734" s="57"/>
      <c r="NFE734" s="57"/>
      <c r="NFF734" s="57"/>
      <c r="NFG734" s="57"/>
      <c r="NFH734" s="57"/>
      <c r="NFI734" s="57"/>
      <c r="NFJ734" s="57"/>
      <c r="NFK734" s="57"/>
      <c r="NFL734" s="57"/>
      <c r="NFM734" s="57"/>
      <c r="NFN734" s="57"/>
      <c r="NFO734" s="57"/>
      <c r="NFP734" s="57"/>
      <c r="NFQ734" s="57"/>
      <c r="NFR734" s="57"/>
      <c r="NFS734" s="57"/>
      <c r="NFT734" s="57"/>
      <c r="NFU734" s="57"/>
      <c r="NFV734" s="57"/>
      <c r="NFW734" s="57"/>
      <c r="NFX734" s="57"/>
      <c r="NFY734" s="57"/>
      <c r="NFZ734" s="57"/>
      <c r="NGA734" s="57"/>
      <c r="NGB734" s="57"/>
      <c r="NGC734" s="57"/>
      <c r="NGD734" s="57"/>
      <c r="NGE734" s="57"/>
      <c r="NGF734" s="57"/>
      <c r="NGG734" s="57"/>
      <c r="NGH734" s="57"/>
      <c r="NGI734" s="57"/>
      <c r="NGJ734" s="57"/>
      <c r="NGK734" s="57"/>
      <c r="NGL734" s="57"/>
      <c r="NGM734" s="57"/>
      <c r="NGN734" s="57"/>
      <c r="NGO734" s="57"/>
      <c r="NGP734" s="57"/>
      <c r="NGQ734" s="57"/>
      <c r="NGR734" s="57"/>
      <c r="NGS734" s="57"/>
      <c r="NGT734" s="57"/>
      <c r="NGU734" s="57"/>
      <c r="NGV734" s="57"/>
      <c r="NGW734" s="57"/>
      <c r="NGX734" s="57"/>
      <c r="NGY734" s="57"/>
      <c r="NGZ734" s="57"/>
      <c r="NHA734" s="57"/>
      <c r="NHB734" s="57"/>
      <c r="NHC734" s="57"/>
      <c r="NHD734" s="57"/>
      <c r="NHE734" s="57"/>
      <c r="NHF734" s="57"/>
      <c r="NHG734" s="57"/>
      <c r="NHH734" s="57"/>
      <c r="NHI734" s="57"/>
      <c r="NHJ734" s="57"/>
      <c r="NHK734" s="57"/>
      <c r="NHL734" s="57"/>
      <c r="NHM734" s="57"/>
      <c r="NHN734" s="57"/>
      <c r="NHO734" s="57"/>
      <c r="NHP734" s="57"/>
      <c r="NHQ734" s="57"/>
      <c r="NHR734" s="57"/>
      <c r="NHS734" s="57"/>
      <c r="NHT734" s="57"/>
      <c r="NHU734" s="57"/>
      <c r="NHV734" s="57"/>
      <c r="NHW734" s="57"/>
      <c r="NHX734" s="57"/>
      <c r="NHY734" s="57"/>
      <c r="NHZ734" s="57"/>
      <c r="NIA734" s="57"/>
      <c r="NIB734" s="57"/>
      <c r="NIC734" s="57"/>
      <c r="NID734" s="57"/>
      <c r="NIE734" s="57"/>
      <c r="NIF734" s="57"/>
      <c r="NIG734" s="57"/>
      <c r="NIH734" s="57"/>
      <c r="NII734" s="57"/>
      <c r="NIJ734" s="57"/>
      <c r="NIK734" s="57"/>
      <c r="NIL734" s="57"/>
      <c r="NIM734" s="57"/>
      <c r="NIN734" s="57"/>
      <c r="NIO734" s="57"/>
      <c r="NIP734" s="57"/>
      <c r="NIQ734" s="57"/>
      <c r="NIR734" s="57"/>
      <c r="NIS734" s="57"/>
      <c r="NIT734" s="57"/>
      <c r="NIU734" s="57"/>
      <c r="NIV734" s="57"/>
      <c r="NIW734" s="57"/>
      <c r="NIX734" s="57"/>
      <c r="NIY734" s="57"/>
      <c r="NIZ734" s="57"/>
      <c r="NJA734" s="57"/>
      <c r="NJB734" s="57"/>
      <c r="NJC734" s="57"/>
      <c r="NJD734" s="57"/>
      <c r="NJE734" s="57"/>
      <c r="NJF734" s="57"/>
      <c r="NJG734" s="57"/>
      <c r="NJH734" s="57"/>
      <c r="NJI734" s="57"/>
      <c r="NJJ734" s="57"/>
      <c r="NJK734" s="57"/>
      <c r="NJL734" s="57"/>
      <c r="NJM734" s="57"/>
      <c r="NJN734" s="57"/>
      <c r="NJO734" s="57"/>
      <c r="NJP734" s="57"/>
      <c r="NJQ734" s="57"/>
      <c r="NJR734" s="57"/>
      <c r="NJS734" s="57"/>
      <c r="NJT734" s="57"/>
      <c r="NJU734" s="57"/>
      <c r="NJV734" s="57"/>
      <c r="NJW734" s="57"/>
      <c r="NJX734" s="57"/>
      <c r="NJY734" s="57"/>
      <c r="NJZ734" s="57"/>
      <c r="NKA734" s="57"/>
      <c r="NKB734" s="57"/>
      <c r="NKC734" s="57"/>
      <c r="NKD734" s="57"/>
      <c r="NKE734" s="57"/>
      <c r="NKF734" s="57"/>
      <c r="NKG734" s="57"/>
      <c r="NKH734" s="57"/>
      <c r="NKI734" s="57"/>
      <c r="NKJ734" s="57"/>
      <c r="NKK734" s="57"/>
      <c r="NKL734" s="57"/>
      <c r="NKM734" s="57"/>
      <c r="NKN734" s="57"/>
      <c r="NKO734" s="57"/>
      <c r="NKP734" s="57"/>
      <c r="NKQ734" s="57"/>
      <c r="NKR734" s="57"/>
      <c r="NKS734" s="57"/>
      <c r="NKT734" s="57"/>
      <c r="NKU734" s="57"/>
      <c r="NKV734" s="57"/>
      <c r="NKW734" s="57"/>
      <c r="NKX734" s="57"/>
      <c r="NKY734" s="57"/>
      <c r="NKZ734" s="57"/>
      <c r="NLA734" s="57"/>
      <c r="NLB734" s="57"/>
      <c r="NLC734" s="57"/>
      <c r="NLD734" s="57"/>
      <c r="NLE734" s="57"/>
      <c r="NLF734" s="57"/>
      <c r="NLG734" s="57"/>
      <c r="NLH734" s="57"/>
      <c r="NLI734" s="57"/>
      <c r="NLJ734" s="57"/>
      <c r="NLK734" s="57"/>
      <c r="NLL734" s="57"/>
      <c r="NLM734" s="57"/>
      <c r="NLN734" s="57"/>
      <c r="NLO734" s="57"/>
      <c r="NLP734" s="57"/>
      <c r="NLQ734" s="57"/>
      <c r="NLR734" s="57"/>
      <c r="NLS734" s="57"/>
      <c r="NLT734" s="57"/>
      <c r="NLU734" s="57"/>
      <c r="NLV734" s="57"/>
      <c r="NLW734" s="57"/>
      <c r="NLX734" s="57"/>
      <c r="NLY734" s="57"/>
      <c r="NLZ734" s="57"/>
      <c r="NMA734" s="57"/>
      <c r="NMB734" s="57"/>
      <c r="NMC734" s="57"/>
      <c r="NMD734" s="57"/>
      <c r="NME734" s="57"/>
      <c r="NMF734" s="57"/>
      <c r="NMG734" s="57"/>
      <c r="NMH734" s="57"/>
      <c r="NMI734" s="57"/>
      <c r="NMJ734" s="57"/>
      <c r="NMK734" s="57"/>
      <c r="NML734" s="57"/>
      <c r="NMM734" s="57"/>
      <c r="NMN734" s="57"/>
      <c r="NMO734" s="57"/>
      <c r="NMP734" s="57"/>
      <c r="NMQ734" s="57"/>
      <c r="NMR734" s="57"/>
      <c r="NMS734" s="57"/>
      <c r="NMT734" s="57"/>
      <c r="NMU734" s="57"/>
      <c r="NMV734" s="57"/>
      <c r="NMW734" s="57"/>
      <c r="NMX734" s="57"/>
      <c r="NMY734" s="57"/>
      <c r="NMZ734" s="57"/>
      <c r="NNA734" s="57"/>
      <c r="NNB734" s="57"/>
      <c r="NNC734" s="57"/>
      <c r="NND734" s="57"/>
      <c r="NNE734" s="57"/>
      <c r="NNF734" s="57"/>
      <c r="NNG734" s="57"/>
      <c r="NNH734" s="57"/>
      <c r="NNI734" s="57"/>
      <c r="NNJ734" s="57"/>
      <c r="NNK734" s="57"/>
      <c r="NNL734" s="57"/>
      <c r="NNM734" s="57"/>
      <c r="NNN734" s="57"/>
      <c r="NNO734" s="57"/>
      <c r="NNP734" s="57"/>
      <c r="NNQ734" s="57"/>
      <c r="NNR734" s="57"/>
      <c r="NNS734" s="57"/>
      <c r="NNT734" s="57"/>
      <c r="NNU734" s="57"/>
      <c r="NNV734" s="57"/>
      <c r="NNW734" s="57"/>
      <c r="NNX734" s="57"/>
      <c r="NNY734" s="57"/>
      <c r="NNZ734" s="57"/>
      <c r="NOA734" s="57"/>
      <c r="NOB734" s="57"/>
      <c r="NOC734" s="57"/>
      <c r="NOD734" s="57"/>
      <c r="NOE734" s="57"/>
      <c r="NOF734" s="57"/>
      <c r="NOG734" s="57"/>
      <c r="NOH734" s="57"/>
      <c r="NOI734" s="57"/>
      <c r="NOJ734" s="57"/>
      <c r="NOK734" s="57"/>
      <c r="NOL734" s="57"/>
      <c r="NOM734" s="57"/>
      <c r="NON734" s="57"/>
      <c r="NOO734" s="57"/>
      <c r="NOP734" s="57"/>
      <c r="NOQ734" s="57"/>
      <c r="NOR734" s="57"/>
      <c r="NOS734" s="57"/>
      <c r="NOT734" s="57"/>
      <c r="NOU734" s="57"/>
      <c r="NOV734" s="57"/>
      <c r="NOW734" s="57"/>
      <c r="NOX734" s="57"/>
      <c r="NOY734" s="57"/>
      <c r="NOZ734" s="57"/>
      <c r="NPA734" s="57"/>
      <c r="NPB734" s="57"/>
      <c r="NPC734" s="57"/>
      <c r="NPD734" s="57"/>
      <c r="NPE734" s="57"/>
      <c r="NPF734" s="57"/>
      <c r="NPG734" s="57"/>
      <c r="NPH734" s="57"/>
      <c r="NPI734" s="57"/>
      <c r="NPJ734" s="57"/>
      <c r="NPK734" s="57"/>
      <c r="NPL734" s="57"/>
      <c r="NPM734" s="57"/>
      <c r="NPN734" s="57"/>
      <c r="NPO734" s="57"/>
      <c r="NPP734" s="57"/>
      <c r="NPQ734" s="57"/>
      <c r="NPR734" s="57"/>
      <c r="NPS734" s="57"/>
      <c r="NPT734" s="57"/>
      <c r="NPU734" s="57"/>
      <c r="NPV734" s="57"/>
      <c r="NPW734" s="57"/>
      <c r="NPX734" s="57"/>
      <c r="NPY734" s="57"/>
      <c r="NPZ734" s="57"/>
      <c r="NQA734" s="57"/>
      <c r="NQB734" s="57"/>
      <c r="NQC734" s="57"/>
      <c r="NQD734" s="57"/>
      <c r="NQE734" s="57"/>
      <c r="NQF734" s="57"/>
      <c r="NQG734" s="57"/>
      <c r="NQH734" s="57"/>
      <c r="NQI734" s="57"/>
      <c r="NQJ734" s="57"/>
      <c r="NQK734" s="57"/>
      <c r="NQL734" s="57"/>
      <c r="NQM734" s="57"/>
      <c r="NQN734" s="57"/>
      <c r="NQO734" s="57"/>
      <c r="NQP734" s="57"/>
      <c r="NQQ734" s="57"/>
      <c r="NQR734" s="57"/>
      <c r="NQS734" s="57"/>
      <c r="NQT734" s="57"/>
      <c r="NQU734" s="57"/>
      <c r="NQV734" s="57"/>
      <c r="NQW734" s="57"/>
      <c r="NQX734" s="57"/>
      <c r="NQY734" s="57"/>
      <c r="NQZ734" s="57"/>
      <c r="NRA734" s="57"/>
      <c r="NRB734" s="57"/>
      <c r="NRC734" s="57"/>
      <c r="NRD734" s="57"/>
      <c r="NRE734" s="57"/>
      <c r="NRF734" s="57"/>
      <c r="NRG734" s="57"/>
      <c r="NRH734" s="57"/>
      <c r="NRI734" s="57"/>
      <c r="NRJ734" s="57"/>
      <c r="NRK734" s="57"/>
      <c r="NRL734" s="57"/>
      <c r="NRM734" s="57"/>
      <c r="NRN734" s="57"/>
      <c r="NRO734" s="57"/>
      <c r="NRP734" s="57"/>
      <c r="NRQ734" s="57"/>
      <c r="NRR734" s="57"/>
      <c r="NRS734" s="57"/>
      <c r="NRT734" s="57"/>
      <c r="NRU734" s="57"/>
      <c r="NRV734" s="57"/>
      <c r="NRW734" s="57"/>
      <c r="NRX734" s="57"/>
      <c r="NRY734" s="57"/>
      <c r="NRZ734" s="57"/>
      <c r="NSA734" s="57"/>
      <c r="NSB734" s="57"/>
      <c r="NSC734" s="57"/>
      <c r="NSD734" s="57"/>
      <c r="NSE734" s="57"/>
      <c r="NSF734" s="57"/>
      <c r="NSG734" s="57"/>
      <c r="NSH734" s="57"/>
      <c r="NSI734" s="57"/>
      <c r="NSJ734" s="57"/>
      <c r="NSK734" s="57"/>
      <c r="NSL734" s="57"/>
      <c r="NSM734" s="57"/>
      <c r="NSN734" s="57"/>
      <c r="NSO734" s="57"/>
      <c r="NSP734" s="57"/>
      <c r="NSQ734" s="57"/>
      <c r="NSR734" s="57"/>
      <c r="NSS734" s="57"/>
      <c r="NST734" s="57"/>
      <c r="NSU734" s="57"/>
      <c r="NSV734" s="57"/>
      <c r="NSW734" s="57"/>
      <c r="NSX734" s="57"/>
      <c r="NSY734" s="57"/>
      <c r="NSZ734" s="57"/>
      <c r="NTA734" s="57"/>
      <c r="NTB734" s="57"/>
      <c r="NTC734" s="57"/>
      <c r="NTD734" s="57"/>
      <c r="NTE734" s="57"/>
      <c r="NTF734" s="57"/>
      <c r="NTG734" s="57"/>
      <c r="NTH734" s="57"/>
      <c r="NTI734" s="57"/>
      <c r="NTJ734" s="57"/>
      <c r="NTK734" s="57"/>
      <c r="NTL734" s="57"/>
      <c r="NTM734" s="57"/>
      <c r="NTN734" s="57"/>
      <c r="NTO734" s="57"/>
      <c r="NTP734" s="57"/>
      <c r="NTQ734" s="57"/>
      <c r="NTR734" s="57"/>
      <c r="NTS734" s="57"/>
      <c r="NTT734" s="57"/>
      <c r="NTU734" s="57"/>
      <c r="NTV734" s="57"/>
      <c r="NTW734" s="57"/>
      <c r="NTX734" s="57"/>
      <c r="NTY734" s="57"/>
      <c r="NTZ734" s="57"/>
      <c r="NUA734" s="57"/>
      <c r="NUB734" s="57"/>
      <c r="NUC734" s="57"/>
      <c r="NUD734" s="57"/>
      <c r="NUE734" s="57"/>
      <c r="NUF734" s="57"/>
      <c r="NUG734" s="57"/>
      <c r="NUH734" s="57"/>
      <c r="NUI734" s="57"/>
      <c r="NUJ734" s="57"/>
      <c r="NUK734" s="57"/>
      <c r="NUL734" s="57"/>
      <c r="NUM734" s="57"/>
      <c r="NUN734" s="57"/>
      <c r="NUO734" s="57"/>
      <c r="NUP734" s="57"/>
      <c r="NUQ734" s="57"/>
      <c r="NUR734" s="57"/>
      <c r="NUS734" s="57"/>
      <c r="NUT734" s="57"/>
      <c r="NUU734" s="57"/>
      <c r="NUV734" s="57"/>
      <c r="NUW734" s="57"/>
      <c r="NUX734" s="57"/>
      <c r="NUY734" s="57"/>
      <c r="NUZ734" s="57"/>
      <c r="NVA734" s="57"/>
      <c r="NVB734" s="57"/>
      <c r="NVC734" s="57"/>
      <c r="NVD734" s="57"/>
      <c r="NVE734" s="57"/>
      <c r="NVF734" s="57"/>
      <c r="NVG734" s="57"/>
      <c r="NVH734" s="57"/>
      <c r="NVI734" s="57"/>
      <c r="NVJ734" s="57"/>
      <c r="NVK734" s="57"/>
      <c r="NVL734" s="57"/>
      <c r="NVM734" s="57"/>
      <c r="NVN734" s="57"/>
      <c r="NVO734" s="57"/>
      <c r="NVP734" s="57"/>
      <c r="NVQ734" s="57"/>
      <c r="NVR734" s="57"/>
      <c r="NVS734" s="57"/>
      <c r="NVT734" s="57"/>
      <c r="NVU734" s="57"/>
      <c r="NVV734" s="57"/>
      <c r="NVW734" s="57"/>
      <c r="NVX734" s="57"/>
      <c r="NVY734" s="57"/>
      <c r="NVZ734" s="57"/>
      <c r="NWA734" s="57"/>
      <c r="NWB734" s="57"/>
      <c r="NWC734" s="57"/>
      <c r="NWD734" s="57"/>
      <c r="NWE734" s="57"/>
      <c r="NWF734" s="57"/>
      <c r="NWG734" s="57"/>
      <c r="NWH734" s="57"/>
      <c r="NWI734" s="57"/>
      <c r="NWJ734" s="57"/>
      <c r="NWK734" s="57"/>
      <c r="NWL734" s="57"/>
      <c r="NWM734" s="57"/>
      <c r="NWN734" s="57"/>
      <c r="NWO734" s="57"/>
      <c r="NWP734" s="57"/>
      <c r="NWQ734" s="57"/>
      <c r="NWR734" s="57"/>
      <c r="NWS734" s="57"/>
      <c r="NWT734" s="57"/>
      <c r="NWU734" s="57"/>
      <c r="NWV734" s="57"/>
      <c r="NWW734" s="57"/>
      <c r="NWX734" s="57"/>
      <c r="NWY734" s="57"/>
      <c r="NWZ734" s="57"/>
      <c r="NXA734" s="57"/>
      <c r="NXB734" s="57"/>
      <c r="NXC734" s="57"/>
      <c r="NXD734" s="57"/>
      <c r="NXE734" s="57"/>
      <c r="NXF734" s="57"/>
      <c r="NXG734" s="57"/>
      <c r="NXH734" s="57"/>
      <c r="NXI734" s="57"/>
      <c r="NXJ734" s="57"/>
      <c r="NXK734" s="57"/>
      <c r="NXL734" s="57"/>
      <c r="NXM734" s="57"/>
      <c r="NXN734" s="57"/>
      <c r="NXO734" s="57"/>
      <c r="NXP734" s="57"/>
      <c r="NXQ734" s="57"/>
      <c r="NXR734" s="57"/>
      <c r="NXS734" s="57"/>
      <c r="NXT734" s="57"/>
      <c r="NXU734" s="57"/>
      <c r="NXV734" s="57"/>
      <c r="NXW734" s="57"/>
      <c r="NXX734" s="57"/>
      <c r="NXY734" s="57"/>
      <c r="NXZ734" s="57"/>
      <c r="NYA734" s="57"/>
      <c r="NYB734" s="57"/>
      <c r="NYC734" s="57"/>
      <c r="NYD734" s="57"/>
      <c r="NYE734" s="57"/>
      <c r="NYF734" s="57"/>
      <c r="NYG734" s="57"/>
      <c r="NYH734" s="57"/>
      <c r="NYI734" s="57"/>
      <c r="NYJ734" s="57"/>
      <c r="NYK734" s="57"/>
      <c r="NYL734" s="57"/>
      <c r="NYM734" s="57"/>
      <c r="NYN734" s="57"/>
      <c r="NYO734" s="57"/>
      <c r="NYP734" s="57"/>
      <c r="NYQ734" s="57"/>
      <c r="NYR734" s="57"/>
      <c r="NYS734" s="57"/>
      <c r="NYT734" s="57"/>
      <c r="NYU734" s="57"/>
      <c r="NYV734" s="57"/>
      <c r="NYW734" s="57"/>
      <c r="NYX734" s="57"/>
      <c r="NYY734" s="57"/>
      <c r="NYZ734" s="57"/>
      <c r="NZA734" s="57"/>
      <c r="NZB734" s="57"/>
      <c r="NZC734" s="57"/>
      <c r="NZD734" s="57"/>
      <c r="NZE734" s="57"/>
      <c r="NZF734" s="57"/>
      <c r="NZG734" s="57"/>
      <c r="NZH734" s="57"/>
      <c r="NZI734" s="57"/>
      <c r="NZJ734" s="57"/>
      <c r="NZK734" s="57"/>
      <c r="NZL734" s="57"/>
      <c r="NZM734" s="57"/>
      <c r="NZN734" s="57"/>
      <c r="NZO734" s="57"/>
      <c r="NZP734" s="57"/>
      <c r="NZQ734" s="57"/>
      <c r="NZR734" s="57"/>
      <c r="NZS734" s="57"/>
      <c r="NZT734" s="57"/>
      <c r="NZU734" s="57"/>
      <c r="NZV734" s="57"/>
      <c r="NZW734" s="57"/>
      <c r="NZX734" s="57"/>
      <c r="NZY734" s="57"/>
      <c r="NZZ734" s="57"/>
      <c r="OAA734" s="57"/>
      <c r="OAB734" s="57"/>
      <c r="OAC734" s="57"/>
      <c r="OAD734" s="57"/>
      <c r="OAE734" s="57"/>
      <c r="OAF734" s="57"/>
      <c r="OAG734" s="57"/>
      <c r="OAH734" s="57"/>
      <c r="OAI734" s="57"/>
      <c r="OAJ734" s="57"/>
      <c r="OAK734" s="57"/>
      <c r="OAL734" s="57"/>
      <c r="OAM734" s="57"/>
      <c r="OAN734" s="57"/>
      <c r="OAO734" s="57"/>
      <c r="OAP734" s="57"/>
      <c r="OAQ734" s="57"/>
      <c r="OAR734" s="57"/>
      <c r="OAS734" s="57"/>
      <c r="OAT734" s="57"/>
      <c r="OAU734" s="57"/>
      <c r="OAV734" s="57"/>
      <c r="OAW734" s="57"/>
      <c r="OAX734" s="57"/>
      <c r="OAY734" s="57"/>
      <c r="OAZ734" s="57"/>
      <c r="OBA734" s="57"/>
      <c r="OBB734" s="57"/>
      <c r="OBC734" s="57"/>
      <c r="OBD734" s="57"/>
      <c r="OBE734" s="57"/>
      <c r="OBF734" s="57"/>
      <c r="OBG734" s="57"/>
      <c r="OBH734" s="57"/>
      <c r="OBI734" s="57"/>
      <c r="OBJ734" s="57"/>
      <c r="OBK734" s="57"/>
      <c r="OBL734" s="57"/>
      <c r="OBM734" s="57"/>
      <c r="OBN734" s="57"/>
      <c r="OBO734" s="57"/>
      <c r="OBP734" s="57"/>
      <c r="OBQ734" s="57"/>
      <c r="OBR734" s="57"/>
      <c r="OBS734" s="57"/>
      <c r="OBT734" s="57"/>
      <c r="OBU734" s="57"/>
      <c r="OBV734" s="57"/>
      <c r="OBW734" s="57"/>
      <c r="OBX734" s="57"/>
      <c r="OBY734" s="57"/>
      <c r="OBZ734" s="57"/>
      <c r="OCA734" s="57"/>
      <c r="OCB734" s="57"/>
      <c r="OCC734" s="57"/>
      <c r="OCD734" s="57"/>
      <c r="OCE734" s="57"/>
      <c r="OCF734" s="57"/>
      <c r="OCG734" s="57"/>
      <c r="OCH734" s="57"/>
      <c r="OCI734" s="57"/>
      <c r="OCJ734" s="57"/>
      <c r="OCK734" s="57"/>
      <c r="OCL734" s="57"/>
      <c r="OCM734" s="57"/>
      <c r="OCN734" s="57"/>
      <c r="OCO734" s="57"/>
      <c r="OCP734" s="57"/>
      <c r="OCQ734" s="57"/>
      <c r="OCR734" s="57"/>
      <c r="OCS734" s="57"/>
      <c r="OCT734" s="57"/>
      <c r="OCU734" s="57"/>
      <c r="OCV734" s="57"/>
      <c r="OCW734" s="57"/>
      <c r="OCX734" s="57"/>
      <c r="OCY734" s="57"/>
      <c r="OCZ734" s="57"/>
      <c r="ODA734" s="57"/>
      <c r="ODB734" s="57"/>
      <c r="ODC734" s="57"/>
      <c r="ODD734" s="57"/>
      <c r="ODE734" s="57"/>
      <c r="ODF734" s="57"/>
      <c r="ODG734" s="57"/>
      <c r="ODH734" s="57"/>
      <c r="ODI734" s="57"/>
      <c r="ODJ734" s="57"/>
      <c r="ODK734" s="57"/>
      <c r="ODL734" s="57"/>
      <c r="ODM734" s="57"/>
      <c r="ODN734" s="57"/>
      <c r="ODO734" s="57"/>
      <c r="ODP734" s="57"/>
      <c r="ODQ734" s="57"/>
      <c r="ODR734" s="57"/>
      <c r="ODS734" s="57"/>
      <c r="ODT734" s="57"/>
      <c r="ODU734" s="57"/>
      <c r="ODV734" s="57"/>
      <c r="ODW734" s="57"/>
      <c r="ODX734" s="57"/>
      <c r="ODY734" s="57"/>
      <c r="ODZ734" s="57"/>
      <c r="OEA734" s="57"/>
      <c r="OEB734" s="57"/>
      <c r="OEC734" s="57"/>
      <c r="OED734" s="57"/>
      <c r="OEE734" s="57"/>
      <c r="OEF734" s="57"/>
      <c r="OEG734" s="57"/>
      <c r="OEH734" s="57"/>
      <c r="OEI734" s="57"/>
      <c r="OEJ734" s="57"/>
      <c r="OEK734" s="57"/>
      <c r="OEL734" s="57"/>
      <c r="OEM734" s="57"/>
      <c r="OEN734" s="57"/>
      <c r="OEO734" s="57"/>
      <c r="OEP734" s="57"/>
      <c r="OEQ734" s="57"/>
      <c r="OER734" s="57"/>
      <c r="OES734" s="57"/>
      <c r="OET734" s="57"/>
      <c r="OEU734" s="57"/>
      <c r="OEV734" s="57"/>
      <c r="OEW734" s="57"/>
      <c r="OEX734" s="57"/>
      <c r="OEY734" s="57"/>
      <c r="OEZ734" s="57"/>
      <c r="OFA734" s="57"/>
      <c r="OFB734" s="57"/>
      <c r="OFC734" s="57"/>
      <c r="OFD734" s="57"/>
      <c r="OFE734" s="57"/>
      <c r="OFF734" s="57"/>
      <c r="OFG734" s="57"/>
      <c r="OFH734" s="57"/>
      <c r="OFI734" s="57"/>
      <c r="OFJ734" s="57"/>
      <c r="OFK734" s="57"/>
      <c r="OFL734" s="57"/>
      <c r="OFM734" s="57"/>
      <c r="OFN734" s="57"/>
      <c r="OFO734" s="57"/>
      <c r="OFP734" s="57"/>
      <c r="OFQ734" s="57"/>
      <c r="OFR734" s="57"/>
      <c r="OFS734" s="57"/>
      <c r="OFT734" s="57"/>
      <c r="OFU734" s="57"/>
      <c r="OFV734" s="57"/>
      <c r="OFW734" s="57"/>
      <c r="OFX734" s="57"/>
      <c r="OFY734" s="57"/>
      <c r="OFZ734" s="57"/>
      <c r="OGA734" s="57"/>
      <c r="OGB734" s="57"/>
      <c r="OGC734" s="57"/>
      <c r="OGD734" s="57"/>
      <c r="OGE734" s="57"/>
      <c r="OGF734" s="57"/>
      <c r="OGG734" s="57"/>
      <c r="OGH734" s="57"/>
      <c r="OGI734" s="57"/>
      <c r="OGJ734" s="57"/>
      <c r="OGK734" s="57"/>
      <c r="OGL734" s="57"/>
      <c r="OGM734" s="57"/>
      <c r="OGN734" s="57"/>
      <c r="OGO734" s="57"/>
      <c r="OGP734" s="57"/>
      <c r="OGQ734" s="57"/>
      <c r="OGR734" s="57"/>
      <c r="OGS734" s="57"/>
      <c r="OGT734" s="57"/>
      <c r="OGU734" s="57"/>
      <c r="OGV734" s="57"/>
      <c r="OGW734" s="57"/>
      <c r="OGX734" s="57"/>
      <c r="OGY734" s="57"/>
      <c r="OGZ734" s="57"/>
      <c r="OHA734" s="57"/>
      <c r="OHB734" s="57"/>
      <c r="OHC734" s="57"/>
      <c r="OHD734" s="57"/>
      <c r="OHE734" s="57"/>
      <c r="OHF734" s="57"/>
      <c r="OHG734" s="57"/>
      <c r="OHH734" s="57"/>
      <c r="OHI734" s="57"/>
      <c r="OHJ734" s="57"/>
      <c r="OHK734" s="57"/>
      <c r="OHL734" s="57"/>
      <c r="OHM734" s="57"/>
      <c r="OHN734" s="57"/>
      <c r="OHO734" s="57"/>
      <c r="OHP734" s="57"/>
      <c r="OHQ734" s="57"/>
      <c r="OHR734" s="57"/>
      <c r="OHS734" s="57"/>
      <c r="OHT734" s="57"/>
      <c r="OHU734" s="57"/>
      <c r="OHV734" s="57"/>
      <c r="OHW734" s="57"/>
      <c r="OHX734" s="57"/>
      <c r="OHY734" s="57"/>
      <c r="OHZ734" s="57"/>
      <c r="OIA734" s="57"/>
      <c r="OIB734" s="57"/>
      <c r="OIC734" s="57"/>
      <c r="OID734" s="57"/>
      <c r="OIE734" s="57"/>
      <c r="OIF734" s="57"/>
      <c r="OIG734" s="57"/>
      <c r="OIH734" s="57"/>
      <c r="OII734" s="57"/>
      <c r="OIJ734" s="57"/>
      <c r="OIK734" s="57"/>
      <c r="OIL734" s="57"/>
      <c r="OIM734" s="57"/>
      <c r="OIN734" s="57"/>
      <c r="OIO734" s="57"/>
      <c r="OIP734" s="57"/>
      <c r="OIQ734" s="57"/>
      <c r="OIR734" s="57"/>
      <c r="OIS734" s="57"/>
      <c r="OIT734" s="57"/>
      <c r="OIU734" s="57"/>
      <c r="OIV734" s="57"/>
      <c r="OIW734" s="57"/>
      <c r="OIX734" s="57"/>
      <c r="OIY734" s="57"/>
      <c r="OIZ734" s="57"/>
      <c r="OJA734" s="57"/>
      <c r="OJB734" s="57"/>
      <c r="OJC734" s="57"/>
      <c r="OJD734" s="57"/>
      <c r="OJE734" s="57"/>
      <c r="OJF734" s="57"/>
      <c r="OJG734" s="57"/>
      <c r="OJH734" s="57"/>
      <c r="OJI734" s="57"/>
      <c r="OJJ734" s="57"/>
      <c r="OJK734" s="57"/>
      <c r="OJL734" s="57"/>
      <c r="OJM734" s="57"/>
      <c r="OJN734" s="57"/>
      <c r="OJO734" s="57"/>
      <c r="OJP734" s="57"/>
      <c r="OJQ734" s="57"/>
      <c r="OJR734" s="57"/>
      <c r="OJS734" s="57"/>
      <c r="OJT734" s="57"/>
      <c r="OJU734" s="57"/>
      <c r="OJV734" s="57"/>
      <c r="OJW734" s="57"/>
      <c r="OJX734" s="57"/>
      <c r="OJY734" s="57"/>
      <c r="OJZ734" s="57"/>
      <c r="OKA734" s="57"/>
      <c r="OKB734" s="57"/>
      <c r="OKC734" s="57"/>
      <c r="OKD734" s="57"/>
      <c r="OKE734" s="57"/>
      <c r="OKF734" s="57"/>
      <c r="OKG734" s="57"/>
      <c r="OKH734" s="57"/>
      <c r="OKI734" s="57"/>
      <c r="OKJ734" s="57"/>
      <c r="OKK734" s="57"/>
      <c r="OKL734" s="57"/>
      <c r="OKM734" s="57"/>
      <c r="OKN734" s="57"/>
      <c r="OKO734" s="57"/>
      <c r="OKP734" s="57"/>
      <c r="OKQ734" s="57"/>
      <c r="OKR734" s="57"/>
      <c r="OKS734" s="57"/>
      <c r="OKT734" s="57"/>
      <c r="OKU734" s="57"/>
      <c r="OKV734" s="57"/>
      <c r="OKW734" s="57"/>
      <c r="OKX734" s="57"/>
      <c r="OKY734" s="57"/>
      <c r="OKZ734" s="57"/>
      <c r="OLA734" s="57"/>
      <c r="OLB734" s="57"/>
      <c r="OLC734" s="57"/>
      <c r="OLD734" s="57"/>
      <c r="OLE734" s="57"/>
      <c r="OLF734" s="57"/>
      <c r="OLG734" s="57"/>
      <c r="OLH734" s="57"/>
      <c r="OLI734" s="57"/>
      <c r="OLJ734" s="57"/>
      <c r="OLK734" s="57"/>
      <c r="OLL734" s="57"/>
      <c r="OLM734" s="57"/>
      <c r="OLN734" s="57"/>
      <c r="OLO734" s="57"/>
      <c r="OLP734" s="57"/>
      <c r="OLQ734" s="57"/>
      <c r="OLR734" s="57"/>
      <c r="OLS734" s="57"/>
      <c r="OLT734" s="57"/>
      <c r="OLU734" s="57"/>
      <c r="OLV734" s="57"/>
      <c r="OLW734" s="57"/>
      <c r="OLX734" s="57"/>
      <c r="OLY734" s="57"/>
      <c r="OLZ734" s="57"/>
      <c r="OMA734" s="57"/>
      <c r="OMB734" s="57"/>
      <c r="OMC734" s="57"/>
      <c r="OMD734" s="57"/>
      <c r="OME734" s="57"/>
      <c r="OMF734" s="57"/>
      <c r="OMG734" s="57"/>
      <c r="OMH734" s="57"/>
      <c r="OMI734" s="57"/>
      <c r="OMJ734" s="57"/>
      <c r="OMK734" s="57"/>
      <c r="OML734" s="57"/>
      <c r="OMM734" s="57"/>
      <c r="OMN734" s="57"/>
      <c r="OMO734" s="57"/>
      <c r="OMP734" s="57"/>
      <c r="OMQ734" s="57"/>
      <c r="OMR734" s="57"/>
      <c r="OMS734" s="57"/>
      <c r="OMT734" s="57"/>
      <c r="OMU734" s="57"/>
      <c r="OMV734" s="57"/>
      <c r="OMW734" s="57"/>
      <c r="OMX734" s="57"/>
      <c r="OMY734" s="57"/>
      <c r="OMZ734" s="57"/>
      <c r="ONA734" s="57"/>
      <c r="ONB734" s="57"/>
      <c r="ONC734" s="57"/>
      <c r="OND734" s="57"/>
      <c r="ONE734" s="57"/>
      <c r="ONF734" s="57"/>
      <c r="ONG734" s="57"/>
      <c r="ONH734" s="57"/>
      <c r="ONI734" s="57"/>
      <c r="ONJ734" s="57"/>
      <c r="ONK734" s="57"/>
      <c r="ONL734" s="57"/>
      <c r="ONM734" s="57"/>
      <c r="ONN734" s="57"/>
      <c r="ONO734" s="57"/>
      <c r="ONP734" s="57"/>
      <c r="ONQ734" s="57"/>
      <c r="ONR734" s="57"/>
      <c r="ONS734" s="57"/>
      <c r="ONT734" s="57"/>
      <c r="ONU734" s="57"/>
      <c r="ONV734" s="57"/>
      <c r="ONW734" s="57"/>
      <c r="ONX734" s="57"/>
      <c r="ONY734" s="57"/>
      <c r="ONZ734" s="57"/>
      <c r="OOA734" s="57"/>
      <c r="OOB734" s="57"/>
      <c r="OOC734" s="57"/>
      <c r="OOD734" s="57"/>
      <c r="OOE734" s="57"/>
      <c r="OOF734" s="57"/>
      <c r="OOG734" s="57"/>
      <c r="OOH734" s="57"/>
      <c r="OOI734" s="57"/>
      <c r="OOJ734" s="57"/>
      <c r="OOK734" s="57"/>
      <c r="OOL734" s="57"/>
      <c r="OOM734" s="57"/>
      <c r="OON734" s="57"/>
      <c r="OOO734" s="57"/>
      <c r="OOP734" s="57"/>
      <c r="OOQ734" s="57"/>
      <c r="OOR734" s="57"/>
      <c r="OOS734" s="57"/>
      <c r="OOT734" s="57"/>
      <c r="OOU734" s="57"/>
      <c r="OOV734" s="57"/>
      <c r="OOW734" s="57"/>
      <c r="OOX734" s="57"/>
      <c r="OOY734" s="57"/>
      <c r="OOZ734" s="57"/>
      <c r="OPA734" s="57"/>
      <c r="OPB734" s="57"/>
      <c r="OPC734" s="57"/>
      <c r="OPD734" s="57"/>
      <c r="OPE734" s="57"/>
      <c r="OPF734" s="57"/>
      <c r="OPG734" s="57"/>
      <c r="OPH734" s="57"/>
      <c r="OPI734" s="57"/>
      <c r="OPJ734" s="57"/>
      <c r="OPK734" s="57"/>
      <c r="OPL734" s="57"/>
      <c r="OPM734" s="57"/>
      <c r="OPN734" s="57"/>
      <c r="OPO734" s="57"/>
      <c r="OPP734" s="57"/>
      <c r="OPQ734" s="57"/>
      <c r="OPR734" s="57"/>
      <c r="OPS734" s="57"/>
      <c r="OPT734" s="57"/>
      <c r="OPU734" s="57"/>
      <c r="OPV734" s="57"/>
      <c r="OPW734" s="57"/>
      <c r="OPX734" s="57"/>
      <c r="OPY734" s="57"/>
      <c r="OPZ734" s="57"/>
      <c r="OQA734" s="57"/>
      <c r="OQB734" s="57"/>
      <c r="OQC734" s="57"/>
      <c r="OQD734" s="57"/>
      <c r="OQE734" s="57"/>
      <c r="OQF734" s="57"/>
      <c r="OQG734" s="57"/>
      <c r="OQH734" s="57"/>
      <c r="OQI734" s="57"/>
      <c r="OQJ734" s="57"/>
      <c r="OQK734" s="57"/>
      <c r="OQL734" s="57"/>
      <c r="OQM734" s="57"/>
      <c r="OQN734" s="57"/>
      <c r="OQO734" s="57"/>
      <c r="OQP734" s="57"/>
      <c r="OQQ734" s="57"/>
      <c r="OQR734" s="57"/>
      <c r="OQS734" s="57"/>
      <c r="OQT734" s="57"/>
      <c r="OQU734" s="57"/>
      <c r="OQV734" s="57"/>
      <c r="OQW734" s="57"/>
      <c r="OQX734" s="57"/>
      <c r="OQY734" s="57"/>
      <c r="OQZ734" s="57"/>
      <c r="ORA734" s="57"/>
      <c r="ORB734" s="57"/>
      <c r="ORC734" s="57"/>
      <c r="ORD734" s="57"/>
      <c r="ORE734" s="57"/>
      <c r="ORF734" s="57"/>
      <c r="ORG734" s="57"/>
      <c r="ORH734" s="57"/>
      <c r="ORI734" s="57"/>
      <c r="ORJ734" s="57"/>
      <c r="ORK734" s="57"/>
      <c r="ORL734" s="57"/>
      <c r="ORM734" s="57"/>
      <c r="ORN734" s="57"/>
      <c r="ORO734" s="57"/>
      <c r="ORP734" s="57"/>
      <c r="ORQ734" s="57"/>
      <c r="ORR734" s="57"/>
      <c r="ORS734" s="57"/>
      <c r="ORT734" s="57"/>
      <c r="ORU734" s="57"/>
      <c r="ORV734" s="57"/>
      <c r="ORW734" s="57"/>
      <c r="ORX734" s="57"/>
      <c r="ORY734" s="57"/>
      <c r="ORZ734" s="57"/>
      <c r="OSA734" s="57"/>
      <c r="OSB734" s="57"/>
      <c r="OSC734" s="57"/>
      <c r="OSD734" s="57"/>
      <c r="OSE734" s="57"/>
      <c r="OSF734" s="57"/>
      <c r="OSG734" s="57"/>
      <c r="OSH734" s="57"/>
      <c r="OSI734" s="57"/>
      <c r="OSJ734" s="57"/>
      <c r="OSK734" s="57"/>
      <c r="OSL734" s="57"/>
      <c r="OSM734" s="57"/>
      <c r="OSN734" s="57"/>
      <c r="OSO734" s="57"/>
      <c r="OSP734" s="57"/>
      <c r="OSQ734" s="57"/>
      <c r="OSR734" s="57"/>
      <c r="OSS734" s="57"/>
      <c r="OST734" s="57"/>
      <c r="OSU734" s="57"/>
      <c r="OSV734" s="57"/>
      <c r="OSW734" s="57"/>
      <c r="OSX734" s="57"/>
      <c r="OSY734" s="57"/>
      <c r="OSZ734" s="57"/>
      <c r="OTA734" s="57"/>
      <c r="OTB734" s="57"/>
      <c r="OTC734" s="57"/>
      <c r="OTD734" s="57"/>
      <c r="OTE734" s="57"/>
      <c r="OTF734" s="57"/>
      <c r="OTG734" s="57"/>
      <c r="OTH734" s="57"/>
      <c r="OTI734" s="57"/>
      <c r="OTJ734" s="57"/>
      <c r="OTK734" s="57"/>
      <c r="OTL734" s="57"/>
      <c r="OTM734" s="57"/>
      <c r="OTN734" s="57"/>
      <c r="OTO734" s="57"/>
      <c r="OTP734" s="57"/>
      <c r="OTQ734" s="57"/>
      <c r="OTR734" s="57"/>
      <c r="OTS734" s="57"/>
      <c r="OTT734" s="57"/>
      <c r="OTU734" s="57"/>
      <c r="OTV734" s="57"/>
      <c r="OTW734" s="57"/>
      <c r="OTX734" s="57"/>
      <c r="OTY734" s="57"/>
      <c r="OTZ734" s="57"/>
      <c r="OUA734" s="57"/>
      <c r="OUB734" s="57"/>
      <c r="OUC734" s="57"/>
      <c r="OUD734" s="57"/>
      <c r="OUE734" s="57"/>
      <c r="OUF734" s="57"/>
      <c r="OUG734" s="57"/>
      <c r="OUH734" s="57"/>
      <c r="OUI734" s="57"/>
      <c r="OUJ734" s="57"/>
      <c r="OUK734" s="57"/>
      <c r="OUL734" s="57"/>
      <c r="OUM734" s="57"/>
      <c r="OUN734" s="57"/>
      <c r="OUO734" s="57"/>
      <c r="OUP734" s="57"/>
      <c r="OUQ734" s="57"/>
      <c r="OUR734" s="57"/>
      <c r="OUS734" s="57"/>
      <c r="OUT734" s="57"/>
      <c r="OUU734" s="57"/>
      <c r="OUV734" s="57"/>
      <c r="OUW734" s="57"/>
      <c r="OUX734" s="57"/>
      <c r="OUY734" s="57"/>
      <c r="OUZ734" s="57"/>
      <c r="OVA734" s="57"/>
      <c r="OVB734" s="57"/>
      <c r="OVC734" s="57"/>
      <c r="OVD734" s="57"/>
      <c r="OVE734" s="57"/>
      <c r="OVF734" s="57"/>
      <c r="OVG734" s="57"/>
      <c r="OVH734" s="57"/>
      <c r="OVI734" s="57"/>
      <c r="OVJ734" s="57"/>
      <c r="OVK734" s="57"/>
      <c r="OVL734" s="57"/>
      <c r="OVM734" s="57"/>
      <c r="OVN734" s="57"/>
      <c r="OVO734" s="57"/>
      <c r="OVP734" s="57"/>
      <c r="OVQ734" s="57"/>
      <c r="OVR734" s="57"/>
      <c r="OVS734" s="57"/>
      <c r="OVT734" s="57"/>
      <c r="OVU734" s="57"/>
      <c r="OVV734" s="57"/>
      <c r="OVW734" s="57"/>
      <c r="OVX734" s="57"/>
      <c r="OVY734" s="57"/>
      <c r="OVZ734" s="57"/>
      <c r="OWA734" s="57"/>
      <c r="OWB734" s="57"/>
      <c r="OWC734" s="57"/>
      <c r="OWD734" s="57"/>
      <c r="OWE734" s="57"/>
      <c r="OWF734" s="57"/>
      <c r="OWG734" s="57"/>
      <c r="OWH734" s="57"/>
      <c r="OWI734" s="57"/>
      <c r="OWJ734" s="57"/>
      <c r="OWK734" s="57"/>
      <c r="OWL734" s="57"/>
      <c r="OWM734" s="57"/>
      <c r="OWN734" s="57"/>
      <c r="OWO734" s="57"/>
      <c r="OWP734" s="57"/>
      <c r="OWQ734" s="57"/>
      <c r="OWR734" s="57"/>
      <c r="OWS734" s="57"/>
      <c r="OWT734" s="57"/>
      <c r="OWU734" s="57"/>
      <c r="OWV734" s="57"/>
      <c r="OWW734" s="57"/>
      <c r="OWX734" s="57"/>
      <c r="OWY734" s="57"/>
      <c r="OWZ734" s="57"/>
      <c r="OXA734" s="57"/>
      <c r="OXB734" s="57"/>
      <c r="OXC734" s="57"/>
      <c r="OXD734" s="57"/>
      <c r="OXE734" s="57"/>
      <c r="OXF734" s="57"/>
      <c r="OXG734" s="57"/>
      <c r="OXH734" s="57"/>
      <c r="OXI734" s="57"/>
      <c r="OXJ734" s="57"/>
      <c r="OXK734" s="57"/>
      <c r="OXL734" s="57"/>
      <c r="OXM734" s="57"/>
      <c r="OXN734" s="57"/>
      <c r="OXO734" s="57"/>
      <c r="OXP734" s="57"/>
      <c r="OXQ734" s="57"/>
      <c r="OXR734" s="57"/>
      <c r="OXS734" s="57"/>
      <c r="OXT734" s="57"/>
      <c r="OXU734" s="57"/>
      <c r="OXV734" s="57"/>
      <c r="OXW734" s="57"/>
      <c r="OXX734" s="57"/>
      <c r="OXY734" s="57"/>
      <c r="OXZ734" s="57"/>
      <c r="OYA734" s="57"/>
      <c r="OYB734" s="57"/>
      <c r="OYC734" s="57"/>
      <c r="OYD734" s="57"/>
      <c r="OYE734" s="57"/>
      <c r="OYF734" s="57"/>
      <c r="OYG734" s="57"/>
      <c r="OYH734" s="57"/>
      <c r="OYI734" s="57"/>
      <c r="OYJ734" s="57"/>
      <c r="OYK734" s="57"/>
      <c r="OYL734" s="57"/>
      <c r="OYM734" s="57"/>
      <c r="OYN734" s="57"/>
      <c r="OYO734" s="57"/>
      <c r="OYP734" s="57"/>
      <c r="OYQ734" s="57"/>
      <c r="OYR734" s="57"/>
      <c r="OYS734" s="57"/>
      <c r="OYT734" s="57"/>
      <c r="OYU734" s="57"/>
      <c r="OYV734" s="57"/>
      <c r="OYW734" s="57"/>
      <c r="OYX734" s="57"/>
      <c r="OYY734" s="57"/>
      <c r="OYZ734" s="57"/>
      <c r="OZA734" s="57"/>
      <c r="OZB734" s="57"/>
      <c r="OZC734" s="57"/>
      <c r="OZD734" s="57"/>
      <c r="OZE734" s="57"/>
      <c r="OZF734" s="57"/>
      <c r="OZG734" s="57"/>
      <c r="OZH734" s="57"/>
      <c r="OZI734" s="57"/>
      <c r="OZJ734" s="57"/>
      <c r="OZK734" s="57"/>
      <c r="OZL734" s="57"/>
      <c r="OZM734" s="57"/>
      <c r="OZN734" s="57"/>
      <c r="OZO734" s="57"/>
      <c r="OZP734" s="57"/>
      <c r="OZQ734" s="57"/>
      <c r="OZR734" s="57"/>
      <c r="OZS734" s="57"/>
      <c r="OZT734" s="57"/>
      <c r="OZU734" s="57"/>
      <c r="OZV734" s="57"/>
      <c r="OZW734" s="57"/>
      <c r="OZX734" s="57"/>
      <c r="OZY734" s="57"/>
      <c r="OZZ734" s="57"/>
      <c r="PAA734" s="57"/>
      <c r="PAB734" s="57"/>
      <c r="PAC734" s="57"/>
      <c r="PAD734" s="57"/>
      <c r="PAE734" s="57"/>
      <c r="PAF734" s="57"/>
      <c r="PAG734" s="57"/>
      <c r="PAH734" s="57"/>
      <c r="PAI734" s="57"/>
      <c r="PAJ734" s="57"/>
      <c r="PAK734" s="57"/>
      <c r="PAL734" s="57"/>
      <c r="PAM734" s="57"/>
      <c r="PAN734" s="57"/>
      <c r="PAO734" s="57"/>
      <c r="PAP734" s="57"/>
      <c r="PAQ734" s="57"/>
      <c r="PAR734" s="57"/>
      <c r="PAS734" s="57"/>
      <c r="PAT734" s="57"/>
      <c r="PAU734" s="57"/>
      <c r="PAV734" s="57"/>
      <c r="PAW734" s="57"/>
      <c r="PAX734" s="57"/>
      <c r="PAY734" s="57"/>
      <c r="PAZ734" s="57"/>
      <c r="PBA734" s="57"/>
      <c r="PBB734" s="57"/>
      <c r="PBC734" s="57"/>
      <c r="PBD734" s="57"/>
      <c r="PBE734" s="57"/>
      <c r="PBF734" s="57"/>
      <c r="PBG734" s="57"/>
      <c r="PBH734" s="57"/>
      <c r="PBI734" s="57"/>
      <c r="PBJ734" s="57"/>
      <c r="PBK734" s="57"/>
      <c r="PBL734" s="57"/>
      <c r="PBM734" s="57"/>
      <c r="PBN734" s="57"/>
      <c r="PBO734" s="57"/>
      <c r="PBP734" s="57"/>
      <c r="PBQ734" s="57"/>
      <c r="PBR734" s="57"/>
      <c r="PBS734" s="57"/>
      <c r="PBT734" s="57"/>
      <c r="PBU734" s="57"/>
      <c r="PBV734" s="57"/>
      <c r="PBW734" s="57"/>
      <c r="PBX734" s="57"/>
      <c r="PBY734" s="57"/>
      <c r="PBZ734" s="57"/>
      <c r="PCA734" s="57"/>
      <c r="PCB734" s="57"/>
      <c r="PCC734" s="57"/>
      <c r="PCD734" s="57"/>
      <c r="PCE734" s="57"/>
      <c r="PCF734" s="57"/>
      <c r="PCG734" s="57"/>
      <c r="PCH734" s="57"/>
      <c r="PCI734" s="57"/>
      <c r="PCJ734" s="57"/>
      <c r="PCK734" s="57"/>
      <c r="PCL734" s="57"/>
      <c r="PCM734" s="57"/>
      <c r="PCN734" s="57"/>
      <c r="PCO734" s="57"/>
      <c r="PCP734" s="57"/>
      <c r="PCQ734" s="57"/>
      <c r="PCR734" s="57"/>
      <c r="PCS734" s="57"/>
      <c r="PCT734" s="57"/>
      <c r="PCU734" s="57"/>
      <c r="PCV734" s="57"/>
      <c r="PCW734" s="57"/>
      <c r="PCX734" s="57"/>
      <c r="PCY734" s="57"/>
      <c r="PCZ734" s="57"/>
      <c r="PDA734" s="57"/>
      <c r="PDB734" s="57"/>
      <c r="PDC734" s="57"/>
      <c r="PDD734" s="57"/>
      <c r="PDE734" s="57"/>
      <c r="PDF734" s="57"/>
      <c r="PDG734" s="57"/>
      <c r="PDH734" s="57"/>
      <c r="PDI734" s="57"/>
      <c r="PDJ734" s="57"/>
      <c r="PDK734" s="57"/>
      <c r="PDL734" s="57"/>
      <c r="PDM734" s="57"/>
      <c r="PDN734" s="57"/>
      <c r="PDO734" s="57"/>
      <c r="PDP734" s="57"/>
      <c r="PDQ734" s="57"/>
      <c r="PDR734" s="57"/>
      <c r="PDS734" s="57"/>
      <c r="PDT734" s="57"/>
      <c r="PDU734" s="57"/>
      <c r="PDV734" s="57"/>
      <c r="PDW734" s="57"/>
      <c r="PDX734" s="57"/>
      <c r="PDY734" s="57"/>
      <c r="PDZ734" s="57"/>
      <c r="PEA734" s="57"/>
      <c r="PEB734" s="57"/>
      <c r="PEC734" s="57"/>
      <c r="PED734" s="57"/>
      <c r="PEE734" s="57"/>
      <c r="PEF734" s="57"/>
      <c r="PEG734" s="57"/>
      <c r="PEH734" s="57"/>
      <c r="PEI734" s="57"/>
      <c r="PEJ734" s="57"/>
      <c r="PEK734" s="57"/>
      <c r="PEL734" s="57"/>
      <c r="PEM734" s="57"/>
      <c r="PEN734" s="57"/>
      <c r="PEO734" s="57"/>
      <c r="PEP734" s="57"/>
      <c r="PEQ734" s="57"/>
      <c r="PER734" s="57"/>
      <c r="PES734" s="57"/>
      <c r="PET734" s="57"/>
      <c r="PEU734" s="57"/>
      <c r="PEV734" s="57"/>
      <c r="PEW734" s="57"/>
      <c r="PEX734" s="57"/>
      <c r="PEY734" s="57"/>
      <c r="PEZ734" s="57"/>
      <c r="PFA734" s="57"/>
      <c r="PFB734" s="57"/>
      <c r="PFC734" s="57"/>
      <c r="PFD734" s="57"/>
      <c r="PFE734" s="57"/>
      <c r="PFF734" s="57"/>
      <c r="PFG734" s="57"/>
      <c r="PFH734" s="57"/>
      <c r="PFI734" s="57"/>
      <c r="PFJ734" s="57"/>
      <c r="PFK734" s="57"/>
      <c r="PFL734" s="57"/>
      <c r="PFM734" s="57"/>
      <c r="PFN734" s="57"/>
      <c r="PFO734" s="57"/>
      <c r="PFP734" s="57"/>
      <c r="PFQ734" s="57"/>
      <c r="PFR734" s="57"/>
      <c r="PFS734" s="57"/>
      <c r="PFT734" s="57"/>
      <c r="PFU734" s="57"/>
      <c r="PFV734" s="57"/>
      <c r="PFW734" s="57"/>
      <c r="PFX734" s="57"/>
      <c r="PFY734" s="57"/>
      <c r="PFZ734" s="57"/>
      <c r="PGA734" s="57"/>
      <c r="PGB734" s="57"/>
      <c r="PGC734" s="57"/>
      <c r="PGD734" s="57"/>
      <c r="PGE734" s="57"/>
      <c r="PGF734" s="57"/>
      <c r="PGG734" s="57"/>
      <c r="PGH734" s="57"/>
      <c r="PGI734" s="57"/>
      <c r="PGJ734" s="57"/>
      <c r="PGK734" s="57"/>
      <c r="PGL734" s="57"/>
      <c r="PGM734" s="57"/>
      <c r="PGN734" s="57"/>
      <c r="PGO734" s="57"/>
      <c r="PGP734" s="57"/>
      <c r="PGQ734" s="57"/>
      <c r="PGR734" s="57"/>
      <c r="PGS734" s="57"/>
      <c r="PGT734" s="57"/>
      <c r="PGU734" s="57"/>
      <c r="PGV734" s="57"/>
      <c r="PGW734" s="57"/>
      <c r="PGX734" s="57"/>
      <c r="PGY734" s="57"/>
      <c r="PGZ734" s="57"/>
      <c r="PHA734" s="57"/>
      <c r="PHB734" s="57"/>
      <c r="PHC734" s="57"/>
      <c r="PHD734" s="57"/>
      <c r="PHE734" s="57"/>
      <c r="PHF734" s="57"/>
      <c r="PHG734" s="57"/>
      <c r="PHH734" s="57"/>
      <c r="PHI734" s="57"/>
      <c r="PHJ734" s="57"/>
      <c r="PHK734" s="57"/>
      <c r="PHL734" s="57"/>
      <c r="PHM734" s="57"/>
      <c r="PHN734" s="57"/>
      <c r="PHO734" s="57"/>
      <c r="PHP734" s="57"/>
      <c r="PHQ734" s="57"/>
      <c r="PHR734" s="57"/>
      <c r="PHS734" s="57"/>
      <c r="PHT734" s="57"/>
      <c r="PHU734" s="57"/>
      <c r="PHV734" s="57"/>
      <c r="PHW734" s="57"/>
      <c r="PHX734" s="57"/>
      <c r="PHY734" s="57"/>
      <c r="PHZ734" s="57"/>
      <c r="PIA734" s="57"/>
      <c r="PIB734" s="57"/>
      <c r="PIC734" s="57"/>
      <c r="PID734" s="57"/>
      <c r="PIE734" s="57"/>
      <c r="PIF734" s="57"/>
      <c r="PIG734" s="57"/>
      <c r="PIH734" s="57"/>
      <c r="PII734" s="57"/>
      <c r="PIJ734" s="57"/>
      <c r="PIK734" s="57"/>
      <c r="PIL734" s="57"/>
      <c r="PIM734" s="57"/>
      <c r="PIN734" s="57"/>
      <c r="PIO734" s="57"/>
      <c r="PIP734" s="57"/>
      <c r="PIQ734" s="57"/>
      <c r="PIR734" s="57"/>
      <c r="PIS734" s="57"/>
      <c r="PIT734" s="57"/>
      <c r="PIU734" s="57"/>
      <c r="PIV734" s="57"/>
      <c r="PIW734" s="57"/>
      <c r="PIX734" s="57"/>
      <c r="PIY734" s="57"/>
      <c r="PIZ734" s="57"/>
      <c r="PJA734" s="57"/>
      <c r="PJB734" s="57"/>
      <c r="PJC734" s="57"/>
      <c r="PJD734" s="57"/>
      <c r="PJE734" s="57"/>
      <c r="PJF734" s="57"/>
      <c r="PJG734" s="57"/>
      <c r="PJH734" s="57"/>
      <c r="PJI734" s="57"/>
      <c r="PJJ734" s="57"/>
      <c r="PJK734" s="57"/>
      <c r="PJL734" s="57"/>
      <c r="PJM734" s="57"/>
      <c r="PJN734" s="57"/>
      <c r="PJO734" s="57"/>
      <c r="PJP734" s="57"/>
      <c r="PJQ734" s="57"/>
      <c r="PJR734" s="57"/>
      <c r="PJS734" s="57"/>
      <c r="PJT734" s="57"/>
      <c r="PJU734" s="57"/>
      <c r="PJV734" s="57"/>
      <c r="PJW734" s="57"/>
      <c r="PJX734" s="57"/>
      <c r="PJY734" s="57"/>
      <c r="PJZ734" s="57"/>
      <c r="PKA734" s="57"/>
      <c r="PKB734" s="57"/>
      <c r="PKC734" s="57"/>
      <c r="PKD734" s="57"/>
      <c r="PKE734" s="57"/>
      <c r="PKF734" s="57"/>
      <c r="PKG734" s="57"/>
      <c r="PKH734" s="57"/>
      <c r="PKI734" s="57"/>
      <c r="PKJ734" s="57"/>
      <c r="PKK734" s="57"/>
      <c r="PKL734" s="57"/>
      <c r="PKM734" s="57"/>
      <c r="PKN734" s="57"/>
      <c r="PKO734" s="57"/>
      <c r="PKP734" s="57"/>
      <c r="PKQ734" s="57"/>
      <c r="PKR734" s="57"/>
      <c r="PKS734" s="57"/>
      <c r="PKT734" s="57"/>
      <c r="PKU734" s="57"/>
      <c r="PKV734" s="57"/>
      <c r="PKW734" s="57"/>
      <c r="PKX734" s="57"/>
      <c r="PKY734" s="57"/>
      <c r="PKZ734" s="57"/>
      <c r="PLA734" s="57"/>
      <c r="PLB734" s="57"/>
      <c r="PLC734" s="57"/>
      <c r="PLD734" s="57"/>
      <c r="PLE734" s="57"/>
      <c r="PLF734" s="57"/>
      <c r="PLG734" s="57"/>
      <c r="PLH734" s="57"/>
      <c r="PLI734" s="57"/>
      <c r="PLJ734" s="57"/>
      <c r="PLK734" s="57"/>
      <c r="PLL734" s="57"/>
      <c r="PLM734" s="57"/>
      <c r="PLN734" s="57"/>
      <c r="PLO734" s="57"/>
      <c r="PLP734" s="57"/>
      <c r="PLQ734" s="57"/>
      <c r="PLR734" s="57"/>
      <c r="PLS734" s="57"/>
      <c r="PLT734" s="57"/>
      <c r="PLU734" s="57"/>
      <c r="PLV734" s="57"/>
      <c r="PLW734" s="57"/>
      <c r="PLX734" s="57"/>
      <c r="PLY734" s="57"/>
      <c r="PLZ734" s="57"/>
      <c r="PMA734" s="57"/>
      <c r="PMB734" s="57"/>
      <c r="PMC734" s="57"/>
      <c r="PMD734" s="57"/>
      <c r="PME734" s="57"/>
      <c r="PMF734" s="57"/>
      <c r="PMG734" s="57"/>
      <c r="PMH734" s="57"/>
      <c r="PMI734" s="57"/>
      <c r="PMJ734" s="57"/>
      <c r="PMK734" s="57"/>
      <c r="PML734" s="57"/>
      <c r="PMM734" s="57"/>
      <c r="PMN734" s="57"/>
      <c r="PMO734" s="57"/>
      <c r="PMP734" s="57"/>
      <c r="PMQ734" s="57"/>
      <c r="PMR734" s="57"/>
      <c r="PMS734" s="57"/>
      <c r="PMT734" s="57"/>
      <c r="PMU734" s="57"/>
      <c r="PMV734" s="57"/>
      <c r="PMW734" s="57"/>
      <c r="PMX734" s="57"/>
      <c r="PMY734" s="57"/>
      <c r="PMZ734" s="57"/>
      <c r="PNA734" s="57"/>
      <c r="PNB734" s="57"/>
      <c r="PNC734" s="57"/>
      <c r="PND734" s="57"/>
      <c r="PNE734" s="57"/>
      <c r="PNF734" s="57"/>
      <c r="PNG734" s="57"/>
      <c r="PNH734" s="57"/>
      <c r="PNI734" s="57"/>
      <c r="PNJ734" s="57"/>
      <c r="PNK734" s="57"/>
      <c r="PNL734" s="57"/>
      <c r="PNM734" s="57"/>
      <c r="PNN734" s="57"/>
      <c r="PNO734" s="57"/>
      <c r="PNP734" s="57"/>
      <c r="PNQ734" s="57"/>
      <c r="PNR734" s="57"/>
      <c r="PNS734" s="57"/>
      <c r="PNT734" s="57"/>
      <c r="PNU734" s="57"/>
      <c r="PNV734" s="57"/>
      <c r="PNW734" s="57"/>
      <c r="PNX734" s="57"/>
      <c r="PNY734" s="57"/>
      <c r="PNZ734" s="57"/>
      <c r="POA734" s="57"/>
      <c r="POB734" s="57"/>
      <c r="POC734" s="57"/>
      <c r="POD734" s="57"/>
      <c r="POE734" s="57"/>
      <c r="POF734" s="57"/>
      <c r="POG734" s="57"/>
      <c r="POH734" s="57"/>
      <c r="POI734" s="57"/>
      <c r="POJ734" s="57"/>
      <c r="POK734" s="57"/>
      <c r="POL734" s="57"/>
      <c r="POM734" s="57"/>
      <c r="PON734" s="57"/>
      <c r="POO734" s="57"/>
      <c r="POP734" s="57"/>
      <c r="POQ734" s="57"/>
      <c r="POR734" s="57"/>
      <c r="POS734" s="57"/>
      <c r="POT734" s="57"/>
      <c r="POU734" s="57"/>
      <c r="POV734" s="57"/>
      <c r="POW734" s="57"/>
      <c r="POX734" s="57"/>
      <c r="POY734" s="57"/>
      <c r="POZ734" s="57"/>
      <c r="PPA734" s="57"/>
      <c r="PPB734" s="57"/>
      <c r="PPC734" s="57"/>
      <c r="PPD734" s="57"/>
      <c r="PPE734" s="57"/>
      <c r="PPF734" s="57"/>
      <c r="PPG734" s="57"/>
      <c r="PPH734" s="57"/>
      <c r="PPI734" s="57"/>
      <c r="PPJ734" s="57"/>
      <c r="PPK734" s="57"/>
      <c r="PPL734" s="57"/>
      <c r="PPM734" s="57"/>
      <c r="PPN734" s="57"/>
      <c r="PPO734" s="57"/>
      <c r="PPP734" s="57"/>
      <c r="PPQ734" s="57"/>
      <c r="PPR734" s="57"/>
      <c r="PPS734" s="57"/>
      <c r="PPT734" s="57"/>
      <c r="PPU734" s="57"/>
      <c r="PPV734" s="57"/>
      <c r="PPW734" s="57"/>
      <c r="PPX734" s="57"/>
      <c r="PPY734" s="57"/>
      <c r="PPZ734" s="57"/>
      <c r="PQA734" s="57"/>
      <c r="PQB734" s="57"/>
      <c r="PQC734" s="57"/>
      <c r="PQD734" s="57"/>
      <c r="PQE734" s="57"/>
      <c r="PQF734" s="57"/>
      <c r="PQG734" s="57"/>
      <c r="PQH734" s="57"/>
      <c r="PQI734" s="57"/>
      <c r="PQJ734" s="57"/>
      <c r="PQK734" s="57"/>
      <c r="PQL734" s="57"/>
      <c r="PQM734" s="57"/>
      <c r="PQN734" s="57"/>
      <c r="PQO734" s="57"/>
      <c r="PQP734" s="57"/>
      <c r="PQQ734" s="57"/>
      <c r="PQR734" s="57"/>
      <c r="PQS734" s="57"/>
      <c r="PQT734" s="57"/>
      <c r="PQU734" s="57"/>
      <c r="PQV734" s="57"/>
      <c r="PQW734" s="57"/>
      <c r="PQX734" s="57"/>
      <c r="PQY734" s="57"/>
      <c r="PQZ734" s="57"/>
      <c r="PRA734" s="57"/>
      <c r="PRB734" s="57"/>
      <c r="PRC734" s="57"/>
      <c r="PRD734" s="57"/>
      <c r="PRE734" s="57"/>
      <c r="PRF734" s="57"/>
      <c r="PRG734" s="57"/>
      <c r="PRH734" s="57"/>
      <c r="PRI734" s="57"/>
      <c r="PRJ734" s="57"/>
      <c r="PRK734" s="57"/>
      <c r="PRL734" s="57"/>
      <c r="PRM734" s="57"/>
      <c r="PRN734" s="57"/>
      <c r="PRO734" s="57"/>
      <c r="PRP734" s="57"/>
      <c r="PRQ734" s="57"/>
      <c r="PRR734" s="57"/>
      <c r="PRS734" s="57"/>
      <c r="PRT734" s="57"/>
      <c r="PRU734" s="57"/>
      <c r="PRV734" s="57"/>
      <c r="PRW734" s="57"/>
      <c r="PRX734" s="57"/>
      <c r="PRY734" s="57"/>
      <c r="PRZ734" s="57"/>
      <c r="PSA734" s="57"/>
      <c r="PSB734" s="57"/>
      <c r="PSC734" s="57"/>
      <c r="PSD734" s="57"/>
      <c r="PSE734" s="57"/>
      <c r="PSF734" s="57"/>
      <c r="PSG734" s="57"/>
      <c r="PSH734" s="57"/>
      <c r="PSI734" s="57"/>
      <c r="PSJ734" s="57"/>
      <c r="PSK734" s="57"/>
      <c r="PSL734" s="57"/>
      <c r="PSM734" s="57"/>
      <c r="PSN734" s="57"/>
      <c r="PSO734" s="57"/>
      <c r="PSP734" s="57"/>
      <c r="PSQ734" s="57"/>
      <c r="PSR734" s="57"/>
      <c r="PSS734" s="57"/>
      <c r="PST734" s="57"/>
      <c r="PSU734" s="57"/>
      <c r="PSV734" s="57"/>
      <c r="PSW734" s="57"/>
      <c r="PSX734" s="57"/>
      <c r="PSY734" s="57"/>
      <c r="PSZ734" s="57"/>
      <c r="PTA734" s="57"/>
      <c r="PTB734" s="57"/>
      <c r="PTC734" s="57"/>
      <c r="PTD734" s="57"/>
      <c r="PTE734" s="57"/>
      <c r="PTF734" s="57"/>
      <c r="PTG734" s="57"/>
      <c r="PTH734" s="57"/>
      <c r="PTI734" s="57"/>
      <c r="PTJ734" s="57"/>
      <c r="PTK734" s="57"/>
      <c r="PTL734" s="57"/>
      <c r="PTM734" s="57"/>
      <c r="PTN734" s="57"/>
      <c r="PTO734" s="57"/>
      <c r="PTP734" s="57"/>
      <c r="PTQ734" s="57"/>
      <c r="PTR734" s="57"/>
      <c r="PTS734" s="57"/>
      <c r="PTT734" s="57"/>
      <c r="PTU734" s="57"/>
      <c r="PTV734" s="57"/>
      <c r="PTW734" s="57"/>
      <c r="PTX734" s="57"/>
      <c r="PTY734" s="57"/>
      <c r="PTZ734" s="57"/>
      <c r="PUA734" s="57"/>
      <c r="PUB734" s="57"/>
      <c r="PUC734" s="57"/>
      <c r="PUD734" s="57"/>
      <c r="PUE734" s="57"/>
      <c r="PUF734" s="57"/>
      <c r="PUG734" s="57"/>
      <c r="PUH734" s="57"/>
      <c r="PUI734" s="57"/>
      <c r="PUJ734" s="57"/>
      <c r="PUK734" s="57"/>
      <c r="PUL734" s="57"/>
      <c r="PUM734" s="57"/>
      <c r="PUN734" s="57"/>
      <c r="PUO734" s="57"/>
      <c r="PUP734" s="57"/>
      <c r="PUQ734" s="57"/>
      <c r="PUR734" s="57"/>
      <c r="PUS734" s="57"/>
      <c r="PUT734" s="57"/>
      <c r="PUU734" s="57"/>
      <c r="PUV734" s="57"/>
      <c r="PUW734" s="57"/>
      <c r="PUX734" s="57"/>
      <c r="PUY734" s="57"/>
      <c r="PUZ734" s="57"/>
      <c r="PVA734" s="57"/>
      <c r="PVB734" s="57"/>
      <c r="PVC734" s="57"/>
      <c r="PVD734" s="57"/>
      <c r="PVE734" s="57"/>
      <c r="PVF734" s="57"/>
      <c r="PVG734" s="57"/>
      <c r="PVH734" s="57"/>
      <c r="PVI734" s="57"/>
      <c r="PVJ734" s="57"/>
      <c r="PVK734" s="57"/>
      <c r="PVL734" s="57"/>
      <c r="PVM734" s="57"/>
      <c r="PVN734" s="57"/>
      <c r="PVO734" s="57"/>
      <c r="PVP734" s="57"/>
      <c r="PVQ734" s="57"/>
      <c r="PVR734" s="57"/>
      <c r="PVS734" s="57"/>
      <c r="PVT734" s="57"/>
      <c r="PVU734" s="57"/>
      <c r="PVV734" s="57"/>
      <c r="PVW734" s="57"/>
      <c r="PVX734" s="57"/>
      <c r="PVY734" s="57"/>
      <c r="PVZ734" s="57"/>
      <c r="PWA734" s="57"/>
      <c r="PWB734" s="57"/>
      <c r="PWC734" s="57"/>
      <c r="PWD734" s="57"/>
      <c r="PWE734" s="57"/>
      <c r="PWF734" s="57"/>
      <c r="PWG734" s="57"/>
      <c r="PWH734" s="57"/>
      <c r="PWI734" s="57"/>
      <c r="PWJ734" s="57"/>
      <c r="PWK734" s="57"/>
      <c r="PWL734" s="57"/>
      <c r="PWM734" s="57"/>
      <c r="PWN734" s="57"/>
      <c r="PWO734" s="57"/>
      <c r="PWP734" s="57"/>
      <c r="PWQ734" s="57"/>
      <c r="PWR734" s="57"/>
      <c r="PWS734" s="57"/>
      <c r="PWT734" s="57"/>
      <c r="PWU734" s="57"/>
      <c r="PWV734" s="57"/>
      <c r="PWW734" s="57"/>
      <c r="PWX734" s="57"/>
      <c r="PWY734" s="57"/>
      <c r="PWZ734" s="57"/>
      <c r="PXA734" s="57"/>
      <c r="PXB734" s="57"/>
      <c r="PXC734" s="57"/>
      <c r="PXD734" s="57"/>
      <c r="PXE734" s="57"/>
      <c r="PXF734" s="57"/>
      <c r="PXG734" s="57"/>
      <c r="PXH734" s="57"/>
      <c r="PXI734" s="57"/>
      <c r="PXJ734" s="57"/>
      <c r="PXK734" s="57"/>
      <c r="PXL734" s="57"/>
      <c r="PXM734" s="57"/>
      <c r="PXN734" s="57"/>
      <c r="PXO734" s="57"/>
      <c r="PXP734" s="57"/>
      <c r="PXQ734" s="57"/>
      <c r="PXR734" s="57"/>
      <c r="PXS734" s="57"/>
      <c r="PXT734" s="57"/>
      <c r="PXU734" s="57"/>
      <c r="PXV734" s="57"/>
      <c r="PXW734" s="57"/>
      <c r="PXX734" s="57"/>
      <c r="PXY734" s="57"/>
      <c r="PXZ734" s="57"/>
      <c r="PYA734" s="57"/>
      <c r="PYB734" s="57"/>
      <c r="PYC734" s="57"/>
      <c r="PYD734" s="57"/>
      <c r="PYE734" s="57"/>
      <c r="PYF734" s="57"/>
      <c r="PYG734" s="57"/>
      <c r="PYH734" s="57"/>
      <c r="PYI734" s="57"/>
      <c r="PYJ734" s="57"/>
      <c r="PYK734" s="57"/>
      <c r="PYL734" s="57"/>
      <c r="PYM734" s="57"/>
      <c r="PYN734" s="57"/>
      <c r="PYO734" s="57"/>
      <c r="PYP734" s="57"/>
      <c r="PYQ734" s="57"/>
      <c r="PYR734" s="57"/>
      <c r="PYS734" s="57"/>
      <c r="PYT734" s="57"/>
      <c r="PYU734" s="57"/>
      <c r="PYV734" s="57"/>
      <c r="PYW734" s="57"/>
      <c r="PYX734" s="57"/>
      <c r="PYY734" s="57"/>
      <c r="PYZ734" s="57"/>
      <c r="PZA734" s="57"/>
      <c r="PZB734" s="57"/>
      <c r="PZC734" s="57"/>
      <c r="PZD734" s="57"/>
      <c r="PZE734" s="57"/>
      <c r="PZF734" s="57"/>
      <c r="PZG734" s="57"/>
      <c r="PZH734" s="57"/>
      <c r="PZI734" s="57"/>
      <c r="PZJ734" s="57"/>
      <c r="PZK734" s="57"/>
      <c r="PZL734" s="57"/>
      <c r="PZM734" s="57"/>
      <c r="PZN734" s="57"/>
      <c r="PZO734" s="57"/>
      <c r="PZP734" s="57"/>
      <c r="PZQ734" s="57"/>
      <c r="PZR734" s="57"/>
      <c r="PZS734" s="57"/>
      <c r="PZT734" s="57"/>
      <c r="PZU734" s="57"/>
      <c r="PZV734" s="57"/>
      <c r="PZW734" s="57"/>
      <c r="PZX734" s="57"/>
      <c r="PZY734" s="57"/>
      <c r="PZZ734" s="57"/>
      <c r="QAA734" s="57"/>
      <c r="QAB734" s="57"/>
      <c r="QAC734" s="57"/>
      <c r="QAD734" s="57"/>
      <c r="QAE734" s="57"/>
      <c r="QAF734" s="57"/>
      <c r="QAG734" s="57"/>
      <c r="QAH734" s="57"/>
      <c r="QAI734" s="57"/>
      <c r="QAJ734" s="57"/>
      <c r="QAK734" s="57"/>
      <c r="QAL734" s="57"/>
      <c r="QAM734" s="57"/>
      <c r="QAN734" s="57"/>
      <c r="QAO734" s="57"/>
      <c r="QAP734" s="57"/>
      <c r="QAQ734" s="57"/>
      <c r="QAR734" s="57"/>
      <c r="QAS734" s="57"/>
      <c r="QAT734" s="57"/>
      <c r="QAU734" s="57"/>
      <c r="QAV734" s="57"/>
      <c r="QAW734" s="57"/>
      <c r="QAX734" s="57"/>
      <c r="QAY734" s="57"/>
      <c r="QAZ734" s="57"/>
      <c r="QBA734" s="57"/>
      <c r="QBB734" s="57"/>
      <c r="QBC734" s="57"/>
      <c r="QBD734" s="57"/>
      <c r="QBE734" s="57"/>
      <c r="QBF734" s="57"/>
      <c r="QBG734" s="57"/>
      <c r="QBH734" s="57"/>
      <c r="QBI734" s="57"/>
      <c r="QBJ734" s="57"/>
      <c r="QBK734" s="57"/>
      <c r="QBL734" s="57"/>
      <c r="QBM734" s="57"/>
      <c r="QBN734" s="57"/>
      <c r="QBO734" s="57"/>
      <c r="QBP734" s="57"/>
      <c r="QBQ734" s="57"/>
      <c r="QBR734" s="57"/>
      <c r="QBS734" s="57"/>
      <c r="QBT734" s="57"/>
      <c r="QBU734" s="57"/>
      <c r="QBV734" s="57"/>
      <c r="QBW734" s="57"/>
      <c r="QBX734" s="57"/>
      <c r="QBY734" s="57"/>
      <c r="QBZ734" s="57"/>
      <c r="QCA734" s="57"/>
      <c r="QCB734" s="57"/>
      <c r="QCC734" s="57"/>
      <c r="QCD734" s="57"/>
      <c r="QCE734" s="57"/>
      <c r="QCF734" s="57"/>
      <c r="QCG734" s="57"/>
      <c r="QCH734" s="57"/>
      <c r="QCI734" s="57"/>
      <c r="QCJ734" s="57"/>
      <c r="QCK734" s="57"/>
      <c r="QCL734" s="57"/>
      <c r="QCM734" s="57"/>
      <c r="QCN734" s="57"/>
      <c r="QCO734" s="57"/>
      <c r="QCP734" s="57"/>
      <c r="QCQ734" s="57"/>
      <c r="QCR734" s="57"/>
      <c r="QCS734" s="57"/>
      <c r="QCT734" s="57"/>
      <c r="QCU734" s="57"/>
      <c r="QCV734" s="57"/>
      <c r="QCW734" s="57"/>
      <c r="QCX734" s="57"/>
      <c r="QCY734" s="57"/>
      <c r="QCZ734" s="57"/>
      <c r="QDA734" s="57"/>
      <c r="QDB734" s="57"/>
      <c r="QDC734" s="57"/>
      <c r="QDD734" s="57"/>
      <c r="QDE734" s="57"/>
      <c r="QDF734" s="57"/>
      <c r="QDG734" s="57"/>
      <c r="QDH734" s="57"/>
      <c r="QDI734" s="57"/>
      <c r="QDJ734" s="57"/>
      <c r="QDK734" s="57"/>
      <c r="QDL734" s="57"/>
      <c r="QDM734" s="57"/>
      <c r="QDN734" s="57"/>
      <c r="QDO734" s="57"/>
      <c r="QDP734" s="57"/>
      <c r="QDQ734" s="57"/>
      <c r="QDR734" s="57"/>
      <c r="QDS734" s="57"/>
      <c r="QDT734" s="57"/>
      <c r="QDU734" s="57"/>
      <c r="QDV734" s="57"/>
      <c r="QDW734" s="57"/>
      <c r="QDX734" s="57"/>
      <c r="QDY734" s="57"/>
      <c r="QDZ734" s="57"/>
      <c r="QEA734" s="57"/>
      <c r="QEB734" s="57"/>
      <c r="QEC734" s="57"/>
      <c r="QED734" s="57"/>
      <c r="QEE734" s="57"/>
      <c r="QEF734" s="57"/>
      <c r="QEG734" s="57"/>
      <c r="QEH734" s="57"/>
      <c r="QEI734" s="57"/>
      <c r="QEJ734" s="57"/>
      <c r="QEK734" s="57"/>
      <c r="QEL734" s="57"/>
      <c r="QEM734" s="57"/>
      <c r="QEN734" s="57"/>
      <c r="QEO734" s="57"/>
      <c r="QEP734" s="57"/>
      <c r="QEQ734" s="57"/>
      <c r="QER734" s="57"/>
      <c r="QES734" s="57"/>
      <c r="QET734" s="57"/>
      <c r="QEU734" s="57"/>
      <c r="QEV734" s="57"/>
      <c r="QEW734" s="57"/>
      <c r="QEX734" s="57"/>
      <c r="QEY734" s="57"/>
      <c r="QEZ734" s="57"/>
      <c r="QFA734" s="57"/>
      <c r="QFB734" s="57"/>
      <c r="QFC734" s="57"/>
      <c r="QFD734" s="57"/>
      <c r="QFE734" s="57"/>
      <c r="QFF734" s="57"/>
      <c r="QFG734" s="57"/>
      <c r="QFH734" s="57"/>
      <c r="QFI734" s="57"/>
      <c r="QFJ734" s="57"/>
      <c r="QFK734" s="57"/>
      <c r="QFL734" s="57"/>
      <c r="QFM734" s="57"/>
      <c r="QFN734" s="57"/>
      <c r="QFO734" s="57"/>
      <c r="QFP734" s="57"/>
      <c r="QFQ734" s="57"/>
      <c r="QFR734" s="57"/>
      <c r="QFS734" s="57"/>
      <c r="QFT734" s="57"/>
      <c r="QFU734" s="57"/>
      <c r="QFV734" s="57"/>
      <c r="QFW734" s="57"/>
      <c r="QFX734" s="57"/>
      <c r="QFY734" s="57"/>
      <c r="QFZ734" s="57"/>
      <c r="QGA734" s="57"/>
      <c r="QGB734" s="57"/>
      <c r="QGC734" s="57"/>
      <c r="QGD734" s="57"/>
      <c r="QGE734" s="57"/>
      <c r="QGF734" s="57"/>
      <c r="QGG734" s="57"/>
      <c r="QGH734" s="57"/>
      <c r="QGI734" s="57"/>
      <c r="QGJ734" s="57"/>
      <c r="QGK734" s="57"/>
      <c r="QGL734" s="57"/>
      <c r="QGM734" s="57"/>
      <c r="QGN734" s="57"/>
      <c r="QGO734" s="57"/>
      <c r="QGP734" s="57"/>
      <c r="QGQ734" s="57"/>
      <c r="QGR734" s="57"/>
      <c r="QGS734" s="57"/>
      <c r="QGT734" s="57"/>
      <c r="QGU734" s="57"/>
      <c r="QGV734" s="57"/>
      <c r="QGW734" s="57"/>
      <c r="QGX734" s="57"/>
      <c r="QGY734" s="57"/>
      <c r="QGZ734" s="57"/>
      <c r="QHA734" s="57"/>
      <c r="QHB734" s="57"/>
      <c r="QHC734" s="57"/>
      <c r="QHD734" s="57"/>
      <c r="QHE734" s="57"/>
      <c r="QHF734" s="57"/>
      <c r="QHG734" s="57"/>
      <c r="QHH734" s="57"/>
      <c r="QHI734" s="57"/>
      <c r="QHJ734" s="57"/>
      <c r="QHK734" s="57"/>
      <c r="QHL734" s="57"/>
      <c r="QHM734" s="57"/>
      <c r="QHN734" s="57"/>
      <c r="QHO734" s="57"/>
      <c r="QHP734" s="57"/>
      <c r="QHQ734" s="57"/>
      <c r="QHR734" s="57"/>
      <c r="QHS734" s="57"/>
      <c r="QHT734" s="57"/>
      <c r="QHU734" s="57"/>
      <c r="QHV734" s="57"/>
      <c r="QHW734" s="57"/>
      <c r="QHX734" s="57"/>
      <c r="QHY734" s="57"/>
      <c r="QHZ734" s="57"/>
      <c r="QIA734" s="57"/>
      <c r="QIB734" s="57"/>
      <c r="QIC734" s="57"/>
      <c r="QID734" s="57"/>
      <c r="QIE734" s="57"/>
      <c r="QIF734" s="57"/>
      <c r="QIG734" s="57"/>
      <c r="QIH734" s="57"/>
      <c r="QII734" s="57"/>
      <c r="QIJ734" s="57"/>
      <c r="QIK734" s="57"/>
      <c r="QIL734" s="57"/>
      <c r="QIM734" s="57"/>
      <c r="QIN734" s="57"/>
      <c r="QIO734" s="57"/>
      <c r="QIP734" s="57"/>
      <c r="QIQ734" s="57"/>
      <c r="QIR734" s="57"/>
      <c r="QIS734" s="57"/>
      <c r="QIT734" s="57"/>
      <c r="QIU734" s="57"/>
      <c r="QIV734" s="57"/>
      <c r="QIW734" s="57"/>
      <c r="QIX734" s="57"/>
      <c r="QIY734" s="57"/>
      <c r="QIZ734" s="57"/>
      <c r="QJA734" s="57"/>
      <c r="QJB734" s="57"/>
      <c r="QJC734" s="57"/>
      <c r="QJD734" s="57"/>
      <c r="QJE734" s="57"/>
      <c r="QJF734" s="57"/>
      <c r="QJG734" s="57"/>
      <c r="QJH734" s="57"/>
      <c r="QJI734" s="57"/>
      <c r="QJJ734" s="57"/>
      <c r="QJK734" s="57"/>
      <c r="QJL734" s="57"/>
      <c r="QJM734" s="57"/>
      <c r="QJN734" s="57"/>
      <c r="QJO734" s="57"/>
      <c r="QJP734" s="57"/>
      <c r="QJQ734" s="57"/>
      <c r="QJR734" s="57"/>
      <c r="QJS734" s="57"/>
      <c r="QJT734" s="57"/>
      <c r="QJU734" s="57"/>
      <c r="QJV734" s="57"/>
      <c r="QJW734" s="57"/>
      <c r="QJX734" s="57"/>
      <c r="QJY734" s="57"/>
      <c r="QJZ734" s="57"/>
      <c r="QKA734" s="57"/>
      <c r="QKB734" s="57"/>
      <c r="QKC734" s="57"/>
      <c r="QKD734" s="57"/>
      <c r="QKE734" s="57"/>
      <c r="QKF734" s="57"/>
      <c r="QKG734" s="57"/>
      <c r="QKH734" s="57"/>
      <c r="QKI734" s="57"/>
      <c r="QKJ734" s="57"/>
      <c r="QKK734" s="57"/>
      <c r="QKL734" s="57"/>
      <c r="QKM734" s="57"/>
      <c r="QKN734" s="57"/>
      <c r="QKO734" s="57"/>
      <c r="QKP734" s="57"/>
      <c r="QKQ734" s="57"/>
      <c r="QKR734" s="57"/>
      <c r="QKS734" s="57"/>
      <c r="QKT734" s="57"/>
      <c r="QKU734" s="57"/>
      <c r="QKV734" s="57"/>
      <c r="QKW734" s="57"/>
      <c r="QKX734" s="57"/>
      <c r="QKY734" s="57"/>
      <c r="QKZ734" s="57"/>
      <c r="QLA734" s="57"/>
      <c r="QLB734" s="57"/>
      <c r="QLC734" s="57"/>
      <c r="QLD734" s="57"/>
      <c r="QLE734" s="57"/>
      <c r="QLF734" s="57"/>
      <c r="QLG734" s="57"/>
      <c r="QLH734" s="57"/>
      <c r="QLI734" s="57"/>
      <c r="QLJ734" s="57"/>
      <c r="QLK734" s="57"/>
      <c r="QLL734" s="57"/>
      <c r="QLM734" s="57"/>
      <c r="QLN734" s="57"/>
      <c r="QLO734" s="57"/>
      <c r="QLP734" s="57"/>
      <c r="QLQ734" s="57"/>
      <c r="QLR734" s="57"/>
      <c r="QLS734" s="57"/>
      <c r="QLT734" s="57"/>
      <c r="QLU734" s="57"/>
      <c r="QLV734" s="57"/>
      <c r="QLW734" s="57"/>
      <c r="QLX734" s="57"/>
      <c r="QLY734" s="57"/>
      <c r="QLZ734" s="57"/>
      <c r="QMA734" s="57"/>
      <c r="QMB734" s="57"/>
      <c r="QMC734" s="57"/>
      <c r="QMD734" s="57"/>
      <c r="QME734" s="57"/>
      <c r="QMF734" s="57"/>
      <c r="QMG734" s="57"/>
      <c r="QMH734" s="57"/>
      <c r="QMI734" s="57"/>
      <c r="QMJ734" s="57"/>
      <c r="QMK734" s="57"/>
      <c r="QML734" s="57"/>
      <c r="QMM734" s="57"/>
      <c r="QMN734" s="57"/>
      <c r="QMO734" s="57"/>
      <c r="QMP734" s="57"/>
      <c r="QMQ734" s="57"/>
      <c r="QMR734" s="57"/>
      <c r="QMS734" s="57"/>
      <c r="QMT734" s="57"/>
      <c r="QMU734" s="57"/>
      <c r="QMV734" s="57"/>
      <c r="QMW734" s="57"/>
      <c r="QMX734" s="57"/>
      <c r="QMY734" s="57"/>
      <c r="QMZ734" s="57"/>
      <c r="QNA734" s="57"/>
      <c r="QNB734" s="57"/>
      <c r="QNC734" s="57"/>
      <c r="QND734" s="57"/>
      <c r="QNE734" s="57"/>
      <c r="QNF734" s="57"/>
      <c r="QNG734" s="57"/>
      <c r="QNH734" s="57"/>
      <c r="QNI734" s="57"/>
      <c r="QNJ734" s="57"/>
      <c r="QNK734" s="57"/>
      <c r="QNL734" s="57"/>
      <c r="QNM734" s="57"/>
      <c r="QNN734" s="57"/>
      <c r="QNO734" s="57"/>
      <c r="QNP734" s="57"/>
      <c r="QNQ734" s="57"/>
      <c r="QNR734" s="57"/>
      <c r="QNS734" s="57"/>
      <c r="QNT734" s="57"/>
      <c r="QNU734" s="57"/>
      <c r="QNV734" s="57"/>
      <c r="QNW734" s="57"/>
      <c r="QNX734" s="57"/>
      <c r="QNY734" s="57"/>
      <c r="QNZ734" s="57"/>
      <c r="QOA734" s="57"/>
      <c r="QOB734" s="57"/>
      <c r="QOC734" s="57"/>
      <c r="QOD734" s="57"/>
      <c r="QOE734" s="57"/>
      <c r="QOF734" s="57"/>
      <c r="QOG734" s="57"/>
      <c r="QOH734" s="57"/>
      <c r="QOI734" s="57"/>
      <c r="QOJ734" s="57"/>
      <c r="QOK734" s="57"/>
      <c r="QOL734" s="57"/>
      <c r="QOM734" s="57"/>
      <c r="QON734" s="57"/>
      <c r="QOO734" s="57"/>
      <c r="QOP734" s="57"/>
      <c r="QOQ734" s="57"/>
      <c r="QOR734" s="57"/>
      <c r="QOS734" s="57"/>
      <c r="QOT734" s="57"/>
      <c r="QOU734" s="57"/>
      <c r="QOV734" s="57"/>
      <c r="QOW734" s="57"/>
      <c r="QOX734" s="57"/>
      <c r="QOY734" s="57"/>
      <c r="QOZ734" s="57"/>
      <c r="QPA734" s="57"/>
      <c r="QPB734" s="57"/>
      <c r="QPC734" s="57"/>
      <c r="QPD734" s="57"/>
      <c r="QPE734" s="57"/>
      <c r="QPF734" s="57"/>
      <c r="QPG734" s="57"/>
      <c r="QPH734" s="57"/>
      <c r="QPI734" s="57"/>
      <c r="QPJ734" s="57"/>
      <c r="QPK734" s="57"/>
      <c r="QPL734" s="57"/>
      <c r="QPM734" s="57"/>
      <c r="QPN734" s="57"/>
      <c r="QPO734" s="57"/>
      <c r="QPP734" s="57"/>
      <c r="QPQ734" s="57"/>
      <c r="QPR734" s="57"/>
      <c r="QPS734" s="57"/>
      <c r="QPT734" s="57"/>
      <c r="QPU734" s="57"/>
      <c r="QPV734" s="57"/>
      <c r="QPW734" s="57"/>
      <c r="QPX734" s="57"/>
      <c r="QPY734" s="57"/>
      <c r="QPZ734" s="57"/>
      <c r="QQA734" s="57"/>
      <c r="QQB734" s="57"/>
      <c r="QQC734" s="57"/>
      <c r="QQD734" s="57"/>
      <c r="QQE734" s="57"/>
      <c r="QQF734" s="57"/>
      <c r="QQG734" s="57"/>
      <c r="QQH734" s="57"/>
      <c r="QQI734" s="57"/>
      <c r="QQJ734" s="57"/>
      <c r="QQK734" s="57"/>
      <c r="QQL734" s="57"/>
      <c r="QQM734" s="57"/>
      <c r="QQN734" s="57"/>
      <c r="QQO734" s="57"/>
      <c r="QQP734" s="57"/>
      <c r="QQQ734" s="57"/>
      <c r="QQR734" s="57"/>
      <c r="QQS734" s="57"/>
      <c r="QQT734" s="57"/>
      <c r="QQU734" s="57"/>
      <c r="QQV734" s="57"/>
      <c r="QQW734" s="57"/>
      <c r="QQX734" s="57"/>
      <c r="QQY734" s="57"/>
      <c r="QQZ734" s="57"/>
      <c r="QRA734" s="57"/>
      <c r="QRB734" s="57"/>
      <c r="QRC734" s="57"/>
      <c r="QRD734" s="57"/>
      <c r="QRE734" s="57"/>
      <c r="QRF734" s="57"/>
      <c r="QRG734" s="57"/>
      <c r="QRH734" s="57"/>
      <c r="QRI734" s="57"/>
      <c r="QRJ734" s="57"/>
      <c r="QRK734" s="57"/>
      <c r="QRL734" s="57"/>
      <c r="QRM734" s="57"/>
      <c r="QRN734" s="57"/>
      <c r="QRO734" s="57"/>
      <c r="QRP734" s="57"/>
      <c r="QRQ734" s="57"/>
      <c r="QRR734" s="57"/>
      <c r="QRS734" s="57"/>
      <c r="QRT734" s="57"/>
      <c r="QRU734" s="57"/>
      <c r="QRV734" s="57"/>
      <c r="QRW734" s="57"/>
      <c r="QRX734" s="57"/>
      <c r="QRY734" s="57"/>
      <c r="QRZ734" s="57"/>
      <c r="QSA734" s="57"/>
      <c r="QSB734" s="57"/>
      <c r="QSC734" s="57"/>
      <c r="QSD734" s="57"/>
      <c r="QSE734" s="57"/>
      <c r="QSF734" s="57"/>
      <c r="QSG734" s="57"/>
      <c r="QSH734" s="57"/>
      <c r="QSI734" s="57"/>
      <c r="QSJ734" s="57"/>
      <c r="QSK734" s="57"/>
      <c r="QSL734" s="57"/>
      <c r="QSM734" s="57"/>
      <c r="QSN734" s="57"/>
      <c r="QSO734" s="57"/>
      <c r="QSP734" s="57"/>
      <c r="QSQ734" s="57"/>
      <c r="QSR734" s="57"/>
      <c r="QSS734" s="57"/>
      <c r="QST734" s="57"/>
      <c r="QSU734" s="57"/>
      <c r="QSV734" s="57"/>
      <c r="QSW734" s="57"/>
      <c r="QSX734" s="57"/>
      <c r="QSY734" s="57"/>
      <c r="QSZ734" s="57"/>
      <c r="QTA734" s="57"/>
      <c r="QTB734" s="57"/>
      <c r="QTC734" s="57"/>
      <c r="QTD734" s="57"/>
      <c r="QTE734" s="57"/>
      <c r="QTF734" s="57"/>
      <c r="QTG734" s="57"/>
      <c r="QTH734" s="57"/>
      <c r="QTI734" s="57"/>
      <c r="QTJ734" s="57"/>
      <c r="QTK734" s="57"/>
      <c r="QTL734" s="57"/>
      <c r="QTM734" s="57"/>
      <c r="QTN734" s="57"/>
      <c r="QTO734" s="57"/>
      <c r="QTP734" s="57"/>
      <c r="QTQ734" s="57"/>
      <c r="QTR734" s="57"/>
      <c r="QTS734" s="57"/>
      <c r="QTT734" s="57"/>
      <c r="QTU734" s="57"/>
      <c r="QTV734" s="57"/>
      <c r="QTW734" s="57"/>
      <c r="QTX734" s="57"/>
      <c r="QTY734" s="57"/>
      <c r="QTZ734" s="57"/>
      <c r="QUA734" s="57"/>
      <c r="QUB734" s="57"/>
      <c r="QUC734" s="57"/>
      <c r="QUD734" s="57"/>
      <c r="QUE734" s="57"/>
      <c r="QUF734" s="57"/>
      <c r="QUG734" s="57"/>
      <c r="QUH734" s="57"/>
      <c r="QUI734" s="57"/>
      <c r="QUJ734" s="57"/>
      <c r="QUK734" s="57"/>
      <c r="QUL734" s="57"/>
      <c r="QUM734" s="57"/>
      <c r="QUN734" s="57"/>
      <c r="QUO734" s="57"/>
      <c r="QUP734" s="57"/>
      <c r="QUQ734" s="57"/>
      <c r="QUR734" s="57"/>
      <c r="QUS734" s="57"/>
      <c r="QUT734" s="57"/>
      <c r="QUU734" s="57"/>
      <c r="QUV734" s="57"/>
      <c r="QUW734" s="57"/>
      <c r="QUX734" s="57"/>
      <c r="QUY734" s="57"/>
      <c r="QUZ734" s="57"/>
      <c r="QVA734" s="57"/>
      <c r="QVB734" s="57"/>
      <c r="QVC734" s="57"/>
      <c r="QVD734" s="57"/>
      <c r="QVE734" s="57"/>
      <c r="QVF734" s="57"/>
      <c r="QVG734" s="57"/>
      <c r="QVH734" s="57"/>
      <c r="QVI734" s="57"/>
      <c r="QVJ734" s="57"/>
      <c r="QVK734" s="57"/>
      <c r="QVL734" s="57"/>
      <c r="QVM734" s="57"/>
      <c r="QVN734" s="57"/>
      <c r="QVO734" s="57"/>
      <c r="QVP734" s="57"/>
      <c r="QVQ734" s="57"/>
      <c r="QVR734" s="57"/>
      <c r="QVS734" s="57"/>
      <c r="QVT734" s="57"/>
      <c r="QVU734" s="57"/>
      <c r="QVV734" s="57"/>
      <c r="QVW734" s="57"/>
      <c r="QVX734" s="57"/>
      <c r="QVY734" s="57"/>
      <c r="QVZ734" s="57"/>
      <c r="QWA734" s="57"/>
      <c r="QWB734" s="57"/>
      <c r="QWC734" s="57"/>
      <c r="QWD734" s="57"/>
      <c r="QWE734" s="57"/>
      <c r="QWF734" s="57"/>
      <c r="QWG734" s="57"/>
      <c r="QWH734" s="57"/>
      <c r="QWI734" s="57"/>
      <c r="QWJ734" s="57"/>
      <c r="QWK734" s="57"/>
      <c r="QWL734" s="57"/>
      <c r="QWM734" s="57"/>
      <c r="QWN734" s="57"/>
      <c r="QWO734" s="57"/>
      <c r="QWP734" s="57"/>
      <c r="QWQ734" s="57"/>
      <c r="QWR734" s="57"/>
      <c r="QWS734" s="57"/>
      <c r="QWT734" s="57"/>
      <c r="QWU734" s="57"/>
      <c r="QWV734" s="57"/>
      <c r="QWW734" s="57"/>
      <c r="QWX734" s="57"/>
      <c r="QWY734" s="57"/>
      <c r="QWZ734" s="57"/>
      <c r="QXA734" s="57"/>
      <c r="QXB734" s="57"/>
      <c r="QXC734" s="57"/>
      <c r="QXD734" s="57"/>
      <c r="QXE734" s="57"/>
      <c r="QXF734" s="57"/>
      <c r="QXG734" s="57"/>
      <c r="QXH734" s="57"/>
      <c r="QXI734" s="57"/>
      <c r="QXJ734" s="57"/>
      <c r="QXK734" s="57"/>
      <c r="QXL734" s="57"/>
      <c r="QXM734" s="57"/>
      <c r="QXN734" s="57"/>
      <c r="QXO734" s="57"/>
      <c r="QXP734" s="57"/>
      <c r="QXQ734" s="57"/>
      <c r="QXR734" s="57"/>
      <c r="QXS734" s="57"/>
      <c r="QXT734" s="57"/>
      <c r="QXU734" s="57"/>
      <c r="QXV734" s="57"/>
      <c r="QXW734" s="57"/>
      <c r="QXX734" s="57"/>
      <c r="QXY734" s="57"/>
      <c r="QXZ734" s="57"/>
      <c r="QYA734" s="57"/>
      <c r="QYB734" s="57"/>
      <c r="QYC734" s="57"/>
      <c r="QYD734" s="57"/>
      <c r="QYE734" s="57"/>
      <c r="QYF734" s="57"/>
      <c r="QYG734" s="57"/>
      <c r="QYH734" s="57"/>
      <c r="QYI734" s="57"/>
      <c r="QYJ734" s="57"/>
      <c r="QYK734" s="57"/>
      <c r="QYL734" s="57"/>
      <c r="QYM734" s="57"/>
      <c r="QYN734" s="57"/>
      <c r="QYO734" s="57"/>
      <c r="QYP734" s="57"/>
      <c r="QYQ734" s="57"/>
      <c r="QYR734" s="57"/>
      <c r="QYS734" s="57"/>
      <c r="QYT734" s="57"/>
      <c r="QYU734" s="57"/>
      <c r="QYV734" s="57"/>
      <c r="QYW734" s="57"/>
      <c r="QYX734" s="57"/>
      <c r="QYY734" s="57"/>
      <c r="QYZ734" s="57"/>
      <c r="QZA734" s="57"/>
      <c r="QZB734" s="57"/>
      <c r="QZC734" s="57"/>
      <c r="QZD734" s="57"/>
      <c r="QZE734" s="57"/>
      <c r="QZF734" s="57"/>
      <c r="QZG734" s="57"/>
      <c r="QZH734" s="57"/>
      <c r="QZI734" s="57"/>
      <c r="QZJ734" s="57"/>
      <c r="QZK734" s="57"/>
      <c r="QZL734" s="57"/>
      <c r="QZM734" s="57"/>
      <c r="QZN734" s="57"/>
      <c r="QZO734" s="57"/>
      <c r="QZP734" s="57"/>
      <c r="QZQ734" s="57"/>
      <c r="QZR734" s="57"/>
      <c r="QZS734" s="57"/>
      <c r="QZT734" s="57"/>
      <c r="QZU734" s="57"/>
      <c r="QZV734" s="57"/>
      <c r="QZW734" s="57"/>
      <c r="QZX734" s="57"/>
      <c r="QZY734" s="57"/>
      <c r="QZZ734" s="57"/>
      <c r="RAA734" s="57"/>
      <c r="RAB734" s="57"/>
      <c r="RAC734" s="57"/>
      <c r="RAD734" s="57"/>
      <c r="RAE734" s="57"/>
      <c r="RAF734" s="57"/>
      <c r="RAG734" s="57"/>
      <c r="RAH734" s="57"/>
      <c r="RAI734" s="57"/>
      <c r="RAJ734" s="57"/>
      <c r="RAK734" s="57"/>
      <c r="RAL734" s="57"/>
      <c r="RAM734" s="57"/>
      <c r="RAN734" s="57"/>
      <c r="RAO734" s="57"/>
      <c r="RAP734" s="57"/>
      <c r="RAQ734" s="57"/>
      <c r="RAR734" s="57"/>
      <c r="RAS734" s="57"/>
      <c r="RAT734" s="57"/>
      <c r="RAU734" s="57"/>
      <c r="RAV734" s="57"/>
      <c r="RAW734" s="57"/>
      <c r="RAX734" s="57"/>
      <c r="RAY734" s="57"/>
      <c r="RAZ734" s="57"/>
      <c r="RBA734" s="57"/>
      <c r="RBB734" s="57"/>
      <c r="RBC734" s="57"/>
      <c r="RBD734" s="57"/>
      <c r="RBE734" s="57"/>
      <c r="RBF734" s="57"/>
      <c r="RBG734" s="57"/>
      <c r="RBH734" s="57"/>
      <c r="RBI734" s="57"/>
      <c r="RBJ734" s="57"/>
      <c r="RBK734" s="57"/>
      <c r="RBL734" s="57"/>
      <c r="RBM734" s="57"/>
      <c r="RBN734" s="57"/>
      <c r="RBO734" s="57"/>
      <c r="RBP734" s="57"/>
      <c r="RBQ734" s="57"/>
      <c r="RBR734" s="57"/>
      <c r="RBS734" s="57"/>
      <c r="RBT734" s="57"/>
      <c r="RBU734" s="57"/>
      <c r="RBV734" s="57"/>
      <c r="RBW734" s="57"/>
      <c r="RBX734" s="57"/>
      <c r="RBY734" s="57"/>
      <c r="RBZ734" s="57"/>
      <c r="RCA734" s="57"/>
      <c r="RCB734" s="57"/>
      <c r="RCC734" s="57"/>
      <c r="RCD734" s="57"/>
      <c r="RCE734" s="57"/>
      <c r="RCF734" s="57"/>
      <c r="RCG734" s="57"/>
      <c r="RCH734" s="57"/>
      <c r="RCI734" s="57"/>
      <c r="RCJ734" s="57"/>
      <c r="RCK734" s="57"/>
      <c r="RCL734" s="57"/>
      <c r="RCM734" s="57"/>
      <c r="RCN734" s="57"/>
      <c r="RCO734" s="57"/>
      <c r="RCP734" s="57"/>
      <c r="RCQ734" s="57"/>
      <c r="RCR734" s="57"/>
      <c r="RCS734" s="57"/>
      <c r="RCT734" s="57"/>
      <c r="RCU734" s="57"/>
      <c r="RCV734" s="57"/>
      <c r="RCW734" s="57"/>
      <c r="RCX734" s="57"/>
      <c r="RCY734" s="57"/>
      <c r="RCZ734" s="57"/>
      <c r="RDA734" s="57"/>
      <c r="RDB734" s="57"/>
      <c r="RDC734" s="57"/>
      <c r="RDD734" s="57"/>
      <c r="RDE734" s="57"/>
      <c r="RDF734" s="57"/>
      <c r="RDG734" s="57"/>
      <c r="RDH734" s="57"/>
      <c r="RDI734" s="57"/>
      <c r="RDJ734" s="57"/>
      <c r="RDK734" s="57"/>
      <c r="RDL734" s="57"/>
      <c r="RDM734" s="57"/>
      <c r="RDN734" s="57"/>
      <c r="RDO734" s="57"/>
      <c r="RDP734" s="57"/>
      <c r="RDQ734" s="57"/>
      <c r="RDR734" s="57"/>
      <c r="RDS734" s="57"/>
      <c r="RDT734" s="57"/>
      <c r="RDU734" s="57"/>
      <c r="RDV734" s="57"/>
      <c r="RDW734" s="57"/>
      <c r="RDX734" s="57"/>
      <c r="RDY734" s="57"/>
      <c r="RDZ734" s="57"/>
      <c r="REA734" s="57"/>
      <c r="REB734" s="57"/>
      <c r="REC734" s="57"/>
      <c r="RED734" s="57"/>
      <c r="REE734" s="57"/>
      <c r="REF734" s="57"/>
      <c r="REG734" s="57"/>
      <c r="REH734" s="57"/>
      <c r="REI734" s="57"/>
      <c r="REJ734" s="57"/>
      <c r="REK734" s="57"/>
      <c r="REL734" s="57"/>
      <c r="REM734" s="57"/>
      <c r="REN734" s="57"/>
      <c r="REO734" s="57"/>
      <c r="REP734" s="57"/>
      <c r="REQ734" s="57"/>
      <c r="RER734" s="57"/>
      <c r="RES734" s="57"/>
      <c r="RET734" s="57"/>
      <c r="REU734" s="57"/>
      <c r="REV734" s="57"/>
      <c r="REW734" s="57"/>
      <c r="REX734" s="57"/>
      <c r="REY734" s="57"/>
      <c r="REZ734" s="57"/>
      <c r="RFA734" s="57"/>
      <c r="RFB734" s="57"/>
      <c r="RFC734" s="57"/>
      <c r="RFD734" s="57"/>
      <c r="RFE734" s="57"/>
      <c r="RFF734" s="57"/>
      <c r="RFG734" s="57"/>
      <c r="RFH734" s="57"/>
      <c r="RFI734" s="57"/>
      <c r="RFJ734" s="57"/>
      <c r="RFK734" s="57"/>
      <c r="RFL734" s="57"/>
      <c r="RFM734" s="57"/>
      <c r="RFN734" s="57"/>
      <c r="RFO734" s="57"/>
      <c r="RFP734" s="57"/>
      <c r="RFQ734" s="57"/>
      <c r="RFR734" s="57"/>
      <c r="RFS734" s="57"/>
      <c r="RFT734" s="57"/>
      <c r="RFU734" s="57"/>
      <c r="RFV734" s="57"/>
      <c r="RFW734" s="57"/>
      <c r="RFX734" s="57"/>
      <c r="RFY734" s="57"/>
      <c r="RFZ734" s="57"/>
      <c r="RGA734" s="57"/>
      <c r="RGB734" s="57"/>
      <c r="RGC734" s="57"/>
      <c r="RGD734" s="57"/>
      <c r="RGE734" s="57"/>
      <c r="RGF734" s="57"/>
      <c r="RGG734" s="57"/>
      <c r="RGH734" s="57"/>
      <c r="RGI734" s="57"/>
      <c r="RGJ734" s="57"/>
      <c r="RGK734" s="57"/>
      <c r="RGL734" s="57"/>
      <c r="RGM734" s="57"/>
      <c r="RGN734" s="57"/>
      <c r="RGO734" s="57"/>
      <c r="RGP734" s="57"/>
      <c r="RGQ734" s="57"/>
      <c r="RGR734" s="57"/>
      <c r="RGS734" s="57"/>
      <c r="RGT734" s="57"/>
      <c r="RGU734" s="57"/>
      <c r="RGV734" s="57"/>
      <c r="RGW734" s="57"/>
      <c r="RGX734" s="57"/>
      <c r="RGY734" s="57"/>
      <c r="RGZ734" s="57"/>
      <c r="RHA734" s="57"/>
      <c r="RHB734" s="57"/>
      <c r="RHC734" s="57"/>
      <c r="RHD734" s="57"/>
      <c r="RHE734" s="57"/>
      <c r="RHF734" s="57"/>
      <c r="RHG734" s="57"/>
      <c r="RHH734" s="57"/>
      <c r="RHI734" s="57"/>
      <c r="RHJ734" s="57"/>
      <c r="RHK734" s="57"/>
      <c r="RHL734" s="57"/>
      <c r="RHM734" s="57"/>
      <c r="RHN734" s="57"/>
      <c r="RHO734" s="57"/>
      <c r="RHP734" s="57"/>
      <c r="RHQ734" s="57"/>
      <c r="RHR734" s="57"/>
      <c r="RHS734" s="57"/>
      <c r="RHT734" s="57"/>
      <c r="RHU734" s="57"/>
      <c r="RHV734" s="57"/>
      <c r="RHW734" s="57"/>
      <c r="RHX734" s="57"/>
      <c r="RHY734" s="57"/>
      <c r="RHZ734" s="57"/>
      <c r="RIA734" s="57"/>
      <c r="RIB734" s="57"/>
      <c r="RIC734" s="57"/>
      <c r="RID734" s="57"/>
      <c r="RIE734" s="57"/>
      <c r="RIF734" s="57"/>
      <c r="RIG734" s="57"/>
      <c r="RIH734" s="57"/>
      <c r="RII734" s="57"/>
      <c r="RIJ734" s="57"/>
      <c r="RIK734" s="57"/>
      <c r="RIL734" s="57"/>
      <c r="RIM734" s="57"/>
      <c r="RIN734" s="57"/>
      <c r="RIO734" s="57"/>
      <c r="RIP734" s="57"/>
      <c r="RIQ734" s="57"/>
      <c r="RIR734" s="57"/>
      <c r="RIS734" s="57"/>
      <c r="RIT734" s="57"/>
      <c r="RIU734" s="57"/>
      <c r="RIV734" s="57"/>
      <c r="RIW734" s="57"/>
      <c r="RIX734" s="57"/>
      <c r="RIY734" s="57"/>
      <c r="RIZ734" s="57"/>
      <c r="RJA734" s="57"/>
      <c r="RJB734" s="57"/>
      <c r="RJC734" s="57"/>
      <c r="RJD734" s="57"/>
      <c r="RJE734" s="57"/>
      <c r="RJF734" s="57"/>
      <c r="RJG734" s="57"/>
      <c r="RJH734" s="57"/>
      <c r="RJI734" s="57"/>
      <c r="RJJ734" s="57"/>
      <c r="RJK734" s="57"/>
      <c r="RJL734" s="57"/>
      <c r="RJM734" s="57"/>
      <c r="RJN734" s="57"/>
      <c r="RJO734" s="57"/>
      <c r="RJP734" s="57"/>
      <c r="RJQ734" s="57"/>
      <c r="RJR734" s="57"/>
      <c r="RJS734" s="57"/>
      <c r="RJT734" s="57"/>
      <c r="RJU734" s="57"/>
      <c r="RJV734" s="57"/>
      <c r="RJW734" s="57"/>
      <c r="RJX734" s="57"/>
      <c r="RJY734" s="57"/>
      <c r="RJZ734" s="57"/>
      <c r="RKA734" s="57"/>
      <c r="RKB734" s="57"/>
      <c r="RKC734" s="57"/>
      <c r="RKD734" s="57"/>
      <c r="RKE734" s="57"/>
      <c r="RKF734" s="57"/>
      <c r="RKG734" s="57"/>
      <c r="RKH734" s="57"/>
      <c r="RKI734" s="57"/>
      <c r="RKJ734" s="57"/>
      <c r="RKK734" s="57"/>
      <c r="RKL734" s="57"/>
      <c r="RKM734" s="57"/>
      <c r="RKN734" s="57"/>
      <c r="RKO734" s="57"/>
      <c r="RKP734" s="57"/>
      <c r="RKQ734" s="57"/>
      <c r="RKR734" s="57"/>
      <c r="RKS734" s="57"/>
      <c r="RKT734" s="57"/>
      <c r="RKU734" s="57"/>
      <c r="RKV734" s="57"/>
      <c r="RKW734" s="57"/>
      <c r="RKX734" s="57"/>
      <c r="RKY734" s="57"/>
      <c r="RKZ734" s="57"/>
      <c r="RLA734" s="57"/>
      <c r="RLB734" s="57"/>
      <c r="RLC734" s="57"/>
      <c r="RLD734" s="57"/>
      <c r="RLE734" s="57"/>
      <c r="RLF734" s="57"/>
      <c r="RLG734" s="57"/>
      <c r="RLH734" s="57"/>
      <c r="RLI734" s="57"/>
      <c r="RLJ734" s="57"/>
      <c r="RLK734" s="57"/>
      <c r="RLL734" s="57"/>
      <c r="RLM734" s="57"/>
      <c r="RLN734" s="57"/>
      <c r="RLO734" s="57"/>
      <c r="RLP734" s="57"/>
      <c r="RLQ734" s="57"/>
      <c r="RLR734" s="57"/>
      <c r="RLS734" s="57"/>
      <c r="RLT734" s="57"/>
      <c r="RLU734" s="57"/>
      <c r="RLV734" s="57"/>
      <c r="RLW734" s="57"/>
      <c r="RLX734" s="57"/>
      <c r="RLY734" s="57"/>
      <c r="RLZ734" s="57"/>
      <c r="RMA734" s="57"/>
      <c r="RMB734" s="57"/>
      <c r="RMC734" s="57"/>
      <c r="RMD734" s="57"/>
      <c r="RME734" s="57"/>
      <c r="RMF734" s="57"/>
      <c r="RMG734" s="57"/>
      <c r="RMH734" s="57"/>
      <c r="RMI734" s="57"/>
      <c r="RMJ734" s="57"/>
      <c r="RMK734" s="57"/>
      <c r="RML734" s="57"/>
      <c r="RMM734" s="57"/>
      <c r="RMN734" s="57"/>
      <c r="RMO734" s="57"/>
      <c r="RMP734" s="57"/>
      <c r="RMQ734" s="57"/>
      <c r="RMR734" s="57"/>
      <c r="RMS734" s="57"/>
      <c r="RMT734" s="57"/>
      <c r="RMU734" s="57"/>
      <c r="RMV734" s="57"/>
      <c r="RMW734" s="57"/>
      <c r="RMX734" s="57"/>
      <c r="RMY734" s="57"/>
      <c r="RMZ734" s="57"/>
      <c r="RNA734" s="57"/>
      <c r="RNB734" s="57"/>
      <c r="RNC734" s="57"/>
      <c r="RND734" s="57"/>
      <c r="RNE734" s="57"/>
      <c r="RNF734" s="57"/>
      <c r="RNG734" s="57"/>
      <c r="RNH734" s="57"/>
      <c r="RNI734" s="57"/>
      <c r="RNJ734" s="57"/>
      <c r="RNK734" s="57"/>
      <c r="RNL734" s="57"/>
      <c r="RNM734" s="57"/>
      <c r="RNN734" s="57"/>
      <c r="RNO734" s="57"/>
      <c r="RNP734" s="57"/>
      <c r="RNQ734" s="57"/>
      <c r="RNR734" s="57"/>
      <c r="RNS734" s="57"/>
      <c r="RNT734" s="57"/>
      <c r="RNU734" s="57"/>
      <c r="RNV734" s="57"/>
      <c r="RNW734" s="57"/>
      <c r="RNX734" s="57"/>
      <c r="RNY734" s="57"/>
      <c r="RNZ734" s="57"/>
      <c r="ROA734" s="57"/>
      <c r="ROB734" s="57"/>
      <c r="ROC734" s="57"/>
      <c r="ROD734" s="57"/>
      <c r="ROE734" s="57"/>
      <c r="ROF734" s="57"/>
      <c r="ROG734" s="57"/>
      <c r="ROH734" s="57"/>
      <c r="ROI734" s="57"/>
      <c r="ROJ734" s="57"/>
      <c r="ROK734" s="57"/>
      <c r="ROL734" s="57"/>
      <c r="ROM734" s="57"/>
      <c r="RON734" s="57"/>
      <c r="ROO734" s="57"/>
      <c r="ROP734" s="57"/>
      <c r="ROQ734" s="57"/>
      <c r="ROR734" s="57"/>
      <c r="ROS734" s="57"/>
      <c r="ROT734" s="57"/>
      <c r="ROU734" s="57"/>
      <c r="ROV734" s="57"/>
      <c r="ROW734" s="57"/>
      <c r="ROX734" s="57"/>
      <c r="ROY734" s="57"/>
      <c r="ROZ734" s="57"/>
      <c r="RPA734" s="57"/>
      <c r="RPB734" s="57"/>
      <c r="RPC734" s="57"/>
      <c r="RPD734" s="57"/>
      <c r="RPE734" s="57"/>
      <c r="RPF734" s="57"/>
      <c r="RPG734" s="57"/>
      <c r="RPH734" s="57"/>
      <c r="RPI734" s="57"/>
      <c r="RPJ734" s="57"/>
      <c r="RPK734" s="57"/>
      <c r="RPL734" s="57"/>
      <c r="RPM734" s="57"/>
      <c r="RPN734" s="57"/>
      <c r="RPO734" s="57"/>
      <c r="RPP734" s="57"/>
      <c r="RPQ734" s="57"/>
      <c r="RPR734" s="57"/>
      <c r="RPS734" s="57"/>
      <c r="RPT734" s="57"/>
      <c r="RPU734" s="57"/>
      <c r="RPV734" s="57"/>
      <c r="RPW734" s="57"/>
      <c r="RPX734" s="57"/>
      <c r="RPY734" s="57"/>
      <c r="RPZ734" s="57"/>
      <c r="RQA734" s="57"/>
      <c r="RQB734" s="57"/>
      <c r="RQC734" s="57"/>
      <c r="RQD734" s="57"/>
      <c r="RQE734" s="57"/>
      <c r="RQF734" s="57"/>
      <c r="RQG734" s="57"/>
      <c r="RQH734" s="57"/>
      <c r="RQI734" s="57"/>
      <c r="RQJ734" s="57"/>
      <c r="RQK734" s="57"/>
      <c r="RQL734" s="57"/>
      <c r="RQM734" s="57"/>
      <c r="RQN734" s="57"/>
      <c r="RQO734" s="57"/>
      <c r="RQP734" s="57"/>
      <c r="RQQ734" s="57"/>
      <c r="RQR734" s="57"/>
      <c r="RQS734" s="57"/>
      <c r="RQT734" s="57"/>
      <c r="RQU734" s="57"/>
      <c r="RQV734" s="57"/>
      <c r="RQW734" s="57"/>
      <c r="RQX734" s="57"/>
      <c r="RQY734" s="57"/>
      <c r="RQZ734" s="57"/>
      <c r="RRA734" s="57"/>
      <c r="RRB734" s="57"/>
      <c r="RRC734" s="57"/>
      <c r="RRD734" s="57"/>
      <c r="RRE734" s="57"/>
      <c r="RRF734" s="57"/>
      <c r="RRG734" s="57"/>
      <c r="RRH734" s="57"/>
      <c r="RRI734" s="57"/>
      <c r="RRJ734" s="57"/>
      <c r="RRK734" s="57"/>
      <c r="RRL734" s="57"/>
      <c r="RRM734" s="57"/>
      <c r="RRN734" s="57"/>
      <c r="RRO734" s="57"/>
      <c r="RRP734" s="57"/>
      <c r="RRQ734" s="57"/>
      <c r="RRR734" s="57"/>
      <c r="RRS734" s="57"/>
      <c r="RRT734" s="57"/>
      <c r="RRU734" s="57"/>
      <c r="RRV734" s="57"/>
      <c r="RRW734" s="57"/>
      <c r="RRX734" s="57"/>
      <c r="RRY734" s="57"/>
      <c r="RRZ734" s="57"/>
      <c r="RSA734" s="57"/>
      <c r="RSB734" s="57"/>
      <c r="RSC734" s="57"/>
      <c r="RSD734" s="57"/>
      <c r="RSE734" s="57"/>
      <c r="RSF734" s="57"/>
      <c r="RSG734" s="57"/>
      <c r="RSH734" s="57"/>
      <c r="RSI734" s="57"/>
      <c r="RSJ734" s="57"/>
      <c r="RSK734" s="57"/>
      <c r="RSL734" s="57"/>
      <c r="RSM734" s="57"/>
      <c r="RSN734" s="57"/>
      <c r="RSO734" s="57"/>
      <c r="RSP734" s="57"/>
      <c r="RSQ734" s="57"/>
      <c r="RSR734" s="57"/>
      <c r="RSS734" s="57"/>
      <c r="RST734" s="57"/>
      <c r="RSU734" s="57"/>
      <c r="RSV734" s="57"/>
      <c r="RSW734" s="57"/>
      <c r="RSX734" s="57"/>
      <c r="RSY734" s="57"/>
      <c r="RSZ734" s="57"/>
      <c r="RTA734" s="57"/>
      <c r="RTB734" s="57"/>
      <c r="RTC734" s="57"/>
      <c r="RTD734" s="57"/>
      <c r="RTE734" s="57"/>
      <c r="RTF734" s="57"/>
      <c r="RTG734" s="57"/>
      <c r="RTH734" s="57"/>
      <c r="RTI734" s="57"/>
      <c r="RTJ734" s="57"/>
      <c r="RTK734" s="57"/>
      <c r="RTL734" s="57"/>
      <c r="RTM734" s="57"/>
      <c r="RTN734" s="57"/>
      <c r="RTO734" s="57"/>
      <c r="RTP734" s="57"/>
      <c r="RTQ734" s="57"/>
      <c r="RTR734" s="57"/>
      <c r="RTS734" s="57"/>
      <c r="RTT734" s="57"/>
      <c r="RTU734" s="57"/>
      <c r="RTV734" s="57"/>
      <c r="RTW734" s="57"/>
      <c r="RTX734" s="57"/>
      <c r="RTY734" s="57"/>
      <c r="RTZ734" s="57"/>
      <c r="RUA734" s="57"/>
      <c r="RUB734" s="57"/>
      <c r="RUC734" s="57"/>
      <c r="RUD734" s="57"/>
      <c r="RUE734" s="57"/>
      <c r="RUF734" s="57"/>
      <c r="RUG734" s="57"/>
      <c r="RUH734" s="57"/>
      <c r="RUI734" s="57"/>
      <c r="RUJ734" s="57"/>
      <c r="RUK734" s="57"/>
      <c r="RUL734" s="57"/>
      <c r="RUM734" s="57"/>
      <c r="RUN734" s="57"/>
      <c r="RUO734" s="57"/>
      <c r="RUP734" s="57"/>
      <c r="RUQ734" s="57"/>
      <c r="RUR734" s="57"/>
      <c r="RUS734" s="57"/>
      <c r="RUT734" s="57"/>
      <c r="RUU734" s="57"/>
      <c r="RUV734" s="57"/>
      <c r="RUW734" s="57"/>
      <c r="RUX734" s="57"/>
      <c r="RUY734" s="57"/>
      <c r="RUZ734" s="57"/>
      <c r="RVA734" s="57"/>
      <c r="RVB734" s="57"/>
      <c r="RVC734" s="57"/>
      <c r="RVD734" s="57"/>
      <c r="RVE734" s="57"/>
      <c r="RVF734" s="57"/>
      <c r="RVG734" s="57"/>
      <c r="RVH734" s="57"/>
      <c r="RVI734" s="57"/>
      <c r="RVJ734" s="57"/>
      <c r="RVK734" s="57"/>
      <c r="RVL734" s="57"/>
      <c r="RVM734" s="57"/>
      <c r="RVN734" s="57"/>
      <c r="RVO734" s="57"/>
      <c r="RVP734" s="57"/>
      <c r="RVQ734" s="57"/>
      <c r="RVR734" s="57"/>
      <c r="RVS734" s="57"/>
      <c r="RVT734" s="57"/>
      <c r="RVU734" s="57"/>
      <c r="RVV734" s="57"/>
      <c r="RVW734" s="57"/>
      <c r="RVX734" s="57"/>
      <c r="RVY734" s="57"/>
      <c r="RVZ734" s="57"/>
      <c r="RWA734" s="57"/>
      <c r="RWB734" s="57"/>
      <c r="RWC734" s="57"/>
      <c r="RWD734" s="57"/>
      <c r="RWE734" s="57"/>
      <c r="RWF734" s="57"/>
      <c r="RWG734" s="57"/>
      <c r="RWH734" s="57"/>
      <c r="RWI734" s="57"/>
      <c r="RWJ734" s="57"/>
      <c r="RWK734" s="57"/>
      <c r="RWL734" s="57"/>
      <c r="RWM734" s="57"/>
      <c r="RWN734" s="57"/>
      <c r="RWO734" s="57"/>
      <c r="RWP734" s="57"/>
      <c r="RWQ734" s="57"/>
      <c r="RWR734" s="57"/>
      <c r="RWS734" s="57"/>
      <c r="RWT734" s="57"/>
      <c r="RWU734" s="57"/>
      <c r="RWV734" s="57"/>
      <c r="RWW734" s="57"/>
      <c r="RWX734" s="57"/>
      <c r="RWY734" s="57"/>
      <c r="RWZ734" s="57"/>
      <c r="RXA734" s="57"/>
      <c r="RXB734" s="57"/>
      <c r="RXC734" s="57"/>
      <c r="RXD734" s="57"/>
      <c r="RXE734" s="57"/>
      <c r="RXF734" s="57"/>
      <c r="RXG734" s="57"/>
      <c r="RXH734" s="57"/>
      <c r="RXI734" s="57"/>
      <c r="RXJ734" s="57"/>
      <c r="RXK734" s="57"/>
      <c r="RXL734" s="57"/>
      <c r="RXM734" s="57"/>
      <c r="RXN734" s="57"/>
      <c r="RXO734" s="57"/>
      <c r="RXP734" s="57"/>
      <c r="RXQ734" s="57"/>
      <c r="RXR734" s="57"/>
      <c r="RXS734" s="57"/>
      <c r="RXT734" s="57"/>
      <c r="RXU734" s="57"/>
      <c r="RXV734" s="57"/>
      <c r="RXW734" s="57"/>
      <c r="RXX734" s="57"/>
      <c r="RXY734" s="57"/>
      <c r="RXZ734" s="57"/>
      <c r="RYA734" s="57"/>
      <c r="RYB734" s="57"/>
      <c r="RYC734" s="57"/>
      <c r="RYD734" s="57"/>
      <c r="RYE734" s="57"/>
      <c r="RYF734" s="57"/>
      <c r="RYG734" s="57"/>
      <c r="RYH734" s="57"/>
      <c r="RYI734" s="57"/>
      <c r="RYJ734" s="57"/>
      <c r="RYK734" s="57"/>
      <c r="RYL734" s="57"/>
      <c r="RYM734" s="57"/>
      <c r="RYN734" s="57"/>
      <c r="RYO734" s="57"/>
      <c r="RYP734" s="57"/>
      <c r="RYQ734" s="57"/>
      <c r="RYR734" s="57"/>
      <c r="RYS734" s="57"/>
      <c r="RYT734" s="57"/>
      <c r="RYU734" s="57"/>
      <c r="RYV734" s="57"/>
      <c r="RYW734" s="57"/>
      <c r="RYX734" s="57"/>
      <c r="RYY734" s="57"/>
      <c r="RYZ734" s="57"/>
      <c r="RZA734" s="57"/>
      <c r="RZB734" s="57"/>
      <c r="RZC734" s="57"/>
      <c r="RZD734" s="57"/>
      <c r="RZE734" s="57"/>
      <c r="RZF734" s="57"/>
      <c r="RZG734" s="57"/>
      <c r="RZH734" s="57"/>
      <c r="RZI734" s="57"/>
      <c r="RZJ734" s="57"/>
      <c r="RZK734" s="57"/>
      <c r="RZL734" s="57"/>
      <c r="RZM734" s="57"/>
      <c r="RZN734" s="57"/>
      <c r="RZO734" s="57"/>
      <c r="RZP734" s="57"/>
      <c r="RZQ734" s="57"/>
      <c r="RZR734" s="57"/>
      <c r="RZS734" s="57"/>
      <c r="RZT734" s="57"/>
      <c r="RZU734" s="57"/>
      <c r="RZV734" s="57"/>
      <c r="RZW734" s="57"/>
      <c r="RZX734" s="57"/>
      <c r="RZY734" s="57"/>
      <c r="RZZ734" s="57"/>
      <c r="SAA734" s="57"/>
      <c r="SAB734" s="57"/>
      <c r="SAC734" s="57"/>
      <c r="SAD734" s="57"/>
      <c r="SAE734" s="57"/>
      <c r="SAF734" s="57"/>
      <c r="SAG734" s="57"/>
      <c r="SAH734" s="57"/>
      <c r="SAI734" s="57"/>
      <c r="SAJ734" s="57"/>
      <c r="SAK734" s="57"/>
      <c r="SAL734" s="57"/>
      <c r="SAM734" s="57"/>
      <c r="SAN734" s="57"/>
      <c r="SAO734" s="57"/>
      <c r="SAP734" s="57"/>
      <c r="SAQ734" s="57"/>
      <c r="SAR734" s="57"/>
      <c r="SAS734" s="57"/>
      <c r="SAT734" s="57"/>
      <c r="SAU734" s="57"/>
      <c r="SAV734" s="57"/>
      <c r="SAW734" s="57"/>
      <c r="SAX734" s="57"/>
      <c r="SAY734" s="57"/>
      <c r="SAZ734" s="57"/>
      <c r="SBA734" s="57"/>
      <c r="SBB734" s="57"/>
      <c r="SBC734" s="57"/>
      <c r="SBD734" s="57"/>
      <c r="SBE734" s="57"/>
      <c r="SBF734" s="57"/>
      <c r="SBG734" s="57"/>
      <c r="SBH734" s="57"/>
      <c r="SBI734" s="57"/>
      <c r="SBJ734" s="57"/>
      <c r="SBK734" s="57"/>
      <c r="SBL734" s="57"/>
      <c r="SBM734" s="57"/>
      <c r="SBN734" s="57"/>
      <c r="SBO734" s="57"/>
      <c r="SBP734" s="57"/>
      <c r="SBQ734" s="57"/>
      <c r="SBR734" s="57"/>
      <c r="SBS734" s="57"/>
      <c r="SBT734" s="57"/>
      <c r="SBU734" s="57"/>
      <c r="SBV734" s="57"/>
      <c r="SBW734" s="57"/>
      <c r="SBX734" s="57"/>
      <c r="SBY734" s="57"/>
      <c r="SBZ734" s="57"/>
      <c r="SCA734" s="57"/>
      <c r="SCB734" s="57"/>
      <c r="SCC734" s="57"/>
      <c r="SCD734" s="57"/>
      <c r="SCE734" s="57"/>
      <c r="SCF734" s="57"/>
      <c r="SCG734" s="57"/>
      <c r="SCH734" s="57"/>
      <c r="SCI734" s="57"/>
      <c r="SCJ734" s="57"/>
      <c r="SCK734" s="57"/>
      <c r="SCL734" s="57"/>
      <c r="SCM734" s="57"/>
      <c r="SCN734" s="57"/>
      <c r="SCO734" s="57"/>
      <c r="SCP734" s="57"/>
      <c r="SCQ734" s="57"/>
      <c r="SCR734" s="57"/>
      <c r="SCS734" s="57"/>
      <c r="SCT734" s="57"/>
      <c r="SCU734" s="57"/>
      <c r="SCV734" s="57"/>
      <c r="SCW734" s="57"/>
      <c r="SCX734" s="57"/>
      <c r="SCY734" s="57"/>
      <c r="SCZ734" s="57"/>
      <c r="SDA734" s="57"/>
      <c r="SDB734" s="57"/>
      <c r="SDC734" s="57"/>
      <c r="SDD734" s="57"/>
      <c r="SDE734" s="57"/>
      <c r="SDF734" s="57"/>
      <c r="SDG734" s="57"/>
      <c r="SDH734" s="57"/>
      <c r="SDI734" s="57"/>
      <c r="SDJ734" s="57"/>
      <c r="SDK734" s="57"/>
      <c r="SDL734" s="57"/>
      <c r="SDM734" s="57"/>
      <c r="SDN734" s="57"/>
      <c r="SDO734" s="57"/>
      <c r="SDP734" s="57"/>
      <c r="SDQ734" s="57"/>
      <c r="SDR734" s="57"/>
      <c r="SDS734" s="57"/>
      <c r="SDT734" s="57"/>
      <c r="SDU734" s="57"/>
      <c r="SDV734" s="57"/>
      <c r="SDW734" s="57"/>
      <c r="SDX734" s="57"/>
      <c r="SDY734" s="57"/>
      <c r="SDZ734" s="57"/>
      <c r="SEA734" s="57"/>
      <c r="SEB734" s="57"/>
      <c r="SEC734" s="57"/>
      <c r="SED734" s="57"/>
      <c r="SEE734" s="57"/>
      <c r="SEF734" s="57"/>
      <c r="SEG734" s="57"/>
      <c r="SEH734" s="57"/>
      <c r="SEI734" s="57"/>
      <c r="SEJ734" s="57"/>
      <c r="SEK734" s="57"/>
      <c r="SEL734" s="57"/>
      <c r="SEM734" s="57"/>
      <c r="SEN734" s="57"/>
      <c r="SEO734" s="57"/>
      <c r="SEP734" s="57"/>
      <c r="SEQ734" s="57"/>
      <c r="SER734" s="57"/>
      <c r="SES734" s="57"/>
      <c r="SET734" s="57"/>
      <c r="SEU734" s="57"/>
      <c r="SEV734" s="57"/>
      <c r="SEW734" s="57"/>
      <c r="SEX734" s="57"/>
      <c r="SEY734" s="57"/>
      <c r="SEZ734" s="57"/>
      <c r="SFA734" s="57"/>
      <c r="SFB734" s="57"/>
      <c r="SFC734" s="57"/>
      <c r="SFD734" s="57"/>
      <c r="SFE734" s="57"/>
      <c r="SFF734" s="57"/>
      <c r="SFG734" s="57"/>
      <c r="SFH734" s="57"/>
      <c r="SFI734" s="57"/>
      <c r="SFJ734" s="57"/>
      <c r="SFK734" s="57"/>
      <c r="SFL734" s="57"/>
      <c r="SFM734" s="57"/>
      <c r="SFN734" s="57"/>
      <c r="SFO734" s="57"/>
      <c r="SFP734" s="57"/>
      <c r="SFQ734" s="57"/>
      <c r="SFR734" s="57"/>
      <c r="SFS734" s="57"/>
      <c r="SFT734" s="57"/>
      <c r="SFU734" s="57"/>
      <c r="SFV734" s="57"/>
      <c r="SFW734" s="57"/>
      <c r="SFX734" s="57"/>
      <c r="SFY734" s="57"/>
      <c r="SFZ734" s="57"/>
      <c r="SGA734" s="57"/>
      <c r="SGB734" s="57"/>
      <c r="SGC734" s="57"/>
      <c r="SGD734" s="57"/>
      <c r="SGE734" s="57"/>
      <c r="SGF734" s="57"/>
      <c r="SGG734" s="57"/>
      <c r="SGH734" s="57"/>
      <c r="SGI734" s="57"/>
      <c r="SGJ734" s="57"/>
      <c r="SGK734" s="57"/>
      <c r="SGL734" s="57"/>
      <c r="SGM734" s="57"/>
      <c r="SGN734" s="57"/>
      <c r="SGO734" s="57"/>
      <c r="SGP734" s="57"/>
      <c r="SGQ734" s="57"/>
      <c r="SGR734" s="57"/>
      <c r="SGS734" s="57"/>
      <c r="SGT734" s="57"/>
      <c r="SGU734" s="57"/>
      <c r="SGV734" s="57"/>
      <c r="SGW734" s="57"/>
      <c r="SGX734" s="57"/>
      <c r="SGY734" s="57"/>
      <c r="SGZ734" s="57"/>
      <c r="SHA734" s="57"/>
      <c r="SHB734" s="57"/>
      <c r="SHC734" s="57"/>
      <c r="SHD734" s="57"/>
      <c r="SHE734" s="57"/>
      <c r="SHF734" s="57"/>
      <c r="SHG734" s="57"/>
      <c r="SHH734" s="57"/>
      <c r="SHI734" s="57"/>
      <c r="SHJ734" s="57"/>
      <c r="SHK734" s="57"/>
      <c r="SHL734" s="57"/>
      <c r="SHM734" s="57"/>
      <c r="SHN734" s="57"/>
      <c r="SHO734" s="57"/>
      <c r="SHP734" s="57"/>
      <c r="SHQ734" s="57"/>
      <c r="SHR734" s="57"/>
      <c r="SHS734" s="57"/>
      <c r="SHT734" s="57"/>
      <c r="SHU734" s="57"/>
      <c r="SHV734" s="57"/>
      <c r="SHW734" s="57"/>
      <c r="SHX734" s="57"/>
      <c r="SHY734" s="57"/>
      <c r="SHZ734" s="57"/>
      <c r="SIA734" s="57"/>
      <c r="SIB734" s="57"/>
      <c r="SIC734" s="57"/>
      <c r="SID734" s="57"/>
      <c r="SIE734" s="57"/>
      <c r="SIF734" s="57"/>
      <c r="SIG734" s="57"/>
      <c r="SIH734" s="57"/>
      <c r="SII734" s="57"/>
      <c r="SIJ734" s="57"/>
      <c r="SIK734" s="57"/>
      <c r="SIL734" s="57"/>
      <c r="SIM734" s="57"/>
      <c r="SIN734" s="57"/>
      <c r="SIO734" s="57"/>
      <c r="SIP734" s="57"/>
      <c r="SIQ734" s="57"/>
      <c r="SIR734" s="57"/>
      <c r="SIS734" s="57"/>
      <c r="SIT734" s="57"/>
      <c r="SIU734" s="57"/>
      <c r="SIV734" s="57"/>
      <c r="SIW734" s="57"/>
      <c r="SIX734" s="57"/>
      <c r="SIY734" s="57"/>
      <c r="SIZ734" s="57"/>
      <c r="SJA734" s="57"/>
      <c r="SJB734" s="57"/>
      <c r="SJC734" s="57"/>
      <c r="SJD734" s="57"/>
      <c r="SJE734" s="57"/>
      <c r="SJF734" s="57"/>
      <c r="SJG734" s="57"/>
      <c r="SJH734" s="57"/>
      <c r="SJI734" s="57"/>
      <c r="SJJ734" s="57"/>
      <c r="SJK734" s="57"/>
      <c r="SJL734" s="57"/>
      <c r="SJM734" s="57"/>
      <c r="SJN734" s="57"/>
      <c r="SJO734" s="57"/>
      <c r="SJP734" s="57"/>
      <c r="SJQ734" s="57"/>
      <c r="SJR734" s="57"/>
      <c r="SJS734" s="57"/>
      <c r="SJT734" s="57"/>
      <c r="SJU734" s="57"/>
      <c r="SJV734" s="57"/>
      <c r="SJW734" s="57"/>
      <c r="SJX734" s="57"/>
      <c r="SJY734" s="57"/>
      <c r="SJZ734" s="57"/>
      <c r="SKA734" s="57"/>
      <c r="SKB734" s="57"/>
      <c r="SKC734" s="57"/>
      <c r="SKD734" s="57"/>
      <c r="SKE734" s="57"/>
      <c r="SKF734" s="57"/>
      <c r="SKG734" s="57"/>
      <c r="SKH734" s="57"/>
      <c r="SKI734" s="57"/>
      <c r="SKJ734" s="57"/>
      <c r="SKK734" s="57"/>
      <c r="SKL734" s="57"/>
      <c r="SKM734" s="57"/>
      <c r="SKN734" s="57"/>
      <c r="SKO734" s="57"/>
      <c r="SKP734" s="57"/>
      <c r="SKQ734" s="57"/>
      <c r="SKR734" s="57"/>
      <c r="SKS734" s="57"/>
      <c r="SKT734" s="57"/>
      <c r="SKU734" s="57"/>
      <c r="SKV734" s="57"/>
      <c r="SKW734" s="57"/>
      <c r="SKX734" s="57"/>
      <c r="SKY734" s="57"/>
      <c r="SKZ734" s="57"/>
      <c r="SLA734" s="57"/>
      <c r="SLB734" s="57"/>
      <c r="SLC734" s="57"/>
      <c r="SLD734" s="57"/>
      <c r="SLE734" s="57"/>
      <c r="SLF734" s="57"/>
      <c r="SLG734" s="57"/>
      <c r="SLH734" s="57"/>
      <c r="SLI734" s="57"/>
      <c r="SLJ734" s="57"/>
      <c r="SLK734" s="57"/>
      <c r="SLL734" s="57"/>
      <c r="SLM734" s="57"/>
      <c r="SLN734" s="57"/>
      <c r="SLO734" s="57"/>
      <c r="SLP734" s="57"/>
      <c r="SLQ734" s="57"/>
      <c r="SLR734" s="57"/>
      <c r="SLS734" s="57"/>
      <c r="SLT734" s="57"/>
      <c r="SLU734" s="57"/>
      <c r="SLV734" s="57"/>
      <c r="SLW734" s="57"/>
      <c r="SLX734" s="57"/>
      <c r="SLY734" s="57"/>
      <c r="SLZ734" s="57"/>
      <c r="SMA734" s="57"/>
      <c r="SMB734" s="57"/>
      <c r="SMC734" s="57"/>
      <c r="SMD734" s="57"/>
      <c r="SME734" s="57"/>
      <c r="SMF734" s="57"/>
      <c r="SMG734" s="57"/>
      <c r="SMH734" s="57"/>
      <c r="SMI734" s="57"/>
      <c r="SMJ734" s="57"/>
      <c r="SMK734" s="57"/>
      <c r="SML734" s="57"/>
      <c r="SMM734" s="57"/>
      <c r="SMN734" s="57"/>
      <c r="SMO734" s="57"/>
      <c r="SMP734" s="57"/>
      <c r="SMQ734" s="57"/>
      <c r="SMR734" s="57"/>
      <c r="SMS734" s="57"/>
      <c r="SMT734" s="57"/>
      <c r="SMU734" s="57"/>
      <c r="SMV734" s="57"/>
      <c r="SMW734" s="57"/>
      <c r="SMX734" s="57"/>
      <c r="SMY734" s="57"/>
      <c r="SMZ734" s="57"/>
      <c r="SNA734" s="57"/>
      <c r="SNB734" s="57"/>
      <c r="SNC734" s="57"/>
      <c r="SND734" s="57"/>
      <c r="SNE734" s="57"/>
      <c r="SNF734" s="57"/>
      <c r="SNG734" s="57"/>
      <c r="SNH734" s="57"/>
      <c r="SNI734" s="57"/>
      <c r="SNJ734" s="57"/>
      <c r="SNK734" s="57"/>
      <c r="SNL734" s="57"/>
      <c r="SNM734" s="57"/>
      <c r="SNN734" s="57"/>
      <c r="SNO734" s="57"/>
      <c r="SNP734" s="57"/>
      <c r="SNQ734" s="57"/>
      <c r="SNR734" s="57"/>
      <c r="SNS734" s="57"/>
      <c r="SNT734" s="57"/>
      <c r="SNU734" s="57"/>
      <c r="SNV734" s="57"/>
      <c r="SNW734" s="57"/>
      <c r="SNX734" s="57"/>
      <c r="SNY734" s="57"/>
      <c r="SNZ734" s="57"/>
      <c r="SOA734" s="57"/>
      <c r="SOB734" s="57"/>
      <c r="SOC734" s="57"/>
      <c r="SOD734" s="57"/>
      <c r="SOE734" s="57"/>
      <c r="SOF734" s="57"/>
      <c r="SOG734" s="57"/>
      <c r="SOH734" s="57"/>
      <c r="SOI734" s="57"/>
      <c r="SOJ734" s="57"/>
      <c r="SOK734" s="57"/>
      <c r="SOL734" s="57"/>
      <c r="SOM734" s="57"/>
      <c r="SON734" s="57"/>
      <c r="SOO734" s="57"/>
      <c r="SOP734" s="57"/>
      <c r="SOQ734" s="57"/>
      <c r="SOR734" s="57"/>
      <c r="SOS734" s="57"/>
      <c r="SOT734" s="57"/>
      <c r="SOU734" s="57"/>
      <c r="SOV734" s="57"/>
      <c r="SOW734" s="57"/>
      <c r="SOX734" s="57"/>
      <c r="SOY734" s="57"/>
      <c r="SOZ734" s="57"/>
      <c r="SPA734" s="57"/>
      <c r="SPB734" s="57"/>
      <c r="SPC734" s="57"/>
      <c r="SPD734" s="57"/>
      <c r="SPE734" s="57"/>
      <c r="SPF734" s="57"/>
      <c r="SPG734" s="57"/>
      <c r="SPH734" s="57"/>
      <c r="SPI734" s="57"/>
      <c r="SPJ734" s="57"/>
      <c r="SPK734" s="57"/>
      <c r="SPL734" s="57"/>
      <c r="SPM734" s="57"/>
      <c r="SPN734" s="57"/>
      <c r="SPO734" s="57"/>
      <c r="SPP734" s="57"/>
      <c r="SPQ734" s="57"/>
      <c r="SPR734" s="57"/>
      <c r="SPS734" s="57"/>
      <c r="SPT734" s="57"/>
      <c r="SPU734" s="57"/>
      <c r="SPV734" s="57"/>
      <c r="SPW734" s="57"/>
      <c r="SPX734" s="57"/>
      <c r="SPY734" s="57"/>
      <c r="SPZ734" s="57"/>
      <c r="SQA734" s="57"/>
      <c r="SQB734" s="57"/>
      <c r="SQC734" s="57"/>
      <c r="SQD734" s="57"/>
      <c r="SQE734" s="57"/>
      <c r="SQF734" s="57"/>
      <c r="SQG734" s="57"/>
      <c r="SQH734" s="57"/>
      <c r="SQI734" s="57"/>
      <c r="SQJ734" s="57"/>
      <c r="SQK734" s="57"/>
      <c r="SQL734" s="57"/>
      <c r="SQM734" s="57"/>
      <c r="SQN734" s="57"/>
      <c r="SQO734" s="57"/>
      <c r="SQP734" s="57"/>
      <c r="SQQ734" s="57"/>
      <c r="SQR734" s="57"/>
      <c r="SQS734" s="57"/>
      <c r="SQT734" s="57"/>
      <c r="SQU734" s="57"/>
      <c r="SQV734" s="57"/>
      <c r="SQW734" s="57"/>
      <c r="SQX734" s="57"/>
      <c r="SQY734" s="57"/>
      <c r="SQZ734" s="57"/>
      <c r="SRA734" s="57"/>
      <c r="SRB734" s="57"/>
      <c r="SRC734" s="57"/>
      <c r="SRD734" s="57"/>
      <c r="SRE734" s="57"/>
      <c r="SRF734" s="57"/>
      <c r="SRG734" s="57"/>
      <c r="SRH734" s="57"/>
      <c r="SRI734" s="57"/>
      <c r="SRJ734" s="57"/>
      <c r="SRK734" s="57"/>
      <c r="SRL734" s="57"/>
      <c r="SRM734" s="57"/>
      <c r="SRN734" s="57"/>
      <c r="SRO734" s="57"/>
      <c r="SRP734" s="57"/>
      <c r="SRQ734" s="57"/>
      <c r="SRR734" s="57"/>
      <c r="SRS734" s="57"/>
      <c r="SRT734" s="57"/>
      <c r="SRU734" s="57"/>
      <c r="SRV734" s="57"/>
      <c r="SRW734" s="57"/>
      <c r="SRX734" s="57"/>
      <c r="SRY734" s="57"/>
      <c r="SRZ734" s="57"/>
      <c r="SSA734" s="57"/>
      <c r="SSB734" s="57"/>
      <c r="SSC734" s="57"/>
      <c r="SSD734" s="57"/>
      <c r="SSE734" s="57"/>
      <c r="SSF734" s="57"/>
      <c r="SSG734" s="57"/>
      <c r="SSH734" s="57"/>
      <c r="SSI734" s="57"/>
      <c r="SSJ734" s="57"/>
      <c r="SSK734" s="57"/>
      <c r="SSL734" s="57"/>
      <c r="SSM734" s="57"/>
      <c r="SSN734" s="57"/>
      <c r="SSO734" s="57"/>
      <c r="SSP734" s="57"/>
      <c r="SSQ734" s="57"/>
      <c r="SSR734" s="57"/>
      <c r="SSS734" s="57"/>
      <c r="SST734" s="57"/>
      <c r="SSU734" s="57"/>
      <c r="SSV734" s="57"/>
      <c r="SSW734" s="57"/>
      <c r="SSX734" s="57"/>
      <c r="SSY734" s="57"/>
      <c r="SSZ734" s="57"/>
      <c r="STA734" s="57"/>
      <c r="STB734" s="57"/>
      <c r="STC734" s="57"/>
      <c r="STD734" s="57"/>
      <c r="STE734" s="57"/>
      <c r="STF734" s="57"/>
      <c r="STG734" s="57"/>
      <c r="STH734" s="57"/>
      <c r="STI734" s="57"/>
      <c r="STJ734" s="57"/>
      <c r="STK734" s="57"/>
      <c r="STL734" s="57"/>
      <c r="STM734" s="57"/>
      <c r="STN734" s="57"/>
      <c r="STO734" s="57"/>
      <c r="STP734" s="57"/>
      <c r="STQ734" s="57"/>
      <c r="STR734" s="57"/>
      <c r="STS734" s="57"/>
      <c r="STT734" s="57"/>
      <c r="STU734" s="57"/>
      <c r="STV734" s="57"/>
      <c r="STW734" s="57"/>
      <c r="STX734" s="57"/>
      <c r="STY734" s="57"/>
      <c r="STZ734" s="57"/>
      <c r="SUA734" s="57"/>
      <c r="SUB734" s="57"/>
      <c r="SUC734" s="57"/>
      <c r="SUD734" s="57"/>
      <c r="SUE734" s="57"/>
      <c r="SUF734" s="57"/>
      <c r="SUG734" s="57"/>
      <c r="SUH734" s="57"/>
      <c r="SUI734" s="57"/>
      <c r="SUJ734" s="57"/>
      <c r="SUK734" s="57"/>
      <c r="SUL734" s="57"/>
      <c r="SUM734" s="57"/>
      <c r="SUN734" s="57"/>
      <c r="SUO734" s="57"/>
      <c r="SUP734" s="57"/>
      <c r="SUQ734" s="57"/>
      <c r="SUR734" s="57"/>
      <c r="SUS734" s="57"/>
      <c r="SUT734" s="57"/>
      <c r="SUU734" s="57"/>
      <c r="SUV734" s="57"/>
      <c r="SUW734" s="57"/>
      <c r="SUX734" s="57"/>
      <c r="SUY734" s="57"/>
      <c r="SUZ734" s="57"/>
      <c r="SVA734" s="57"/>
      <c r="SVB734" s="57"/>
      <c r="SVC734" s="57"/>
      <c r="SVD734" s="57"/>
      <c r="SVE734" s="57"/>
      <c r="SVF734" s="57"/>
      <c r="SVG734" s="57"/>
      <c r="SVH734" s="57"/>
      <c r="SVI734" s="57"/>
      <c r="SVJ734" s="57"/>
      <c r="SVK734" s="57"/>
      <c r="SVL734" s="57"/>
      <c r="SVM734" s="57"/>
      <c r="SVN734" s="57"/>
      <c r="SVO734" s="57"/>
      <c r="SVP734" s="57"/>
      <c r="SVQ734" s="57"/>
      <c r="SVR734" s="57"/>
      <c r="SVS734" s="57"/>
      <c r="SVT734" s="57"/>
      <c r="SVU734" s="57"/>
      <c r="SVV734" s="57"/>
      <c r="SVW734" s="57"/>
      <c r="SVX734" s="57"/>
      <c r="SVY734" s="57"/>
      <c r="SVZ734" s="57"/>
      <c r="SWA734" s="57"/>
      <c r="SWB734" s="57"/>
      <c r="SWC734" s="57"/>
      <c r="SWD734" s="57"/>
      <c r="SWE734" s="57"/>
      <c r="SWF734" s="57"/>
      <c r="SWG734" s="57"/>
      <c r="SWH734" s="57"/>
      <c r="SWI734" s="57"/>
      <c r="SWJ734" s="57"/>
      <c r="SWK734" s="57"/>
      <c r="SWL734" s="57"/>
      <c r="SWM734" s="57"/>
      <c r="SWN734" s="57"/>
      <c r="SWO734" s="57"/>
      <c r="SWP734" s="57"/>
      <c r="SWQ734" s="57"/>
      <c r="SWR734" s="57"/>
      <c r="SWS734" s="57"/>
      <c r="SWT734" s="57"/>
      <c r="SWU734" s="57"/>
      <c r="SWV734" s="57"/>
      <c r="SWW734" s="57"/>
      <c r="SWX734" s="57"/>
      <c r="SWY734" s="57"/>
      <c r="SWZ734" s="57"/>
      <c r="SXA734" s="57"/>
      <c r="SXB734" s="57"/>
      <c r="SXC734" s="57"/>
      <c r="SXD734" s="57"/>
      <c r="SXE734" s="57"/>
      <c r="SXF734" s="57"/>
      <c r="SXG734" s="57"/>
      <c r="SXH734" s="57"/>
      <c r="SXI734" s="57"/>
      <c r="SXJ734" s="57"/>
      <c r="SXK734" s="57"/>
      <c r="SXL734" s="57"/>
      <c r="SXM734" s="57"/>
      <c r="SXN734" s="57"/>
      <c r="SXO734" s="57"/>
      <c r="SXP734" s="57"/>
      <c r="SXQ734" s="57"/>
      <c r="SXR734" s="57"/>
      <c r="SXS734" s="57"/>
      <c r="SXT734" s="57"/>
      <c r="SXU734" s="57"/>
      <c r="SXV734" s="57"/>
      <c r="SXW734" s="57"/>
      <c r="SXX734" s="57"/>
      <c r="SXY734" s="57"/>
      <c r="SXZ734" s="57"/>
      <c r="SYA734" s="57"/>
      <c r="SYB734" s="57"/>
      <c r="SYC734" s="57"/>
      <c r="SYD734" s="57"/>
      <c r="SYE734" s="57"/>
      <c r="SYF734" s="57"/>
      <c r="SYG734" s="57"/>
      <c r="SYH734" s="57"/>
      <c r="SYI734" s="57"/>
      <c r="SYJ734" s="57"/>
      <c r="SYK734" s="57"/>
      <c r="SYL734" s="57"/>
      <c r="SYM734" s="57"/>
      <c r="SYN734" s="57"/>
      <c r="SYO734" s="57"/>
      <c r="SYP734" s="57"/>
      <c r="SYQ734" s="57"/>
      <c r="SYR734" s="57"/>
      <c r="SYS734" s="57"/>
      <c r="SYT734" s="57"/>
      <c r="SYU734" s="57"/>
      <c r="SYV734" s="57"/>
      <c r="SYW734" s="57"/>
      <c r="SYX734" s="57"/>
      <c r="SYY734" s="57"/>
      <c r="SYZ734" s="57"/>
      <c r="SZA734" s="57"/>
      <c r="SZB734" s="57"/>
      <c r="SZC734" s="57"/>
      <c r="SZD734" s="57"/>
      <c r="SZE734" s="57"/>
      <c r="SZF734" s="57"/>
      <c r="SZG734" s="57"/>
      <c r="SZH734" s="57"/>
      <c r="SZI734" s="57"/>
      <c r="SZJ734" s="57"/>
      <c r="SZK734" s="57"/>
      <c r="SZL734" s="57"/>
      <c r="SZM734" s="57"/>
      <c r="SZN734" s="57"/>
      <c r="SZO734" s="57"/>
      <c r="SZP734" s="57"/>
      <c r="SZQ734" s="57"/>
      <c r="SZR734" s="57"/>
      <c r="SZS734" s="57"/>
      <c r="SZT734" s="57"/>
      <c r="SZU734" s="57"/>
      <c r="SZV734" s="57"/>
      <c r="SZW734" s="57"/>
      <c r="SZX734" s="57"/>
      <c r="SZY734" s="57"/>
      <c r="SZZ734" s="57"/>
      <c r="TAA734" s="57"/>
      <c r="TAB734" s="57"/>
      <c r="TAC734" s="57"/>
      <c r="TAD734" s="57"/>
      <c r="TAE734" s="57"/>
      <c r="TAF734" s="57"/>
      <c r="TAG734" s="57"/>
      <c r="TAH734" s="57"/>
      <c r="TAI734" s="57"/>
      <c r="TAJ734" s="57"/>
      <c r="TAK734" s="57"/>
      <c r="TAL734" s="57"/>
      <c r="TAM734" s="57"/>
      <c r="TAN734" s="57"/>
      <c r="TAO734" s="57"/>
      <c r="TAP734" s="57"/>
      <c r="TAQ734" s="57"/>
      <c r="TAR734" s="57"/>
      <c r="TAS734" s="57"/>
      <c r="TAT734" s="57"/>
      <c r="TAU734" s="57"/>
      <c r="TAV734" s="57"/>
      <c r="TAW734" s="57"/>
      <c r="TAX734" s="57"/>
      <c r="TAY734" s="57"/>
      <c r="TAZ734" s="57"/>
      <c r="TBA734" s="57"/>
      <c r="TBB734" s="57"/>
      <c r="TBC734" s="57"/>
      <c r="TBD734" s="57"/>
      <c r="TBE734" s="57"/>
      <c r="TBF734" s="57"/>
      <c r="TBG734" s="57"/>
      <c r="TBH734" s="57"/>
      <c r="TBI734" s="57"/>
      <c r="TBJ734" s="57"/>
      <c r="TBK734" s="57"/>
      <c r="TBL734" s="57"/>
      <c r="TBM734" s="57"/>
      <c r="TBN734" s="57"/>
      <c r="TBO734" s="57"/>
      <c r="TBP734" s="57"/>
      <c r="TBQ734" s="57"/>
      <c r="TBR734" s="57"/>
      <c r="TBS734" s="57"/>
      <c r="TBT734" s="57"/>
      <c r="TBU734" s="57"/>
      <c r="TBV734" s="57"/>
      <c r="TBW734" s="57"/>
      <c r="TBX734" s="57"/>
      <c r="TBY734" s="57"/>
      <c r="TBZ734" s="57"/>
      <c r="TCA734" s="57"/>
      <c r="TCB734" s="57"/>
      <c r="TCC734" s="57"/>
      <c r="TCD734" s="57"/>
      <c r="TCE734" s="57"/>
      <c r="TCF734" s="57"/>
      <c r="TCG734" s="57"/>
      <c r="TCH734" s="57"/>
      <c r="TCI734" s="57"/>
      <c r="TCJ734" s="57"/>
      <c r="TCK734" s="57"/>
      <c r="TCL734" s="57"/>
      <c r="TCM734" s="57"/>
      <c r="TCN734" s="57"/>
      <c r="TCO734" s="57"/>
      <c r="TCP734" s="57"/>
      <c r="TCQ734" s="57"/>
      <c r="TCR734" s="57"/>
      <c r="TCS734" s="57"/>
      <c r="TCT734" s="57"/>
      <c r="TCU734" s="57"/>
      <c r="TCV734" s="57"/>
      <c r="TCW734" s="57"/>
      <c r="TCX734" s="57"/>
      <c r="TCY734" s="57"/>
      <c r="TCZ734" s="57"/>
      <c r="TDA734" s="57"/>
      <c r="TDB734" s="57"/>
      <c r="TDC734" s="57"/>
      <c r="TDD734" s="57"/>
      <c r="TDE734" s="57"/>
      <c r="TDF734" s="57"/>
      <c r="TDG734" s="57"/>
      <c r="TDH734" s="57"/>
      <c r="TDI734" s="57"/>
      <c r="TDJ734" s="57"/>
      <c r="TDK734" s="57"/>
      <c r="TDL734" s="57"/>
      <c r="TDM734" s="57"/>
      <c r="TDN734" s="57"/>
      <c r="TDO734" s="57"/>
      <c r="TDP734" s="57"/>
      <c r="TDQ734" s="57"/>
      <c r="TDR734" s="57"/>
      <c r="TDS734" s="57"/>
      <c r="TDT734" s="57"/>
      <c r="TDU734" s="57"/>
      <c r="TDV734" s="57"/>
      <c r="TDW734" s="57"/>
      <c r="TDX734" s="57"/>
      <c r="TDY734" s="57"/>
      <c r="TDZ734" s="57"/>
      <c r="TEA734" s="57"/>
      <c r="TEB734" s="57"/>
      <c r="TEC734" s="57"/>
      <c r="TED734" s="57"/>
      <c r="TEE734" s="57"/>
      <c r="TEF734" s="57"/>
      <c r="TEG734" s="57"/>
      <c r="TEH734" s="57"/>
      <c r="TEI734" s="57"/>
      <c r="TEJ734" s="57"/>
      <c r="TEK734" s="57"/>
      <c r="TEL734" s="57"/>
      <c r="TEM734" s="57"/>
      <c r="TEN734" s="57"/>
      <c r="TEO734" s="57"/>
      <c r="TEP734" s="57"/>
      <c r="TEQ734" s="57"/>
      <c r="TER734" s="57"/>
      <c r="TES734" s="57"/>
      <c r="TET734" s="57"/>
      <c r="TEU734" s="57"/>
      <c r="TEV734" s="57"/>
      <c r="TEW734" s="57"/>
      <c r="TEX734" s="57"/>
      <c r="TEY734" s="57"/>
      <c r="TEZ734" s="57"/>
      <c r="TFA734" s="57"/>
      <c r="TFB734" s="57"/>
      <c r="TFC734" s="57"/>
      <c r="TFD734" s="57"/>
      <c r="TFE734" s="57"/>
      <c r="TFF734" s="57"/>
      <c r="TFG734" s="57"/>
      <c r="TFH734" s="57"/>
      <c r="TFI734" s="57"/>
      <c r="TFJ734" s="57"/>
      <c r="TFK734" s="57"/>
      <c r="TFL734" s="57"/>
      <c r="TFM734" s="57"/>
      <c r="TFN734" s="57"/>
      <c r="TFO734" s="57"/>
      <c r="TFP734" s="57"/>
      <c r="TFQ734" s="57"/>
      <c r="TFR734" s="57"/>
      <c r="TFS734" s="57"/>
      <c r="TFT734" s="57"/>
      <c r="TFU734" s="57"/>
      <c r="TFV734" s="57"/>
      <c r="TFW734" s="57"/>
      <c r="TFX734" s="57"/>
      <c r="TFY734" s="57"/>
      <c r="TFZ734" s="57"/>
      <c r="TGA734" s="57"/>
      <c r="TGB734" s="57"/>
      <c r="TGC734" s="57"/>
      <c r="TGD734" s="57"/>
      <c r="TGE734" s="57"/>
      <c r="TGF734" s="57"/>
      <c r="TGG734" s="57"/>
      <c r="TGH734" s="57"/>
      <c r="TGI734" s="57"/>
      <c r="TGJ734" s="57"/>
      <c r="TGK734" s="57"/>
      <c r="TGL734" s="57"/>
      <c r="TGM734" s="57"/>
      <c r="TGN734" s="57"/>
      <c r="TGO734" s="57"/>
      <c r="TGP734" s="57"/>
      <c r="TGQ734" s="57"/>
      <c r="TGR734" s="57"/>
      <c r="TGS734" s="57"/>
      <c r="TGT734" s="57"/>
      <c r="TGU734" s="57"/>
      <c r="TGV734" s="57"/>
      <c r="TGW734" s="57"/>
      <c r="TGX734" s="57"/>
      <c r="TGY734" s="57"/>
      <c r="TGZ734" s="57"/>
      <c r="THA734" s="57"/>
      <c r="THB734" s="57"/>
      <c r="THC734" s="57"/>
      <c r="THD734" s="57"/>
      <c r="THE734" s="57"/>
      <c r="THF734" s="57"/>
      <c r="THG734" s="57"/>
      <c r="THH734" s="57"/>
      <c r="THI734" s="57"/>
      <c r="THJ734" s="57"/>
      <c r="THK734" s="57"/>
      <c r="THL734" s="57"/>
      <c r="THM734" s="57"/>
      <c r="THN734" s="57"/>
      <c r="THO734" s="57"/>
      <c r="THP734" s="57"/>
      <c r="THQ734" s="57"/>
      <c r="THR734" s="57"/>
      <c r="THS734" s="57"/>
      <c r="THT734" s="57"/>
      <c r="THU734" s="57"/>
      <c r="THV734" s="57"/>
      <c r="THW734" s="57"/>
      <c r="THX734" s="57"/>
      <c r="THY734" s="57"/>
      <c r="THZ734" s="57"/>
      <c r="TIA734" s="57"/>
      <c r="TIB734" s="57"/>
      <c r="TIC734" s="57"/>
      <c r="TID734" s="57"/>
      <c r="TIE734" s="57"/>
      <c r="TIF734" s="57"/>
      <c r="TIG734" s="57"/>
      <c r="TIH734" s="57"/>
      <c r="TII734" s="57"/>
      <c r="TIJ734" s="57"/>
      <c r="TIK734" s="57"/>
      <c r="TIL734" s="57"/>
      <c r="TIM734" s="57"/>
      <c r="TIN734" s="57"/>
      <c r="TIO734" s="57"/>
      <c r="TIP734" s="57"/>
      <c r="TIQ734" s="57"/>
      <c r="TIR734" s="57"/>
      <c r="TIS734" s="57"/>
      <c r="TIT734" s="57"/>
      <c r="TIU734" s="57"/>
      <c r="TIV734" s="57"/>
      <c r="TIW734" s="57"/>
      <c r="TIX734" s="57"/>
      <c r="TIY734" s="57"/>
      <c r="TIZ734" s="57"/>
      <c r="TJA734" s="57"/>
      <c r="TJB734" s="57"/>
      <c r="TJC734" s="57"/>
      <c r="TJD734" s="57"/>
      <c r="TJE734" s="57"/>
      <c r="TJF734" s="57"/>
      <c r="TJG734" s="57"/>
      <c r="TJH734" s="57"/>
      <c r="TJI734" s="57"/>
      <c r="TJJ734" s="57"/>
      <c r="TJK734" s="57"/>
      <c r="TJL734" s="57"/>
      <c r="TJM734" s="57"/>
      <c r="TJN734" s="57"/>
      <c r="TJO734" s="57"/>
      <c r="TJP734" s="57"/>
      <c r="TJQ734" s="57"/>
      <c r="TJR734" s="57"/>
      <c r="TJS734" s="57"/>
      <c r="TJT734" s="57"/>
      <c r="TJU734" s="57"/>
      <c r="TJV734" s="57"/>
      <c r="TJW734" s="57"/>
      <c r="TJX734" s="57"/>
      <c r="TJY734" s="57"/>
      <c r="TJZ734" s="57"/>
      <c r="TKA734" s="57"/>
      <c r="TKB734" s="57"/>
      <c r="TKC734" s="57"/>
      <c r="TKD734" s="57"/>
      <c r="TKE734" s="57"/>
      <c r="TKF734" s="57"/>
      <c r="TKG734" s="57"/>
      <c r="TKH734" s="57"/>
      <c r="TKI734" s="57"/>
      <c r="TKJ734" s="57"/>
      <c r="TKK734" s="57"/>
      <c r="TKL734" s="57"/>
      <c r="TKM734" s="57"/>
      <c r="TKN734" s="57"/>
      <c r="TKO734" s="57"/>
      <c r="TKP734" s="57"/>
      <c r="TKQ734" s="57"/>
      <c r="TKR734" s="57"/>
      <c r="TKS734" s="57"/>
      <c r="TKT734" s="57"/>
      <c r="TKU734" s="57"/>
      <c r="TKV734" s="57"/>
      <c r="TKW734" s="57"/>
      <c r="TKX734" s="57"/>
      <c r="TKY734" s="57"/>
      <c r="TKZ734" s="57"/>
      <c r="TLA734" s="57"/>
      <c r="TLB734" s="57"/>
      <c r="TLC734" s="57"/>
      <c r="TLD734" s="57"/>
      <c r="TLE734" s="57"/>
      <c r="TLF734" s="57"/>
      <c r="TLG734" s="57"/>
      <c r="TLH734" s="57"/>
      <c r="TLI734" s="57"/>
      <c r="TLJ734" s="57"/>
      <c r="TLK734" s="57"/>
      <c r="TLL734" s="57"/>
      <c r="TLM734" s="57"/>
      <c r="TLN734" s="57"/>
      <c r="TLO734" s="57"/>
      <c r="TLP734" s="57"/>
      <c r="TLQ734" s="57"/>
      <c r="TLR734" s="57"/>
      <c r="TLS734" s="57"/>
      <c r="TLT734" s="57"/>
      <c r="TLU734" s="57"/>
      <c r="TLV734" s="57"/>
      <c r="TLW734" s="57"/>
      <c r="TLX734" s="57"/>
      <c r="TLY734" s="57"/>
      <c r="TLZ734" s="57"/>
      <c r="TMA734" s="57"/>
      <c r="TMB734" s="57"/>
      <c r="TMC734" s="57"/>
      <c r="TMD734" s="57"/>
      <c r="TME734" s="57"/>
      <c r="TMF734" s="57"/>
      <c r="TMG734" s="57"/>
      <c r="TMH734" s="57"/>
      <c r="TMI734" s="57"/>
      <c r="TMJ734" s="57"/>
      <c r="TMK734" s="57"/>
      <c r="TML734" s="57"/>
      <c r="TMM734" s="57"/>
      <c r="TMN734" s="57"/>
      <c r="TMO734" s="57"/>
      <c r="TMP734" s="57"/>
      <c r="TMQ734" s="57"/>
      <c r="TMR734" s="57"/>
      <c r="TMS734" s="57"/>
      <c r="TMT734" s="57"/>
      <c r="TMU734" s="57"/>
      <c r="TMV734" s="57"/>
      <c r="TMW734" s="57"/>
      <c r="TMX734" s="57"/>
      <c r="TMY734" s="57"/>
      <c r="TMZ734" s="57"/>
      <c r="TNA734" s="57"/>
      <c r="TNB734" s="57"/>
      <c r="TNC734" s="57"/>
      <c r="TND734" s="57"/>
      <c r="TNE734" s="57"/>
      <c r="TNF734" s="57"/>
      <c r="TNG734" s="57"/>
      <c r="TNH734" s="57"/>
      <c r="TNI734" s="57"/>
      <c r="TNJ734" s="57"/>
      <c r="TNK734" s="57"/>
      <c r="TNL734" s="57"/>
      <c r="TNM734" s="57"/>
      <c r="TNN734" s="57"/>
      <c r="TNO734" s="57"/>
      <c r="TNP734" s="57"/>
      <c r="TNQ734" s="57"/>
      <c r="TNR734" s="57"/>
      <c r="TNS734" s="57"/>
      <c r="TNT734" s="57"/>
      <c r="TNU734" s="57"/>
      <c r="TNV734" s="57"/>
      <c r="TNW734" s="57"/>
      <c r="TNX734" s="57"/>
      <c r="TNY734" s="57"/>
      <c r="TNZ734" s="57"/>
      <c r="TOA734" s="57"/>
      <c r="TOB734" s="57"/>
      <c r="TOC734" s="57"/>
      <c r="TOD734" s="57"/>
      <c r="TOE734" s="57"/>
      <c r="TOF734" s="57"/>
      <c r="TOG734" s="57"/>
      <c r="TOH734" s="57"/>
      <c r="TOI734" s="57"/>
      <c r="TOJ734" s="57"/>
      <c r="TOK734" s="57"/>
      <c r="TOL734" s="57"/>
      <c r="TOM734" s="57"/>
      <c r="TON734" s="57"/>
      <c r="TOO734" s="57"/>
      <c r="TOP734" s="57"/>
      <c r="TOQ734" s="57"/>
      <c r="TOR734" s="57"/>
      <c r="TOS734" s="57"/>
      <c r="TOT734" s="57"/>
      <c r="TOU734" s="57"/>
      <c r="TOV734" s="57"/>
      <c r="TOW734" s="57"/>
      <c r="TOX734" s="57"/>
      <c r="TOY734" s="57"/>
      <c r="TOZ734" s="57"/>
      <c r="TPA734" s="57"/>
      <c r="TPB734" s="57"/>
      <c r="TPC734" s="57"/>
      <c r="TPD734" s="57"/>
      <c r="TPE734" s="57"/>
      <c r="TPF734" s="57"/>
      <c r="TPG734" s="57"/>
      <c r="TPH734" s="57"/>
      <c r="TPI734" s="57"/>
      <c r="TPJ734" s="57"/>
      <c r="TPK734" s="57"/>
      <c r="TPL734" s="57"/>
      <c r="TPM734" s="57"/>
      <c r="TPN734" s="57"/>
      <c r="TPO734" s="57"/>
      <c r="TPP734" s="57"/>
      <c r="TPQ734" s="57"/>
      <c r="TPR734" s="57"/>
      <c r="TPS734" s="57"/>
      <c r="TPT734" s="57"/>
      <c r="TPU734" s="57"/>
      <c r="TPV734" s="57"/>
      <c r="TPW734" s="57"/>
      <c r="TPX734" s="57"/>
      <c r="TPY734" s="57"/>
      <c r="TPZ734" s="57"/>
      <c r="TQA734" s="57"/>
      <c r="TQB734" s="57"/>
      <c r="TQC734" s="57"/>
      <c r="TQD734" s="57"/>
      <c r="TQE734" s="57"/>
      <c r="TQF734" s="57"/>
      <c r="TQG734" s="57"/>
      <c r="TQH734" s="57"/>
      <c r="TQI734" s="57"/>
      <c r="TQJ734" s="57"/>
      <c r="TQK734" s="57"/>
      <c r="TQL734" s="57"/>
      <c r="TQM734" s="57"/>
      <c r="TQN734" s="57"/>
      <c r="TQO734" s="57"/>
      <c r="TQP734" s="57"/>
      <c r="TQQ734" s="57"/>
      <c r="TQR734" s="57"/>
      <c r="TQS734" s="57"/>
      <c r="TQT734" s="57"/>
      <c r="TQU734" s="57"/>
      <c r="TQV734" s="57"/>
      <c r="TQW734" s="57"/>
      <c r="TQX734" s="57"/>
      <c r="TQY734" s="57"/>
      <c r="TQZ734" s="57"/>
      <c r="TRA734" s="57"/>
      <c r="TRB734" s="57"/>
      <c r="TRC734" s="57"/>
      <c r="TRD734" s="57"/>
      <c r="TRE734" s="57"/>
      <c r="TRF734" s="57"/>
      <c r="TRG734" s="57"/>
      <c r="TRH734" s="57"/>
      <c r="TRI734" s="57"/>
      <c r="TRJ734" s="57"/>
      <c r="TRK734" s="57"/>
      <c r="TRL734" s="57"/>
      <c r="TRM734" s="57"/>
      <c r="TRN734" s="57"/>
      <c r="TRO734" s="57"/>
      <c r="TRP734" s="57"/>
      <c r="TRQ734" s="57"/>
      <c r="TRR734" s="57"/>
      <c r="TRS734" s="57"/>
      <c r="TRT734" s="57"/>
      <c r="TRU734" s="57"/>
      <c r="TRV734" s="57"/>
      <c r="TRW734" s="57"/>
      <c r="TRX734" s="57"/>
      <c r="TRY734" s="57"/>
      <c r="TRZ734" s="57"/>
      <c r="TSA734" s="57"/>
      <c r="TSB734" s="57"/>
      <c r="TSC734" s="57"/>
      <c r="TSD734" s="57"/>
      <c r="TSE734" s="57"/>
      <c r="TSF734" s="57"/>
      <c r="TSG734" s="57"/>
      <c r="TSH734" s="57"/>
      <c r="TSI734" s="57"/>
      <c r="TSJ734" s="57"/>
      <c r="TSK734" s="57"/>
      <c r="TSL734" s="57"/>
      <c r="TSM734" s="57"/>
      <c r="TSN734" s="57"/>
      <c r="TSO734" s="57"/>
      <c r="TSP734" s="57"/>
      <c r="TSQ734" s="57"/>
      <c r="TSR734" s="57"/>
      <c r="TSS734" s="57"/>
      <c r="TST734" s="57"/>
      <c r="TSU734" s="57"/>
      <c r="TSV734" s="57"/>
      <c r="TSW734" s="57"/>
      <c r="TSX734" s="57"/>
      <c r="TSY734" s="57"/>
      <c r="TSZ734" s="57"/>
      <c r="TTA734" s="57"/>
      <c r="TTB734" s="57"/>
      <c r="TTC734" s="57"/>
      <c r="TTD734" s="57"/>
      <c r="TTE734" s="57"/>
      <c r="TTF734" s="57"/>
      <c r="TTG734" s="57"/>
      <c r="TTH734" s="57"/>
      <c r="TTI734" s="57"/>
      <c r="TTJ734" s="57"/>
      <c r="TTK734" s="57"/>
      <c r="TTL734" s="57"/>
      <c r="TTM734" s="57"/>
      <c r="TTN734" s="57"/>
      <c r="TTO734" s="57"/>
      <c r="TTP734" s="57"/>
      <c r="TTQ734" s="57"/>
      <c r="TTR734" s="57"/>
      <c r="TTS734" s="57"/>
      <c r="TTT734" s="57"/>
      <c r="TTU734" s="57"/>
      <c r="TTV734" s="57"/>
      <c r="TTW734" s="57"/>
      <c r="TTX734" s="57"/>
      <c r="TTY734" s="57"/>
      <c r="TTZ734" s="57"/>
      <c r="TUA734" s="57"/>
      <c r="TUB734" s="57"/>
      <c r="TUC734" s="57"/>
      <c r="TUD734" s="57"/>
      <c r="TUE734" s="57"/>
      <c r="TUF734" s="57"/>
      <c r="TUG734" s="57"/>
      <c r="TUH734" s="57"/>
      <c r="TUI734" s="57"/>
      <c r="TUJ734" s="57"/>
      <c r="TUK734" s="57"/>
      <c r="TUL734" s="57"/>
      <c r="TUM734" s="57"/>
      <c r="TUN734" s="57"/>
      <c r="TUO734" s="57"/>
      <c r="TUP734" s="57"/>
      <c r="TUQ734" s="57"/>
      <c r="TUR734" s="57"/>
      <c r="TUS734" s="57"/>
      <c r="TUT734" s="57"/>
      <c r="TUU734" s="57"/>
      <c r="TUV734" s="57"/>
      <c r="TUW734" s="57"/>
      <c r="TUX734" s="57"/>
      <c r="TUY734" s="57"/>
      <c r="TUZ734" s="57"/>
      <c r="TVA734" s="57"/>
      <c r="TVB734" s="57"/>
      <c r="TVC734" s="57"/>
      <c r="TVD734" s="57"/>
      <c r="TVE734" s="57"/>
      <c r="TVF734" s="57"/>
      <c r="TVG734" s="57"/>
      <c r="TVH734" s="57"/>
      <c r="TVI734" s="57"/>
      <c r="TVJ734" s="57"/>
      <c r="TVK734" s="57"/>
      <c r="TVL734" s="57"/>
      <c r="TVM734" s="57"/>
      <c r="TVN734" s="57"/>
      <c r="TVO734" s="57"/>
      <c r="TVP734" s="57"/>
      <c r="TVQ734" s="57"/>
      <c r="TVR734" s="57"/>
      <c r="TVS734" s="57"/>
      <c r="TVT734" s="57"/>
      <c r="TVU734" s="57"/>
      <c r="TVV734" s="57"/>
      <c r="TVW734" s="57"/>
      <c r="TVX734" s="57"/>
      <c r="TVY734" s="57"/>
      <c r="TVZ734" s="57"/>
      <c r="TWA734" s="57"/>
      <c r="TWB734" s="57"/>
      <c r="TWC734" s="57"/>
      <c r="TWD734" s="57"/>
      <c r="TWE734" s="57"/>
      <c r="TWF734" s="57"/>
      <c r="TWG734" s="57"/>
      <c r="TWH734" s="57"/>
      <c r="TWI734" s="57"/>
      <c r="TWJ734" s="57"/>
      <c r="TWK734" s="57"/>
      <c r="TWL734" s="57"/>
      <c r="TWM734" s="57"/>
      <c r="TWN734" s="57"/>
      <c r="TWO734" s="57"/>
      <c r="TWP734" s="57"/>
      <c r="TWQ734" s="57"/>
      <c r="TWR734" s="57"/>
      <c r="TWS734" s="57"/>
      <c r="TWT734" s="57"/>
      <c r="TWU734" s="57"/>
      <c r="TWV734" s="57"/>
      <c r="TWW734" s="57"/>
      <c r="TWX734" s="57"/>
      <c r="TWY734" s="57"/>
      <c r="TWZ734" s="57"/>
      <c r="TXA734" s="57"/>
      <c r="TXB734" s="57"/>
      <c r="TXC734" s="57"/>
      <c r="TXD734" s="57"/>
      <c r="TXE734" s="57"/>
      <c r="TXF734" s="57"/>
      <c r="TXG734" s="57"/>
      <c r="TXH734" s="57"/>
      <c r="TXI734" s="57"/>
      <c r="TXJ734" s="57"/>
      <c r="TXK734" s="57"/>
      <c r="TXL734" s="57"/>
      <c r="TXM734" s="57"/>
      <c r="TXN734" s="57"/>
      <c r="TXO734" s="57"/>
      <c r="TXP734" s="57"/>
      <c r="TXQ734" s="57"/>
      <c r="TXR734" s="57"/>
      <c r="TXS734" s="57"/>
      <c r="TXT734" s="57"/>
      <c r="TXU734" s="57"/>
      <c r="TXV734" s="57"/>
      <c r="TXW734" s="57"/>
      <c r="TXX734" s="57"/>
      <c r="TXY734" s="57"/>
      <c r="TXZ734" s="57"/>
      <c r="TYA734" s="57"/>
      <c r="TYB734" s="57"/>
      <c r="TYC734" s="57"/>
      <c r="TYD734" s="57"/>
      <c r="TYE734" s="57"/>
      <c r="TYF734" s="57"/>
      <c r="TYG734" s="57"/>
      <c r="TYH734" s="57"/>
      <c r="TYI734" s="57"/>
      <c r="TYJ734" s="57"/>
      <c r="TYK734" s="57"/>
      <c r="TYL734" s="57"/>
      <c r="TYM734" s="57"/>
      <c r="TYN734" s="57"/>
      <c r="TYO734" s="57"/>
      <c r="TYP734" s="57"/>
      <c r="TYQ734" s="57"/>
      <c r="TYR734" s="57"/>
      <c r="TYS734" s="57"/>
      <c r="TYT734" s="57"/>
      <c r="TYU734" s="57"/>
      <c r="TYV734" s="57"/>
      <c r="TYW734" s="57"/>
      <c r="TYX734" s="57"/>
      <c r="TYY734" s="57"/>
      <c r="TYZ734" s="57"/>
      <c r="TZA734" s="57"/>
      <c r="TZB734" s="57"/>
      <c r="TZC734" s="57"/>
      <c r="TZD734" s="57"/>
      <c r="TZE734" s="57"/>
      <c r="TZF734" s="57"/>
      <c r="TZG734" s="57"/>
      <c r="TZH734" s="57"/>
      <c r="TZI734" s="57"/>
      <c r="TZJ734" s="57"/>
      <c r="TZK734" s="57"/>
      <c r="TZL734" s="57"/>
      <c r="TZM734" s="57"/>
      <c r="TZN734" s="57"/>
      <c r="TZO734" s="57"/>
      <c r="TZP734" s="57"/>
      <c r="TZQ734" s="57"/>
      <c r="TZR734" s="57"/>
      <c r="TZS734" s="57"/>
      <c r="TZT734" s="57"/>
      <c r="TZU734" s="57"/>
      <c r="TZV734" s="57"/>
      <c r="TZW734" s="57"/>
      <c r="TZX734" s="57"/>
      <c r="TZY734" s="57"/>
      <c r="TZZ734" s="57"/>
      <c r="UAA734" s="57"/>
      <c r="UAB734" s="57"/>
      <c r="UAC734" s="57"/>
      <c r="UAD734" s="57"/>
      <c r="UAE734" s="57"/>
      <c r="UAF734" s="57"/>
      <c r="UAG734" s="57"/>
      <c r="UAH734" s="57"/>
      <c r="UAI734" s="57"/>
      <c r="UAJ734" s="57"/>
      <c r="UAK734" s="57"/>
      <c r="UAL734" s="57"/>
      <c r="UAM734" s="57"/>
      <c r="UAN734" s="57"/>
      <c r="UAO734" s="57"/>
      <c r="UAP734" s="57"/>
      <c r="UAQ734" s="57"/>
      <c r="UAR734" s="57"/>
      <c r="UAS734" s="57"/>
      <c r="UAT734" s="57"/>
      <c r="UAU734" s="57"/>
      <c r="UAV734" s="57"/>
      <c r="UAW734" s="57"/>
      <c r="UAX734" s="57"/>
      <c r="UAY734" s="57"/>
      <c r="UAZ734" s="57"/>
      <c r="UBA734" s="57"/>
      <c r="UBB734" s="57"/>
      <c r="UBC734" s="57"/>
      <c r="UBD734" s="57"/>
      <c r="UBE734" s="57"/>
      <c r="UBF734" s="57"/>
      <c r="UBG734" s="57"/>
      <c r="UBH734" s="57"/>
      <c r="UBI734" s="57"/>
      <c r="UBJ734" s="57"/>
      <c r="UBK734" s="57"/>
      <c r="UBL734" s="57"/>
      <c r="UBM734" s="57"/>
      <c r="UBN734" s="57"/>
      <c r="UBO734" s="57"/>
      <c r="UBP734" s="57"/>
      <c r="UBQ734" s="57"/>
      <c r="UBR734" s="57"/>
      <c r="UBS734" s="57"/>
      <c r="UBT734" s="57"/>
      <c r="UBU734" s="57"/>
      <c r="UBV734" s="57"/>
      <c r="UBW734" s="57"/>
      <c r="UBX734" s="57"/>
      <c r="UBY734" s="57"/>
      <c r="UBZ734" s="57"/>
      <c r="UCA734" s="57"/>
      <c r="UCB734" s="57"/>
      <c r="UCC734" s="57"/>
      <c r="UCD734" s="57"/>
      <c r="UCE734" s="57"/>
      <c r="UCF734" s="57"/>
      <c r="UCG734" s="57"/>
      <c r="UCH734" s="57"/>
      <c r="UCI734" s="57"/>
      <c r="UCJ734" s="57"/>
      <c r="UCK734" s="57"/>
      <c r="UCL734" s="57"/>
      <c r="UCM734" s="57"/>
      <c r="UCN734" s="57"/>
      <c r="UCO734" s="57"/>
      <c r="UCP734" s="57"/>
      <c r="UCQ734" s="57"/>
      <c r="UCR734" s="57"/>
      <c r="UCS734" s="57"/>
      <c r="UCT734" s="57"/>
      <c r="UCU734" s="57"/>
      <c r="UCV734" s="57"/>
      <c r="UCW734" s="57"/>
      <c r="UCX734" s="57"/>
      <c r="UCY734" s="57"/>
      <c r="UCZ734" s="57"/>
      <c r="UDA734" s="57"/>
      <c r="UDB734" s="57"/>
      <c r="UDC734" s="57"/>
      <c r="UDD734" s="57"/>
      <c r="UDE734" s="57"/>
      <c r="UDF734" s="57"/>
      <c r="UDG734" s="57"/>
      <c r="UDH734" s="57"/>
      <c r="UDI734" s="57"/>
      <c r="UDJ734" s="57"/>
      <c r="UDK734" s="57"/>
      <c r="UDL734" s="57"/>
      <c r="UDM734" s="57"/>
      <c r="UDN734" s="57"/>
      <c r="UDO734" s="57"/>
      <c r="UDP734" s="57"/>
      <c r="UDQ734" s="57"/>
      <c r="UDR734" s="57"/>
      <c r="UDS734" s="57"/>
      <c r="UDT734" s="57"/>
      <c r="UDU734" s="57"/>
      <c r="UDV734" s="57"/>
      <c r="UDW734" s="57"/>
      <c r="UDX734" s="57"/>
      <c r="UDY734" s="57"/>
      <c r="UDZ734" s="57"/>
      <c r="UEA734" s="57"/>
      <c r="UEB734" s="57"/>
      <c r="UEC734" s="57"/>
      <c r="UED734" s="57"/>
      <c r="UEE734" s="57"/>
      <c r="UEF734" s="57"/>
      <c r="UEG734" s="57"/>
      <c r="UEH734" s="57"/>
      <c r="UEI734" s="57"/>
      <c r="UEJ734" s="57"/>
      <c r="UEK734" s="57"/>
      <c r="UEL734" s="57"/>
      <c r="UEM734" s="57"/>
      <c r="UEN734" s="57"/>
      <c r="UEO734" s="57"/>
      <c r="UEP734" s="57"/>
      <c r="UEQ734" s="57"/>
      <c r="UER734" s="57"/>
      <c r="UES734" s="57"/>
      <c r="UET734" s="57"/>
      <c r="UEU734" s="57"/>
      <c r="UEV734" s="57"/>
      <c r="UEW734" s="57"/>
      <c r="UEX734" s="57"/>
      <c r="UEY734" s="57"/>
      <c r="UEZ734" s="57"/>
      <c r="UFA734" s="57"/>
      <c r="UFB734" s="57"/>
      <c r="UFC734" s="57"/>
      <c r="UFD734" s="57"/>
      <c r="UFE734" s="57"/>
      <c r="UFF734" s="57"/>
      <c r="UFG734" s="57"/>
      <c r="UFH734" s="57"/>
      <c r="UFI734" s="57"/>
      <c r="UFJ734" s="57"/>
      <c r="UFK734" s="57"/>
      <c r="UFL734" s="57"/>
      <c r="UFM734" s="57"/>
      <c r="UFN734" s="57"/>
      <c r="UFO734" s="57"/>
      <c r="UFP734" s="57"/>
      <c r="UFQ734" s="57"/>
      <c r="UFR734" s="57"/>
      <c r="UFS734" s="57"/>
      <c r="UFT734" s="57"/>
      <c r="UFU734" s="57"/>
      <c r="UFV734" s="57"/>
      <c r="UFW734" s="57"/>
      <c r="UFX734" s="57"/>
      <c r="UFY734" s="57"/>
      <c r="UFZ734" s="57"/>
      <c r="UGA734" s="57"/>
      <c r="UGB734" s="57"/>
      <c r="UGC734" s="57"/>
      <c r="UGD734" s="57"/>
      <c r="UGE734" s="57"/>
      <c r="UGF734" s="57"/>
      <c r="UGG734" s="57"/>
      <c r="UGH734" s="57"/>
      <c r="UGI734" s="57"/>
      <c r="UGJ734" s="57"/>
      <c r="UGK734" s="57"/>
      <c r="UGL734" s="57"/>
      <c r="UGM734" s="57"/>
      <c r="UGN734" s="57"/>
      <c r="UGO734" s="57"/>
      <c r="UGP734" s="57"/>
      <c r="UGQ734" s="57"/>
      <c r="UGR734" s="57"/>
      <c r="UGS734" s="57"/>
      <c r="UGT734" s="57"/>
      <c r="UGU734" s="57"/>
      <c r="UGV734" s="57"/>
      <c r="UGW734" s="57"/>
      <c r="UGX734" s="57"/>
      <c r="UGY734" s="57"/>
      <c r="UGZ734" s="57"/>
      <c r="UHA734" s="57"/>
      <c r="UHB734" s="57"/>
      <c r="UHC734" s="57"/>
      <c r="UHD734" s="57"/>
      <c r="UHE734" s="57"/>
      <c r="UHF734" s="57"/>
      <c r="UHG734" s="57"/>
      <c r="UHH734" s="57"/>
      <c r="UHI734" s="57"/>
      <c r="UHJ734" s="57"/>
      <c r="UHK734" s="57"/>
      <c r="UHL734" s="57"/>
      <c r="UHM734" s="57"/>
      <c r="UHN734" s="57"/>
      <c r="UHO734" s="57"/>
      <c r="UHP734" s="57"/>
      <c r="UHQ734" s="57"/>
      <c r="UHR734" s="57"/>
      <c r="UHS734" s="57"/>
      <c r="UHT734" s="57"/>
      <c r="UHU734" s="57"/>
      <c r="UHV734" s="57"/>
      <c r="UHW734" s="57"/>
      <c r="UHX734" s="57"/>
      <c r="UHY734" s="57"/>
      <c r="UHZ734" s="57"/>
      <c r="UIA734" s="57"/>
      <c r="UIB734" s="57"/>
      <c r="UIC734" s="57"/>
      <c r="UID734" s="57"/>
      <c r="UIE734" s="57"/>
      <c r="UIF734" s="57"/>
      <c r="UIG734" s="57"/>
      <c r="UIH734" s="57"/>
      <c r="UII734" s="57"/>
      <c r="UIJ734" s="57"/>
      <c r="UIK734" s="57"/>
      <c r="UIL734" s="57"/>
      <c r="UIM734" s="57"/>
      <c r="UIN734" s="57"/>
      <c r="UIO734" s="57"/>
      <c r="UIP734" s="57"/>
      <c r="UIQ734" s="57"/>
      <c r="UIR734" s="57"/>
      <c r="UIS734" s="57"/>
      <c r="UIT734" s="57"/>
      <c r="UIU734" s="57"/>
      <c r="UIV734" s="57"/>
      <c r="UIW734" s="57"/>
      <c r="UIX734" s="57"/>
      <c r="UIY734" s="57"/>
      <c r="UIZ734" s="57"/>
      <c r="UJA734" s="57"/>
      <c r="UJB734" s="57"/>
      <c r="UJC734" s="57"/>
      <c r="UJD734" s="57"/>
      <c r="UJE734" s="57"/>
      <c r="UJF734" s="57"/>
      <c r="UJG734" s="57"/>
      <c r="UJH734" s="57"/>
      <c r="UJI734" s="57"/>
      <c r="UJJ734" s="57"/>
      <c r="UJK734" s="57"/>
      <c r="UJL734" s="57"/>
      <c r="UJM734" s="57"/>
      <c r="UJN734" s="57"/>
      <c r="UJO734" s="57"/>
      <c r="UJP734" s="57"/>
      <c r="UJQ734" s="57"/>
      <c r="UJR734" s="57"/>
      <c r="UJS734" s="57"/>
      <c r="UJT734" s="57"/>
      <c r="UJU734" s="57"/>
      <c r="UJV734" s="57"/>
      <c r="UJW734" s="57"/>
      <c r="UJX734" s="57"/>
      <c r="UJY734" s="57"/>
      <c r="UJZ734" s="57"/>
      <c r="UKA734" s="57"/>
      <c r="UKB734" s="57"/>
      <c r="UKC734" s="57"/>
      <c r="UKD734" s="57"/>
      <c r="UKE734" s="57"/>
      <c r="UKF734" s="57"/>
      <c r="UKG734" s="57"/>
      <c r="UKH734" s="57"/>
      <c r="UKI734" s="57"/>
      <c r="UKJ734" s="57"/>
      <c r="UKK734" s="57"/>
      <c r="UKL734" s="57"/>
      <c r="UKM734" s="57"/>
      <c r="UKN734" s="57"/>
      <c r="UKO734" s="57"/>
      <c r="UKP734" s="57"/>
      <c r="UKQ734" s="57"/>
      <c r="UKR734" s="57"/>
      <c r="UKS734" s="57"/>
      <c r="UKT734" s="57"/>
      <c r="UKU734" s="57"/>
      <c r="UKV734" s="57"/>
      <c r="UKW734" s="57"/>
      <c r="UKX734" s="57"/>
      <c r="UKY734" s="57"/>
      <c r="UKZ734" s="57"/>
      <c r="ULA734" s="57"/>
      <c r="ULB734" s="57"/>
      <c r="ULC734" s="57"/>
      <c r="ULD734" s="57"/>
      <c r="ULE734" s="57"/>
      <c r="ULF734" s="57"/>
      <c r="ULG734" s="57"/>
      <c r="ULH734" s="57"/>
      <c r="ULI734" s="57"/>
      <c r="ULJ734" s="57"/>
      <c r="ULK734" s="57"/>
      <c r="ULL734" s="57"/>
      <c r="ULM734" s="57"/>
      <c r="ULN734" s="57"/>
      <c r="ULO734" s="57"/>
      <c r="ULP734" s="57"/>
      <c r="ULQ734" s="57"/>
      <c r="ULR734" s="57"/>
      <c r="ULS734" s="57"/>
      <c r="ULT734" s="57"/>
      <c r="ULU734" s="57"/>
      <c r="ULV734" s="57"/>
      <c r="ULW734" s="57"/>
      <c r="ULX734" s="57"/>
      <c r="ULY734" s="57"/>
      <c r="ULZ734" s="57"/>
      <c r="UMA734" s="57"/>
      <c r="UMB734" s="57"/>
      <c r="UMC734" s="57"/>
      <c r="UMD734" s="57"/>
      <c r="UME734" s="57"/>
      <c r="UMF734" s="57"/>
      <c r="UMG734" s="57"/>
      <c r="UMH734" s="57"/>
      <c r="UMI734" s="57"/>
      <c r="UMJ734" s="57"/>
      <c r="UMK734" s="57"/>
      <c r="UML734" s="57"/>
      <c r="UMM734" s="57"/>
      <c r="UMN734" s="57"/>
      <c r="UMO734" s="57"/>
      <c r="UMP734" s="57"/>
      <c r="UMQ734" s="57"/>
      <c r="UMR734" s="57"/>
      <c r="UMS734" s="57"/>
      <c r="UMT734" s="57"/>
      <c r="UMU734" s="57"/>
      <c r="UMV734" s="57"/>
      <c r="UMW734" s="57"/>
      <c r="UMX734" s="57"/>
      <c r="UMY734" s="57"/>
      <c r="UMZ734" s="57"/>
      <c r="UNA734" s="57"/>
      <c r="UNB734" s="57"/>
      <c r="UNC734" s="57"/>
      <c r="UND734" s="57"/>
      <c r="UNE734" s="57"/>
      <c r="UNF734" s="57"/>
      <c r="UNG734" s="57"/>
      <c r="UNH734" s="57"/>
      <c r="UNI734" s="57"/>
      <c r="UNJ734" s="57"/>
      <c r="UNK734" s="57"/>
      <c r="UNL734" s="57"/>
      <c r="UNM734" s="57"/>
      <c r="UNN734" s="57"/>
      <c r="UNO734" s="57"/>
      <c r="UNP734" s="57"/>
      <c r="UNQ734" s="57"/>
      <c r="UNR734" s="57"/>
      <c r="UNS734" s="57"/>
      <c r="UNT734" s="57"/>
      <c r="UNU734" s="57"/>
      <c r="UNV734" s="57"/>
      <c r="UNW734" s="57"/>
      <c r="UNX734" s="57"/>
      <c r="UNY734" s="57"/>
      <c r="UNZ734" s="57"/>
      <c r="UOA734" s="57"/>
      <c r="UOB734" s="57"/>
      <c r="UOC734" s="57"/>
      <c r="UOD734" s="57"/>
      <c r="UOE734" s="57"/>
      <c r="UOF734" s="57"/>
      <c r="UOG734" s="57"/>
      <c r="UOH734" s="57"/>
      <c r="UOI734" s="57"/>
      <c r="UOJ734" s="57"/>
      <c r="UOK734" s="57"/>
      <c r="UOL734" s="57"/>
      <c r="UOM734" s="57"/>
      <c r="UON734" s="57"/>
      <c r="UOO734" s="57"/>
      <c r="UOP734" s="57"/>
      <c r="UOQ734" s="57"/>
      <c r="UOR734" s="57"/>
      <c r="UOS734" s="57"/>
      <c r="UOT734" s="57"/>
      <c r="UOU734" s="57"/>
      <c r="UOV734" s="57"/>
      <c r="UOW734" s="57"/>
      <c r="UOX734" s="57"/>
      <c r="UOY734" s="57"/>
      <c r="UOZ734" s="57"/>
      <c r="UPA734" s="57"/>
      <c r="UPB734" s="57"/>
      <c r="UPC734" s="57"/>
      <c r="UPD734" s="57"/>
      <c r="UPE734" s="57"/>
      <c r="UPF734" s="57"/>
      <c r="UPG734" s="57"/>
      <c r="UPH734" s="57"/>
      <c r="UPI734" s="57"/>
      <c r="UPJ734" s="57"/>
      <c r="UPK734" s="57"/>
      <c r="UPL734" s="57"/>
      <c r="UPM734" s="57"/>
      <c r="UPN734" s="57"/>
      <c r="UPO734" s="57"/>
      <c r="UPP734" s="57"/>
      <c r="UPQ734" s="57"/>
      <c r="UPR734" s="57"/>
      <c r="UPS734" s="57"/>
      <c r="UPT734" s="57"/>
      <c r="UPU734" s="57"/>
      <c r="UPV734" s="57"/>
      <c r="UPW734" s="57"/>
      <c r="UPX734" s="57"/>
      <c r="UPY734" s="57"/>
      <c r="UPZ734" s="57"/>
      <c r="UQA734" s="57"/>
      <c r="UQB734" s="57"/>
      <c r="UQC734" s="57"/>
      <c r="UQD734" s="57"/>
      <c r="UQE734" s="57"/>
      <c r="UQF734" s="57"/>
      <c r="UQG734" s="57"/>
      <c r="UQH734" s="57"/>
      <c r="UQI734" s="57"/>
      <c r="UQJ734" s="57"/>
      <c r="UQK734" s="57"/>
      <c r="UQL734" s="57"/>
      <c r="UQM734" s="57"/>
      <c r="UQN734" s="57"/>
      <c r="UQO734" s="57"/>
      <c r="UQP734" s="57"/>
      <c r="UQQ734" s="57"/>
      <c r="UQR734" s="57"/>
      <c r="UQS734" s="57"/>
      <c r="UQT734" s="57"/>
      <c r="UQU734" s="57"/>
      <c r="UQV734" s="57"/>
      <c r="UQW734" s="57"/>
      <c r="UQX734" s="57"/>
      <c r="UQY734" s="57"/>
      <c r="UQZ734" s="57"/>
      <c r="URA734" s="57"/>
      <c r="URB734" s="57"/>
      <c r="URC734" s="57"/>
      <c r="URD734" s="57"/>
      <c r="URE734" s="57"/>
      <c r="URF734" s="57"/>
      <c r="URG734" s="57"/>
      <c r="URH734" s="57"/>
      <c r="URI734" s="57"/>
      <c r="URJ734" s="57"/>
      <c r="URK734" s="57"/>
      <c r="URL734" s="57"/>
      <c r="URM734" s="57"/>
      <c r="URN734" s="57"/>
      <c r="URO734" s="57"/>
      <c r="URP734" s="57"/>
      <c r="URQ734" s="57"/>
      <c r="URR734" s="57"/>
      <c r="URS734" s="57"/>
      <c r="URT734" s="57"/>
      <c r="URU734" s="57"/>
      <c r="URV734" s="57"/>
      <c r="URW734" s="57"/>
      <c r="URX734" s="57"/>
      <c r="URY734" s="57"/>
      <c r="URZ734" s="57"/>
      <c r="USA734" s="57"/>
      <c r="USB734" s="57"/>
      <c r="USC734" s="57"/>
      <c r="USD734" s="57"/>
      <c r="USE734" s="57"/>
      <c r="USF734" s="57"/>
      <c r="USG734" s="57"/>
      <c r="USH734" s="57"/>
      <c r="USI734" s="57"/>
      <c r="USJ734" s="57"/>
      <c r="USK734" s="57"/>
      <c r="USL734" s="57"/>
      <c r="USM734" s="57"/>
      <c r="USN734" s="57"/>
      <c r="USO734" s="57"/>
      <c r="USP734" s="57"/>
      <c r="USQ734" s="57"/>
      <c r="USR734" s="57"/>
      <c r="USS734" s="57"/>
      <c r="UST734" s="57"/>
      <c r="USU734" s="57"/>
      <c r="USV734" s="57"/>
      <c r="USW734" s="57"/>
      <c r="USX734" s="57"/>
      <c r="USY734" s="57"/>
      <c r="USZ734" s="57"/>
      <c r="UTA734" s="57"/>
      <c r="UTB734" s="57"/>
      <c r="UTC734" s="57"/>
      <c r="UTD734" s="57"/>
      <c r="UTE734" s="57"/>
      <c r="UTF734" s="57"/>
      <c r="UTG734" s="57"/>
      <c r="UTH734" s="57"/>
      <c r="UTI734" s="57"/>
      <c r="UTJ734" s="57"/>
      <c r="UTK734" s="57"/>
      <c r="UTL734" s="57"/>
      <c r="UTM734" s="57"/>
      <c r="UTN734" s="57"/>
      <c r="UTO734" s="57"/>
      <c r="UTP734" s="57"/>
      <c r="UTQ734" s="57"/>
      <c r="UTR734" s="57"/>
      <c r="UTS734" s="57"/>
      <c r="UTT734" s="57"/>
      <c r="UTU734" s="57"/>
      <c r="UTV734" s="57"/>
      <c r="UTW734" s="57"/>
      <c r="UTX734" s="57"/>
      <c r="UTY734" s="57"/>
      <c r="UTZ734" s="57"/>
      <c r="UUA734" s="57"/>
      <c r="UUB734" s="57"/>
      <c r="UUC734" s="57"/>
      <c r="UUD734" s="57"/>
      <c r="UUE734" s="57"/>
      <c r="UUF734" s="57"/>
      <c r="UUG734" s="57"/>
      <c r="UUH734" s="57"/>
      <c r="UUI734" s="57"/>
      <c r="UUJ734" s="57"/>
      <c r="UUK734" s="57"/>
      <c r="UUL734" s="57"/>
      <c r="UUM734" s="57"/>
      <c r="UUN734" s="57"/>
      <c r="UUO734" s="57"/>
      <c r="UUP734" s="57"/>
      <c r="UUQ734" s="57"/>
      <c r="UUR734" s="57"/>
      <c r="UUS734" s="57"/>
      <c r="UUT734" s="57"/>
      <c r="UUU734" s="57"/>
      <c r="UUV734" s="57"/>
      <c r="UUW734" s="57"/>
      <c r="UUX734" s="57"/>
      <c r="UUY734" s="57"/>
      <c r="UUZ734" s="57"/>
      <c r="UVA734" s="57"/>
      <c r="UVB734" s="57"/>
      <c r="UVC734" s="57"/>
      <c r="UVD734" s="57"/>
      <c r="UVE734" s="57"/>
      <c r="UVF734" s="57"/>
      <c r="UVG734" s="57"/>
      <c r="UVH734" s="57"/>
      <c r="UVI734" s="57"/>
      <c r="UVJ734" s="57"/>
      <c r="UVK734" s="57"/>
      <c r="UVL734" s="57"/>
      <c r="UVM734" s="57"/>
      <c r="UVN734" s="57"/>
      <c r="UVO734" s="57"/>
      <c r="UVP734" s="57"/>
      <c r="UVQ734" s="57"/>
      <c r="UVR734" s="57"/>
      <c r="UVS734" s="57"/>
      <c r="UVT734" s="57"/>
      <c r="UVU734" s="57"/>
      <c r="UVV734" s="57"/>
      <c r="UVW734" s="57"/>
      <c r="UVX734" s="57"/>
      <c r="UVY734" s="57"/>
      <c r="UVZ734" s="57"/>
      <c r="UWA734" s="57"/>
      <c r="UWB734" s="57"/>
      <c r="UWC734" s="57"/>
      <c r="UWD734" s="57"/>
      <c r="UWE734" s="57"/>
      <c r="UWF734" s="57"/>
      <c r="UWG734" s="57"/>
      <c r="UWH734" s="57"/>
      <c r="UWI734" s="57"/>
      <c r="UWJ734" s="57"/>
      <c r="UWK734" s="57"/>
      <c r="UWL734" s="57"/>
      <c r="UWM734" s="57"/>
      <c r="UWN734" s="57"/>
      <c r="UWO734" s="57"/>
      <c r="UWP734" s="57"/>
      <c r="UWQ734" s="57"/>
      <c r="UWR734" s="57"/>
      <c r="UWS734" s="57"/>
      <c r="UWT734" s="57"/>
      <c r="UWU734" s="57"/>
      <c r="UWV734" s="57"/>
      <c r="UWW734" s="57"/>
      <c r="UWX734" s="57"/>
      <c r="UWY734" s="57"/>
      <c r="UWZ734" s="57"/>
      <c r="UXA734" s="57"/>
      <c r="UXB734" s="57"/>
      <c r="UXC734" s="57"/>
      <c r="UXD734" s="57"/>
      <c r="UXE734" s="57"/>
      <c r="UXF734" s="57"/>
      <c r="UXG734" s="57"/>
      <c r="UXH734" s="57"/>
      <c r="UXI734" s="57"/>
      <c r="UXJ734" s="57"/>
      <c r="UXK734" s="57"/>
      <c r="UXL734" s="57"/>
      <c r="UXM734" s="57"/>
      <c r="UXN734" s="57"/>
      <c r="UXO734" s="57"/>
      <c r="UXP734" s="57"/>
      <c r="UXQ734" s="57"/>
      <c r="UXR734" s="57"/>
      <c r="UXS734" s="57"/>
      <c r="UXT734" s="57"/>
      <c r="UXU734" s="57"/>
      <c r="UXV734" s="57"/>
      <c r="UXW734" s="57"/>
      <c r="UXX734" s="57"/>
      <c r="UXY734" s="57"/>
      <c r="UXZ734" s="57"/>
      <c r="UYA734" s="57"/>
      <c r="UYB734" s="57"/>
      <c r="UYC734" s="57"/>
      <c r="UYD734" s="57"/>
      <c r="UYE734" s="57"/>
      <c r="UYF734" s="57"/>
      <c r="UYG734" s="57"/>
      <c r="UYH734" s="57"/>
      <c r="UYI734" s="57"/>
      <c r="UYJ734" s="57"/>
      <c r="UYK734" s="57"/>
      <c r="UYL734" s="57"/>
      <c r="UYM734" s="57"/>
      <c r="UYN734" s="57"/>
      <c r="UYO734" s="57"/>
      <c r="UYP734" s="57"/>
      <c r="UYQ734" s="57"/>
      <c r="UYR734" s="57"/>
      <c r="UYS734" s="57"/>
      <c r="UYT734" s="57"/>
      <c r="UYU734" s="57"/>
      <c r="UYV734" s="57"/>
      <c r="UYW734" s="57"/>
      <c r="UYX734" s="57"/>
      <c r="UYY734" s="57"/>
      <c r="UYZ734" s="57"/>
      <c r="UZA734" s="57"/>
      <c r="UZB734" s="57"/>
      <c r="UZC734" s="57"/>
      <c r="UZD734" s="57"/>
      <c r="UZE734" s="57"/>
      <c r="UZF734" s="57"/>
      <c r="UZG734" s="57"/>
      <c r="UZH734" s="57"/>
      <c r="UZI734" s="57"/>
      <c r="UZJ734" s="57"/>
      <c r="UZK734" s="57"/>
      <c r="UZL734" s="57"/>
      <c r="UZM734" s="57"/>
      <c r="UZN734" s="57"/>
      <c r="UZO734" s="57"/>
      <c r="UZP734" s="57"/>
      <c r="UZQ734" s="57"/>
      <c r="UZR734" s="57"/>
      <c r="UZS734" s="57"/>
      <c r="UZT734" s="57"/>
      <c r="UZU734" s="57"/>
      <c r="UZV734" s="57"/>
      <c r="UZW734" s="57"/>
      <c r="UZX734" s="57"/>
      <c r="UZY734" s="57"/>
      <c r="UZZ734" s="57"/>
      <c r="VAA734" s="57"/>
      <c r="VAB734" s="57"/>
      <c r="VAC734" s="57"/>
      <c r="VAD734" s="57"/>
      <c r="VAE734" s="57"/>
      <c r="VAF734" s="57"/>
      <c r="VAG734" s="57"/>
      <c r="VAH734" s="57"/>
      <c r="VAI734" s="57"/>
      <c r="VAJ734" s="57"/>
      <c r="VAK734" s="57"/>
      <c r="VAL734" s="57"/>
      <c r="VAM734" s="57"/>
      <c r="VAN734" s="57"/>
      <c r="VAO734" s="57"/>
      <c r="VAP734" s="57"/>
      <c r="VAQ734" s="57"/>
      <c r="VAR734" s="57"/>
      <c r="VAS734" s="57"/>
      <c r="VAT734" s="57"/>
      <c r="VAU734" s="57"/>
      <c r="VAV734" s="57"/>
      <c r="VAW734" s="57"/>
      <c r="VAX734" s="57"/>
      <c r="VAY734" s="57"/>
      <c r="VAZ734" s="57"/>
      <c r="VBA734" s="57"/>
      <c r="VBB734" s="57"/>
      <c r="VBC734" s="57"/>
      <c r="VBD734" s="57"/>
      <c r="VBE734" s="57"/>
      <c r="VBF734" s="57"/>
      <c r="VBG734" s="57"/>
      <c r="VBH734" s="57"/>
      <c r="VBI734" s="57"/>
      <c r="VBJ734" s="57"/>
      <c r="VBK734" s="57"/>
      <c r="VBL734" s="57"/>
      <c r="VBM734" s="57"/>
      <c r="VBN734" s="57"/>
      <c r="VBO734" s="57"/>
      <c r="VBP734" s="57"/>
      <c r="VBQ734" s="57"/>
      <c r="VBR734" s="57"/>
      <c r="VBS734" s="57"/>
      <c r="VBT734" s="57"/>
      <c r="VBU734" s="57"/>
      <c r="VBV734" s="57"/>
      <c r="VBW734" s="57"/>
      <c r="VBX734" s="57"/>
      <c r="VBY734" s="57"/>
      <c r="VBZ734" s="57"/>
      <c r="VCA734" s="57"/>
      <c r="VCB734" s="57"/>
      <c r="VCC734" s="57"/>
      <c r="VCD734" s="57"/>
      <c r="VCE734" s="57"/>
      <c r="VCF734" s="57"/>
      <c r="VCG734" s="57"/>
      <c r="VCH734" s="57"/>
      <c r="VCI734" s="57"/>
      <c r="VCJ734" s="57"/>
      <c r="VCK734" s="57"/>
      <c r="VCL734" s="57"/>
      <c r="VCM734" s="57"/>
      <c r="VCN734" s="57"/>
      <c r="VCO734" s="57"/>
      <c r="VCP734" s="57"/>
      <c r="VCQ734" s="57"/>
      <c r="VCR734" s="57"/>
      <c r="VCS734" s="57"/>
      <c r="VCT734" s="57"/>
      <c r="VCU734" s="57"/>
      <c r="VCV734" s="57"/>
      <c r="VCW734" s="57"/>
      <c r="VCX734" s="57"/>
      <c r="VCY734" s="57"/>
      <c r="VCZ734" s="57"/>
      <c r="VDA734" s="57"/>
      <c r="VDB734" s="57"/>
      <c r="VDC734" s="57"/>
      <c r="VDD734" s="57"/>
      <c r="VDE734" s="57"/>
      <c r="VDF734" s="57"/>
      <c r="VDG734" s="57"/>
      <c r="VDH734" s="57"/>
      <c r="VDI734" s="57"/>
      <c r="VDJ734" s="57"/>
      <c r="VDK734" s="57"/>
      <c r="VDL734" s="57"/>
      <c r="VDM734" s="57"/>
      <c r="VDN734" s="57"/>
      <c r="VDO734" s="57"/>
      <c r="VDP734" s="57"/>
      <c r="VDQ734" s="57"/>
      <c r="VDR734" s="57"/>
      <c r="VDS734" s="57"/>
      <c r="VDT734" s="57"/>
      <c r="VDU734" s="57"/>
      <c r="VDV734" s="57"/>
      <c r="VDW734" s="57"/>
      <c r="VDX734" s="57"/>
      <c r="VDY734" s="57"/>
      <c r="VDZ734" s="57"/>
      <c r="VEA734" s="57"/>
      <c r="VEB734" s="57"/>
      <c r="VEC734" s="57"/>
      <c r="VED734" s="57"/>
      <c r="VEE734" s="57"/>
      <c r="VEF734" s="57"/>
      <c r="VEG734" s="57"/>
      <c r="VEH734" s="57"/>
      <c r="VEI734" s="57"/>
      <c r="VEJ734" s="57"/>
      <c r="VEK734" s="57"/>
      <c r="VEL734" s="57"/>
      <c r="VEM734" s="57"/>
      <c r="VEN734" s="57"/>
      <c r="VEO734" s="57"/>
      <c r="VEP734" s="57"/>
      <c r="VEQ734" s="57"/>
      <c r="VER734" s="57"/>
      <c r="VES734" s="57"/>
      <c r="VET734" s="57"/>
      <c r="VEU734" s="57"/>
      <c r="VEV734" s="57"/>
      <c r="VEW734" s="57"/>
      <c r="VEX734" s="57"/>
      <c r="VEY734" s="57"/>
      <c r="VEZ734" s="57"/>
      <c r="VFA734" s="57"/>
      <c r="VFB734" s="57"/>
      <c r="VFC734" s="57"/>
      <c r="VFD734" s="57"/>
      <c r="VFE734" s="57"/>
      <c r="VFF734" s="57"/>
      <c r="VFG734" s="57"/>
      <c r="VFH734" s="57"/>
      <c r="VFI734" s="57"/>
      <c r="VFJ734" s="57"/>
      <c r="VFK734" s="57"/>
      <c r="VFL734" s="57"/>
      <c r="VFM734" s="57"/>
      <c r="VFN734" s="57"/>
      <c r="VFO734" s="57"/>
      <c r="VFP734" s="57"/>
      <c r="VFQ734" s="57"/>
      <c r="VFR734" s="57"/>
      <c r="VFS734" s="57"/>
      <c r="VFT734" s="57"/>
      <c r="VFU734" s="57"/>
      <c r="VFV734" s="57"/>
      <c r="VFW734" s="57"/>
      <c r="VFX734" s="57"/>
      <c r="VFY734" s="57"/>
      <c r="VFZ734" s="57"/>
      <c r="VGA734" s="57"/>
      <c r="VGB734" s="57"/>
      <c r="VGC734" s="57"/>
      <c r="VGD734" s="57"/>
      <c r="VGE734" s="57"/>
      <c r="VGF734" s="57"/>
      <c r="VGG734" s="57"/>
      <c r="VGH734" s="57"/>
      <c r="VGI734" s="57"/>
      <c r="VGJ734" s="57"/>
      <c r="VGK734" s="57"/>
      <c r="VGL734" s="57"/>
      <c r="VGM734" s="57"/>
      <c r="VGN734" s="57"/>
      <c r="VGO734" s="57"/>
      <c r="VGP734" s="57"/>
      <c r="VGQ734" s="57"/>
      <c r="VGR734" s="57"/>
      <c r="VGS734" s="57"/>
      <c r="VGT734" s="57"/>
      <c r="VGU734" s="57"/>
      <c r="VGV734" s="57"/>
      <c r="VGW734" s="57"/>
      <c r="VGX734" s="57"/>
      <c r="VGY734" s="57"/>
      <c r="VGZ734" s="57"/>
      <c r="VHA734" s="57"/>
      <c r="VHB734" s="57"/>
      <c r="VHC734" s="57"/>
      <c r="VHD734" s="57"/>
      <c r="VHE734" s="57"/>
      <c r="VHF734" s="57"/>
      <c r="VHG734" s="57"/>
      <c r="VHH734" s="57"/>
      <c r="VHI734" s="57"/>
      <c r="VHJ734" s="57"/>
      <c r="VHK734" s="57"/>
      <c r="VHL734" s="57"/>
      <c r="VHM734" s="57"/>
      <c r="VHN734" s="57"/>
      <c r="VHO734" s="57"/>
      <c r="VHP734" s="57"/>
      <c r="VHQ734" s="57"/>
      <c r="VHR734" s="57"/>
      <c r="VHS734" s="57"/>
      <c r="VHT734" s="57"/>
      <c r="VHU734" s="57"/>
      <c r="VHV734" s="57"/>
      <c r="VHW734" s="57"/>
      <c r="VHX734" s="57"/>
      <c r="VHY734" s="57"/>
      <c r="VHZ734" s="57"/>
      <c r="VIA734" s="57"/>
      <c r="VIB734" s="57"/>
      <c r="VIC734" s="57"/>
      <c r="VID734" s="57"/>
      <c r="VIE734" s="57"/>
      <c r="VIF734" s="57"/>
      <c r="VIG734" s="57"/>
      <c r="VIH734" s="57"/>
      <c r="VII734" s="57"/>
      <c r="VIJ734" s="57"/>
      <c r="VIK734" s="57"/>
      <c r="VIL734" s="57"/>
      <c r="VIM734" s="57"/>
      <c r="VIN734" s="57"/>
      <c r="VIO734" s="57"/>
      <c r="VIP734" s="57"/>
      <c r="VIQ734" s="57"/>
      <c r="VIR734" s="57"/>
      <c r="VIS734" s="57"/>
      <c r="VIT734" s="57"/>
      <c r="VIU734" s="57"/>
      <c r="VIV734" s="57"/>
      <c r="VIW734" s="57"/>
      <c r="VIX734" s="57"/>
      <c r="VIY734" s="57"/>
      <c r="VIZ734" s="57"/>
      <c r="VJA734" s="57"/>
      <c r="VJB734" s="57"/>
      <c r="VJC734" s="57"/>
      <c r="VJD734" s="57"/>
      <c r="VJE734" s="57"/>
      <c r="VJF734" s="57"/>
      <c r="VJG734" s="57"/>
      <c r="VJH734" s="57"/>
      <c r="VJI734" s="57"/>
      <c r="VJJ734" s="57"/>
      <c r="VJK734" s="57"/>
      <c r="VJL734" s="57"/>
      <c r="VJM734" s="57"/>
      <c r="VJN734" s="57"/>
      <c r="VJO734" s="57"/>
      <c r="VJP734" s="57"/>
      <c r="VJQ734" s="57"/>
      <c r="VJR734" s="57"/>
      <c r="VJS734" s="57"/>
      <c r="VJT734" s="57"/>
      <c r="VJU734" s="57"/>
      <c r="VJV734" s="57"/>
      <c r="VJW734" s="57"/>
      <c r="VJX734" s="57"/>
      <c r="VJY734" s="57"/>
      <c r="VJZ734" s="57"/>
      <c r="VKA734" s="57"/>
      <c r="VKB734" s="57"/>
      <c r="VKC734" s="57"/>
      <c r="VKD734" s="57"/>
      <c r="VKE734" s="57"/>
      <c r="VKF734" s="57"/>
      <c r="VKG734" s="57"/>
      <c r="VKH734" s="57"/>
      <c r="VKI734" s="57"/>
      <c r="VKJ734" s="57"/>
      <c r="VKK734" s="57"/>
      <c r="VKL734" s="57"/>
      <c r="VKM734" s="57"/>
      <c r="VKN734" s="57"/>
      <c r="VKO734" s="57"/>
      <c r="VKP734" s="57"/>
      <c r="VKQ734" s="57"/>
      <c r="VKR734" s="57"/>
      <c r="VKS734" s="57"/>
      <c r="VKT734" s="57"/>
      <c r="VKU734" s="57"/>
      <c r="VKV734" s="57"/>
      <c r="VKW734" s="57"/>
      <c r="VKX734" s="57"/>
      <c r="VKY734" s="57"/>
      <c r="VKZ734" s="57"/>
      <c r="VLA734" s="57"/>
      <c r="VLB734" s="57"/>
      <c r="VLC734" s="57"/>
      <c r="VLD734" s="57"/>
      <c r="VLE734" s="57"/>
      <c r="VLF734" s="57"/>
      <c r="VLG734" s="57"/>
      <c r="VLH734" s="57"/>
      <c r="VLI734" s="57"/>
      <c r="VLJ734" s="57"/>
      <c r="VLK734" s="57"/>
      <c r="VLL734" s="57"/>
      <c r="VLM734" s="57"/>
      <c r="VLN734" s="57"/>
      <c r="VLO734" s="57"/>
      <c r="VLP734" s="57"/>
      <c r="VLQ734" s="57"/>
      <c r="VLR734" s="57"/>
      <c r="VLS734" s="57"/>
      <c r="VLT734" s="57"/>
      <c r="VLU734" s="57"/>
      <c r="VLV734" s="57"/>
      <c r="VLW734" s="57"/>
      <c r="VLX734" s="57"/>
      <c r="VLY734" s="57"/>
      <c r="VLZ734" s="57"/>
      <c r="VMA734" s="57"/>
      <c r="VMB734" s="57"/>
      <c r="VMC734" s="57"/>
      <c r="VMD734" s="57"/>
      <c r="VME734" s="57"/>
      <c r="VMF734" s="57"/>
      <c r="VMG734" s="57"/>
      <c r="VMH734" s="57"/>
      <c r="VMI734" s="57"/>
      <c r="VMJ734" s="57"/>
      <c r="VMK734" s="57"/>
      <c r="VML734" s="57"/>
      <c r="VMM734" s="57"/>
      <c r="VMN734" s="57"/>
      <c r="VMO734" s="57"/>
      <c r="VMP734" s="57"/>
      <c r="VMQ734" s="57"/>
      <c r="VMR734" s="57"/>
      <c r="VMS734" s="57"/>
      <c r="VMT734" s="57"/>
      <c r="VMU734" s="57"/>
      <c r="VMV734" s="57"/>
      <c r="VMW734" s="57"/>
      <c r="VMX734" s="57"/>
      <c r="VMY734" s="57"/>
      <c r="VMZ734" s="57"/>
      <c r="VNA734" s="57"/>
      <c r="VNB734" s="57"/>
      <c r="VNC734" s="57"/>
      <c r="VND734" s="57"/>
      <c r="VNE734" s="57"/>
      <c r="VNF734" s="57"/>
      <c r="VNG734" s="57"/>
      <c r="VNH734" s="57"/>
      <c r="VNI734" s="57"/>
      <c r="VNJ734" s="57"/>
      <c r="VNK734" s="57"/>
      <c r="VNL734" s="57"/>
      <c r="VNM734" s="57"/>
      <c r="VNN734" s="57"/>
      <c r="VNO734" s="57"/>
      <c r="VNP734" s="57"/>
      <c r="VNQ734" s="57"/>
      <c r="VNR734" s="57"/>
      <c r="VNS734" s="57"/>
      <c r="VNT734" s="57"/>
      <c r="VNU734" s="57"/>
      <c r="VNV734" s="57"/>
      <c r="VNW734" s="57"/>
      <c r="VNX734" s="57"/>
      <c r="VNY734" s="57"/>
      <c r="VNZ734" s="57"/>
      <c r="VOA734" s="57"/>
      <c r="VOB734" s="57"/>
      <c r="VOC734" s="57"/>
      <c r="VOD734" s="57"/>
      <c r="VOE734" s="57"/>
      <c r="VOF734" s="57"/>
      <c r="VOG734" s="57"/>
      <c r="VOH734" s="57"/>
      <c r="VOI734" s="57"/>
      <c r="VOJ734" s="57"/>
      <c r="VOK734" s="57"/>
      <c r="VOL734" s="57"/>
      <c r="VOM734" s="57"/>
      <c r="VON734" s="57"/>
      <c r="VOO734" s="57"/>
      <c r="VOP734" s="57"/>
      <c r="VOQ734" s="57"/>
      <c r="VOR734" s="57"/>
      <c r="VOS734" s="57"/>
      <c r="VOT734" s="57"/>
      <c r="VOU734" s="57"/>
      <c r="VOV734" s="57"/>
      <c r="VOW734" s="57"/>
      <c r="VOX734" s="57"/>
      <c r="VOY734" s="57"/>
      <c r="VOZ734" s="57"/>
      <c r="VPA734" s="57"/>
      <c r="VPB734" s="57"/>
      <c r="VPC734" s="57"/>
      <c r="VPD734" s="57"/>
      <c r="VPE734" s="57"/>
      <c r="VPF734" s="57"/>
      <c r="VPG734" s="57"/>
      <c r="VPH734" s="57"/>
      <c r="VPI734" s="57"/>
      <c r="VPJ734" s="57"/>
      <c r="VPK734" s="57"/>
      <c r="VPL734" s="57"/>
      <c r="VPM734" s="57"/>
      <c r="VPN734" s="57"/>
      <c r="VPO734" s="57"/>
      <c r="VPP734" s="57"/>
      <c r="VPQ734" s="57"/>
      <c r="VPR734" s="57"/>
      <c r="VPS734" s="57"/>
      <c r="VPT734" s="57"/>
      <c r="VPU734" s="57"/>
      <c r="VPV734" s="57"/>
      <c r="VPW734" s="57"/>
      <c r="VPX734" s="57"/>
      <c r="VPY734" s="57"/>
      <c r="VPZ734" s="57"/>
      <c r="VQA734" s="57"/>
      <c r="VQB734" s="57"/>
      <c r="VQC734" s="57"/>
      <c r="VQD734" s="57"/>
      <c r="VQE734" s="57"/>
      <c r="VQF734" s="57"/>
      <c r="VQG734" s="57"/>
      <c r="VQH734" s="57"/>
      <c r="VQI734" s="57"/>
      <c r="VQJ734" s="57"/>
      <c r="VQK734" s="57"/>
      <c r="VQL734" s="57"/>
      <c r="VQM734" s="57"/>
      <c r="VQN734" s="57"/>
      <c r="VQO734" s="57"/>
      <c r="VQP734" s="57"/>
      <c r="VQQ734" s="57"/>
      <c r="VQR734" s="57"/>
      <c r="VQS734" s="57"/>
      <c r="VQT734" s="57"/>
      <c r="VQU734" s="57"/>
      <c r="VQV734" s="57"/>
      <c r="VQW734" s="57"/>
      <c r="VQX734" s="57"/>
      <c r="VQY734" s="57"/>
      <c r="VQZ734" s="57"/>
      <c r="VRA734" s="57"/>
      <c r="VRB734" s="57"/>
      <c r="VRC734" s="57"/>
      <c r="VRD734" s="57"/>
      <c r="VRE734" s="57"/>
      <c r="VRF734" s="57"/>
      <c r="VRG734" s="57"/>
      <c r="VRH734" s="57"/>
      <c r="VRI734" s="57"/>
      <c r="VRJ734" s="57"/>
      <c r="VRK734" s="57"/>
      <c r="VRL734" s="57"/>
      <c r="VRM734" s="57"/>
      <c r="VRN734" s="57"/>
      <c r="VRO734" s="57"/>
      <c r="VRP734" s="57"/>
      <c r="VRQ734" s="57"/>
      <c r="VRR734" s="57"/>
      <c r="VRS734" s="57"/>
      <c r="VRT734" s="57"/>
      <c r="VRU734" s="57"/>
      <c r="VRV734" s="57"/>
      <c r="VRW734" s="57"/>
      <c r="VRX734" s="57"/>
      <c r="VRY734" s="57"/>
      <c r="VRZ734" s="57"/>
      <c r="VSA734" s="57"/>
      <c r="VSB734" s="57"/>
      <c r="VSC734" s="57"/>
      <c r="VSD734" s="57"/>
      <c r="VSE734" s="57"/>
      <c r="VSF734" s="57"/>
      <c r="VSG734" s="57"/>
      <c r="VSH734" s="57"/>
      <c r="VSI734" s="57"/>
      <c r="VSJ734" s="57"/>
      <c r="VSK734" s="57"/>
      <c r="VSL734" s="57"/>
      <c r="VSM734" s="57"/>
      <c r="VSN734" s="57"/>
      <c r="VSO734" s="57"/>
      <c r="VSP734" s="57"/>
      <c r="VSQ734" s="57"/>
      <c r="VSR734" s="57"/>
      <c r="VSS734" s="57"/>
      <c r="VST734" s="57"/>
      <c r="VSU734" s="57"/>
      <c r="VSV734" s="57"/>
      <c r="VSW734" s="57"/>
      <c r="VSX734" s="57"/>
      <c r="VSY734" s="57"/>
      <c r="VSZ734" s="57"/>
      <c r="VTA734" s="57"/>
      <c r="VTB734" s="57"/>
      <c r="VTC734" s="57"/>
      <c r="VTD734" s="57"/>
      <c r="VTE734" s="57"/>
      <c r="VTF734" s="57"/>
      <c r="VTG734" s="57"/>
      <c r="VTH734" s="57"/>
      <c r="VTI734" s="57"/>
      <c r="VTJ734" s="57"/>
      <c r="VTK734" s="57"/>
      <c r="VTL734" s="57"/>
      <c r="VTM734" s="57"/>
      <c r="VTN734" s="57"/>
      <c r="VTO734" s="57"/>
      <c r="VTP734" s="57"/>
      <c r="VTQ734" s="57"/>
      <c r="VTR734" s="57"/>
      <c r="VTS734" s="57"/>
      <c r="VTT734" s="57"/>
      <c r="VTU734" s="57"/>
      <c r="VTV734" s="57"/>
      <c r="VTW734" s="57"/>
      <c r="VTX734" s="57"/>
      <c r="VTY734" s="57"/>
      <c r="VTZ734" s="57"/>
      <c r="VUA734" s="57"/>
      <c r="VUB734" s="57"/>
      <c r="VUC734" s="57"/>
      <c r="VUD734" s="57"/>
      <c r="VUE734" s="57"/>
      <c r="VUF734" s="57"/>
      <c r="VUG734" s="57"/>
      <c r="VUH734" s="57"/>
      <c r="VUI734" s="57"/>
      <c r="VUJ734" s="57"/>
      <c r="VUK734" s="57"/>
      <c r="VUL734" s="57"/>
      <c r="VUM734" s="57"/>
      <c r="VUN734" s="57"/>
      <c r="VUO734" s="57"/>
      <c r="VUP734" s="57"/>
      <c r="VUQ734" s="57"/>
      <c r="VUR734" s="57"/>
      <c r="VUS734" s="57"/>
      <c r="VUT734" s="57"/>
      <c r="VUU734" s="57"/>
      <c r="VUV734" s="57"/>
      <c r="VUW734" s="57"/>
      <c r="VUX734" s="57"/>
      <c r="VUY734" s="57"/>
      <c r="VUZ734" s="57"/>
      <c r="VVA734" s="57"/>
      <c r="VVB734" s="57"/>
      <c r="VVC734" s="57"/>
      <c r="VVD734" s="57"/>
      <c r="VVE734" s="57"/>
      <c r="VVF734" s="57"/>
      <c r="VVG734" s="57"/>
      <c r="VVH734" s="57"/>
      <c r="VVI734" s="57"/>
      <c r="VVJ734" s="57"/>
      <c r="VVK734" s="57"/>
      <c r="VVL734" s="57"/>
      <c r="VVM734" s="57"/>
      <c r="VVN734" s="57"/>
      <c r="VVO734" s="57"/>
      <c r="VVP734" s="57"/>
      <c r="VVQ734" s="57"/>
      <c r="VVR734" s="57"/>
      <c r="VVS734" s="57"/>
      <c r="VVT734" s="57"/>
      <c r="VVU734" s="57"/>
      <c r="VVV734" s="57"/>
      <c r="VVW734" s="57"/>
      <c r="VVX734" s="57"/>
      <c r="VVY734" s="57"/>
      <c r="VVZ734" s="57"/>
      <c r="VWA734" s="57"/>
      <c r="VWB734" s="57"/>
      <c r="VWC734" s="57"/>
      <c r="VWD734" s="57"/>
      <c r="VWE734" s="57"/>
      <c r="VWF734" s="57"/>
      <c r="VWG734" s="57"/>
      <c r="VWH734" s="57"/>
      <c r="VWI734" s="57"/>
      <c r="VWJ734" s="57"/>
      <c r="VWK734" s="57"/>
      <c r="VWL734" s="57"/>
      <c r="VWM734" s="57"/>
      <c r="VWN734" s="57"/>
      <c r="VWO734" s="57"/>
      <c r="VWP734" s="57"/>
      <c r="VWQ734" s="57"/>
      <c r="VWR734" s="57"/>
      <c r="VWS734" s="57"/>
      <c r="VWT734" s="57"/>
      <c r="VWU734" s="57"/>
      <c r="VWV734" s="57"/>
      <c r="VWW734" s="57"/>
      <c r="VWX734" s="57"/>
      <c r="VWY734" s="57"/>
      <c r="VWZ734" s="57"/>
      <c r="VXA734" s="57"/>
      <c r="VXB734" s="57"/>
      <c r="VXC734" s="57"/>
      <c r="VXD734" s="57"/>
      <c r="VXE734" s="57"/>
      <c r="VXF734" s="57"/>
      <c r="VXG734" s="57"/>
      <c r="VXH734" s="57"/>
      <c r="VXI734" s="57"/>
      <c r="VXJ734" s="57"/>
      <c r="VXK734" s="57"/>
      <c r="VXL734" s="57"/>
      <c r="VXM734" s="57"/>
      <c r="VXN734" s="57"/>
      <c r="VXO734" s="57"/>
      <c r="VXP734" s="57"/>
      <c r="VXQ734" s="57"/>
      <c r="VXR734" s="57"/>
      <c r="VXS734" s="57"/>
      <c r="VXT734" s="57"/>
      <c r="VXU734" s="57"/>
      <c r="VXV734" s="57"/>
      <c r="VXW734" s="57"/>
      <c r="VXX734" s="57"/>
      <c r="VXY734" s="57"/>
      <c r="VXZ734" s="57"/>
      <c r="VYA734" s="57"/>
      <c r="VYB734" s="57"/>
      <c r="VYC734" s="57"/>
      <c r="VYD734" s="57"/>
      <c r="VYE734" s="57"/>
      <c r="VYF734" s="57"/>
      <c r="VYG734" s="57"/>
      <c r="VYH734" s="57"/>
      <c r="VYI734" s="57"/>
      <c r="VYJ734" s="57"/>
      <c r="VYK734" s="57"/>
      <c r="VYL734" s="57"/>
      <c r="VYM734" s="57"/>
      <c r="VYN734" s="57"/>
      <c r="VYO734" s="57"/>
      <c r="VYP734" s="57"/>
      <c r="VYQ734" s="57"/>
      <c r="VYR734" s="57"/>
      <c r="VYS734" s="57"/>
      <c r="VYT734" s="57"/>
      <c r="VYU734" s="57"/>
      <c r="VYV734" s="57"/>
      <c r="VYW734" s="57"/>
      <c r="VYX734" s="57"/>
      <c r="VYY734" s="57"/>
      <c r="VYZ734" s="57"/>
      <c r="VZA734" s="57"/>
      <c r="VZB734" s="57"/>
      <c r="VZC734" s="57"/>
      <c r="VZD734" s="57"/>
      <c r="VZE734" s="57"/>
      <c r="VZF734" s="57"/>
      <c r="VZG734" s="57"/>
      <c r="VZH734" s="57"/>
      <c r="VZI734" s="57"/>
      <c r="VZJ734" s="57"/>
      <c r="VZK734" s="57"/>
      <c r="VZL734" s="57"/>
      <c r="VZM734" s="57"/>
      <c r="VZN734" s="57"/>
      <c r="VZO734" s="57"/>
      <c r="VZP734" s="57"/>
      <c r="VZQ734" s="57"/>
      <c r="VZR734" s="57"/>
      <c r="VZS734" s="57"/>
      <c r="VZT734" s="57"/>
      <c r="VZU734" s="57"/>
      <c r="VZV734" s="57"/>
      <c r="VZW734" s="57"/>
      <c r="VZX734" s="57"/>
      <c r="VZY734" s="57"/>
      <c r="VZZ734" s="57"/>
      <c r="WAA734" s="57"/>
      <c r="WAB734" s="57"/>
      <c r="WAC734" s="57"/>
      <c r="WAD734" s="57"/>
      <c r="WAE734" s="57"/>
      <c r="WAF734" s="57"/>
      <c r="WAG734" s="57"/>
      <c r="WAH734" s="57"/>
      <c r="WAI734" s="57"/>
      <c r="WAJ734" s="57"/>
      <c r="WAK734" s="57"/>
      <c r="WAL734" s="57"/>
      <c r="WAM734" s="57"/>
      <c r="WAN734" s="57"/>
      <c r="WAO734" s="57"/>
      <c r="WAP734" s="57"/>
      <c r="WAQ734" s="57"/>
      <c r="WAR734" s="57"/>
      <c r="WAS734" s="57"/>
      <c r="WAT734" s="57"/>
      <c r="WAU734" s="57"/>
      <c r="WAV734" s="57"/>
      <c r="WAW734" s="57"/>
      <c r="WAX734" s="57"/>
      <c r="WAY734" s="57"/>
      <c r="WAZ734" s="57"/>
      <c r="WBA734" s="57"/>
      <c r="WBB734" s="57"/>
      <c r="WBC734" s="57"/>
      <c r="WBD734" s="57"/>
      <c r="WBE734" s="57"/>
      <c r="WBF734" s="57"/>
      <c r="WBG734" s="57"/>
      <c r="WBH734" s="57"/>
      <c r="WBI734" s="57"/>
      <c r="WBJ734" s="57"/>
      <c r="WBK734" s="57"/>
      <c r="WBL734" s="57"/>
      <c r="WBM734" s="57"/>
      <c r="WBN734" s="57"/>
      <c r="WBO734" s="57"/>
      <c r="WBP734" s="57"/>
      <c r="WBQ734" s="57"/>
      <c r="WBR734" s="57"/>
      <c r="WBS734" s="57"/>
      <c r="WBT734" s="57"/>
      <c r="WBU734" s="57"/>
      <c r="WBV734" s="57"/>
      <c r="WBW734" s="57"/>
      <c r="WBX734" s="57"/>
      <c r="WBY734" s="57"/>
      <c r="WBZ734" s="57"/>
      <c r="WCA734" s="57"/>
      <c r="WCB734" s="57"/>
      <c r="WCC734" s="57"/>
      <c r="WCD734" s="57"/>
      <c r="WCE734" s="57"/>
      <c r="WCF734" s="57"/>
      <c r="WCG734" s="57"/>
      <c r="WCH734" s="57"/>
      <c r="WCI734" s="57"/>
      <c r="WCJ734" s="57"/>
      <c r="WCK734" s="57"/>
      <c r="WCL734" s="57"/>
      <c r="WCM734" s="57"/>
      <c r="WCN734" s="57"/>
      <c r="WCO734" s="57"/>
      <c r="WCP734" s="57"/>
      <c r="WCQ734" s="57"/>
      <c r="WCR734" s="57"/>
      <c r="WCS734" s="57"/>
      <c r="WCT734" s="57"/>
      <c r="WCU734" s="57"/>
      <c r="WCV734" s="57"/>
      <c r="WCW734" s="57"/>
      <c r="WCX734" s="57"/>
      <c r="WCY734" s="57"/>
      <c r="WCZ734" s="57"/>
      <c r="WDA734" s="57"/>
      <c r="WDB734" s="57"/>
      <c r="WDC734" s="57"/>
      <c r="WDD734" s="57"/>
      <c r="WDE734" s="57"/>
      <c r="WDF734" s="57"/>
      <c r="WDG734" s="57"/>
      <c r="WDH734" s="57"/>
      <c r="WDI734" s="57"/>
      <c r="WDJ734" s="57"/>
      <c r="WDK734" s="57"/>
      <c r="WDL734" s="57"/>
      <c r="WDM734" s="57"/>
      <c r="WDN734" s="57"/>
      <c r="WDO734" s="57"/>
      <c r="WDP734" s="57"/>
      <c r="WDQ734" s="57"/>
      <c r="WDR734" s="57"/>
      <c r="WDS734" s="57"/>
      <c r="WDT734" s="57"/>
      <c r="WDU734" s="57"/>
      <c r="WDV734" s="57"/>
      <c r="WDW734" s="57"/>
      <c r="WDX734" s="57"/>
      <c r="WDY734" s="57"/>
      <c r="WDZ734" s="57"/>
      <c r="WEA734" s="57"/>
      <c r="WEB734" s="57"/>
      <c r="WEC734" s="57"/>
      <c r="WED734" s="57"/>
      <c r="WEE734" s="57"/>
      <c r="WEF734" s="57"/>
      <c r="WEG734" s="57"/>
      <c r="WEH734" s="57"/>
      <c r="WEI734" s="57"/>
      <c r="WEJ734" s="57"/>
      <c r="WEK734" s="57"/>
      <c r="WEL734" s="57"/>
      <c r="WEM734" s="57"/>
      <c r="WEN734" s="57"/>
      <c r="WEO734" s="57"/>
      <c r="WEP734" s="57"/>
      <c r="WEQ734" s="57"/>
      <c r="WER734" s="57"/>
      <c r="WES734" s="57"/>
      <c r="WET734" s="57"/>
      <c r="WEU734" s="57"/>
      <c r="WEV734" s="57"/>
      <c r="WEW734" s="57"/>
      <c r="WEX734" s="57"/>
      <c r="WEY734" s="57"/>
      <c r="WEZ734" s="57"/>
      <c r="WFA734" s="57"/>
      <c r="WFB734" s="57"/>
      <c r="WFC734" s="57"/>
      <c r="WFD734" s="57"/>
      <c r="WFE734" s="57"/>
      <c r="WFF734" s="57"/>
      <c r="WFG734" s="57"/>
      <c r="WFH734" s="57"/>
      <c r="WFI734" s="57"/>
      <c r="WFJ734" s="57"/>
      <c r="WFK734" s="57"/>
      <c r="WFL734" s="57"/>
      <c r="WFM734" s="57"/>
      <c r="WFN734" s="57"/>
      <c r="WFO734" s="57"/>
      <c r="WFP734" s="57"/>
      <c r="WFQ734" s="57"/>
      <c r="WFR734" s="57"/>
      <c r="WFS734" s="57"/>
      <c r="WFT734" s="57"/>
      <c r="WFU734" s="57"/>
      <c r="WFV734" s="57"/>
      <c r="WFW734" s="57"/>
      <c r="WFX734" s="57"/>
      <c r="WFY734" s="57"/>
      <c r="WFZ734" s="57"/>
      <c r="WGA734" s="57"/>
      <c r="WGB734" s="57"/>
      <c r="WGC734" s="57"/>
      <c r="WGD734" s="57"/>
      <c r="WGE734" s="57"/>
      <c r="WGF734" s="57"/>
      <c r="WGG734" s="57"/>
      <c r="WGH734" s="57"/>
      <c r="WGI734" s="57"/>
      <c r="WGJ734" s="57"/>
      <c r="WGK734" s="57"/>
      <c r="WGL734" s="57"/>
      <c r="WGM734" s="57"/>
      <c r="WGN734" s="57"/>
      <c r="WGO734" s="57"/>
      <c r="WGP734" s="57"/>
      <c r="WGQ734" s="57"/>
      <c r="WGR734" s="57"/>
      <c r="WGS734" s="57"/>
      <c r="WGT734" s="57"/>
      <c r="WGU734" s="57"/>
      <c r="WGV734" s="57"/>
      <c r="WGW734" s="57"/>
      <c r="WGX734" s="57"/>
      <c r="WGY734" s="57"/>
      <c r="WGZ734" s="57"/>
      <c r="WHA734" s="57"/>
      <c r="WHB734" s="57"/>
      <c r="WHC734" s="57"/>
      <c r="WHD734" s="57"/>
      <c r="WHE734" s="57"/>
      <c r="WHF734" s="57"/>
      <c r="WHG734" s="57"/>
      <c r="WHH734" s="57"/>
      <c r="WHI734" s="57"/>
      <c r="WHJ734" s="57"/>
      <c r="WHK734" s="57"/>
      <c r="WHL734" s="57"/>
      <c r="WHM734" s="57"/>
      <c r="WHN734" s="57"/>
      <c r="WHO734" s="57"/>
      <c r="WHP734" s="57"/>
      <c r="WHQ734" s="57"/>
      <c r="WHR734" s="57"/>
      <c r="WHS734" s="57"/>
      <c r="WHT734" s="57"/>
      <c r="WHU734" s="57"/>
      <c r="WHV734" s="57"/>
      <c r="WHW734" s="57"/>
      <c r="WHX734" s="57"/>
      <c r="WHY734" s="57"/>
      <c r="WHZ734" s="57"/>
      <c r="WIA734" s="57"/>
      <c r="WIB734" s="57"/>
      <c r="WIC734" s="57"/>
      <c r="WID734" s="57"/>
      <c r="WIE734" s="57"/>
      <c r="WIF734" s="57"/>
      <c r="WIG734" s="57"/>
      <c r="WIH734" s="57"/>
      <c r="WII734" s="57"/>
      <c r="WIJ734" s="57"/>
      <c r="WIK734" s="57"/>
      <c r="WIL734" s="57"/>
      <c r="WIM734" s="57"/>
      <c r="WIN734" s="57"/>
      <c r="WIO734" s="57"/>
      <c r="WIP734" s="57"/>
      <c r="WIQ734" s="57"/>
      <c r="WIR734" s="57"/>
      <c r="WIS734" s="57"/>
      <c r="WIT734" s="57"/>
      <c r="WIU734" s="57"/>
      <c r="WIV734" s="57"/>
      <c r="WIW734" s="57"/>
      <c r="WIX734" s="57"/>
      <c r="WIY734" s="57"/>
      <c r="WIZ734" s="57"/>
      <c r="WJA734" s="57"/>
      <c r="WJB734" s="57"/>
      <c r="WJC734" s="57"/>
      <c r="WJD734" s="57"/>
      <c r="WJE734" s="57"/>
      <c r="WJF734" s="57"/>
      <c r="WJG734" s="57"/>
      <c r="WJH734" s="57"/>
      <c r="WJI734" s="57"/>
      <c r="WJJ734" s="57"/>
      <c r="WJK734" s="57"/>
      <c r="WJL734" s="57"/>
      <c r="WJM734" s="57"/>
      <c r="WJN734" s="57"/>
      <c r="WJO734" s="57"/>
      <c r="WJP734" s="57"/>
      <c r="WJQ734" s="57"/>
      <c r="WJR734" s="57"/>
      <c r="WJS734" s="57"/>
      <c r="WJT734" s="57"/>
      <c r="WJU734" s="57"/>
      <c r="WJV734" s="57"/>
      <c r="WJW734" s="57"/>
      <c r="WJX734" s="57"/>
      <c r="WJY734" s="57"/>
      <c r="WJZ734" s="57"/>
      <c r="WKA734" s="57"/>
      <c r="WKB734" s="57"/>
      <c r="WKC734" s="57"/>
      <c r="WKD734" s="57"/>
      <c r="WKE734" s="57"/>
      <c r="WKF734" s="57"/>
      <c r="WKG734" s="57"/>
      <c r="WKH734" s="57"/>
      <c r="WKI734" s="57"/>
      <c r="WKJ734" s="57"/>
      <c r="WKK734" s="57"/>
      <c r="WKL734" s="57"/>
      <c r="WKM734" s="57"/>
      <c r="WKN734" s="57"/>
      <c r="WKO734" s="57"/>
      <c r="WKP734" s="57"/>
      <c r="WKQ734" s="57"/>
      <c r="WKR734" s="57"/>
      <c r="WKS734" s="57"/>
      <c r="WKT734" s="57"/>
      <c r="WKU734" s="57"/>
      <c r="WKV734" s="57"/>
      <c r="WKW734" s="57"/>
      <c r="WKX734" s="57"/>
      <c r="WKY734" s="57"/>
      <c r="WKZ734" s="57"/>
      <c r="WLA734" s="57"/>
      <c r="WLB734" s="57"/>
      <c r="WLC734" s="57"/>
      <c r="WLD734" s="57"/>
      <c r="WLE734" s="57"/>
      <c r="WLF734" s="57"/>
      <c r="WLG734" s="57"/>
      <c r="WLH734" s="57"/>
      <c r="WLI734" s="57"/>
      <c r="WLJ734" s="57"/>
      <c r="WLK734" s="57"/>
      <c r="WLL734" s="57"/>
      <c r="WLM734" s="57"/>
      <c r="WLN734" s="57"/>
      <c r="WLO734" s="57"/>
      <c r="WLP734" s="57"/>
      <c r="WLQ734" s="57"/>
      <c r="WLR734" s="57"/>
      <c r="WLS734" s="57"/>
      <c r="WLT734" s="57"/>
      <c r="WLU734" s="57"/>
      <c r="WLV734" s="57"/>
      <c r="WLW734" s="57"/>
      <c r="WLX734" s="57"/>
      <c r="WLY734" s="57"/>
      <c r="WLZ734" s="57"/>
      <c r="WMA734" s="57"/>
      <c r="WMB734" s="57"/>
      <c r="WMC734" s="57"/>
      <c r="WMD734" s="57"/>
      <c r="WME734" s="57"/>
      <c r="WMF734" s="57"/>
      <c r="WMG734" s="57"/>
      <c r="WMH734" s="57"/>
      <c r="WMI734" s="57"/>
      <c r="WMJ734" s="57"/>
      <c r="WMK734" s="57"/>
      <c r="WML734" s="57"/>
      <c r="WMM734" s="57"/>
      <c r="WMN734" s="57"/>
      <c r="WMO734" s="57"/>
      <c r="WMP734" s="57"/>
      <c r="WMQ734" s="57"/>
      <c r="WMR734" s="57"/>
      <c r="WMS734" s="57"/>
      <c r="WMT734" s="57"/>
      <c r="WMU734" s="57"/>
      <c r="WMV734" s="57"/>
      <c r="WMW734" s="57"/>
      <c r="WMX734" s="57"/>
      <c r="WMY734" s="57"/>
      <c r="WMZ734" s="57"/>
      <c r="WNA734" s="57"/>
      <c r="WNB734" s="57"/>
      <c r="WNC734" s="57"/>
      <c r="WND734" s="57"/>
      <c r="WNE734" s="57"/>
      <c r="WNF734" s="57"/>
      <c r="WNG734" s="57"/>
      <c r="WNH734" s="57"/>
      <c r="WNI734" s="57"/>
      <c r="WNJ734" s="57"/>
      <c r="WNK734" s="57"/>
      <c r="WNL734" s="57"/>
      <c r="WNM734" s="57"/>
      <c r="WNN734" s="57"/>
      <c r="WNO734" s="57"/>
      <c r="WNP734" s="57"/>
      <c r="WNQ734" s="57"/>
      <c r="WNR734" s="57"/>
      <c r="WNS734" s="57"/>
      <c r="WNT734" s="57"/>
      <c r="WNU734" s="57"/>
      <c r="WNV734" s="57"/>
      <c r="WNW734" s="57"/>
      <c r="WNX734" s="57"/>
      <c r="WNY734" s="57"/>
      <c r="WNZ734" s="57"/>
      <c r="WOA734" s="57"/>
      <c r="WOB734" s="57"/>
      <c r="WOC734" s="57"/>
      <c r="WOD734" s="57"/>
      <c r="WOE734" s="57"/>
      <c r="WOF734" s="57"/>
      <c r="WOG734" s="57"/>
      <c r="WOH734" s="57"/>
      <c r="WOI734" s="57"/>
      <c r="WOJ734" s="57"/>
      <c r="WOK734" s="57"/>
      <c r="WOL734" s="57"/>
      <c r="WOM734" s="57"/>
      <c r="WON734" s="57"/>
      <c r="WOO734" s="57"/>
      <c r="WOP734" s="57"/>
      <c r="WOQ734" s="57"/>
      <c r="WOR734" s="57"/>
      <c r="WOS734" s="57"/>
      <c r="WOT734" s="57"/>
      <c r="WOU734" s="57"/>
      <c r="WOV734" s="57"/>
      <c r="WOW734" s="57"/>
      <c r="WOX734" s="57"/>
      <c r="WOY734" s="57"/>
      <c r="WOZ734" s="57"/>
      <c r="WPA734" s="57"/>
      <c r="WPB734" s="57"/>
      <c r="WPC734" s="57"/>
      <c r="WPD734" s="57"/>
      <c r="WPE734" s="57"/>
      <c r="WPF734" s="57"/>
      <c r="WPG734" s="57"/>
      <c r="WPH734" s="57"/>
      <c r="WPI734" s="57"/>
      <c r="WPJ734" s="57"/>
      <c r="WPK734" s="57"/>
      <c r="WPL734" s="57"/>
      <c r="WPM734" s="57"/>
      <c r="WPN734" s="57"/>
      <c r="WPO734" s="57"/>
      <c r="WPP734" s="57"/>
      <c r="WPQ734" s="57"/>
      <c r="WPR734" s="57"/>
      <c r="WPS734" s="57"/>
      <c r="WPT734" s="57"/>
      <c r="WPU734" s="57"/>
      <c r="WPV734" s="57"/>
      <c r="WPW734" s="57"/>
      <c r="WPX734" s="57"/>
      <c r="WPY734" s="57"/>
      <c r="WPZ734" s="57"/>
      <c r="WQA734" s="57"/>
      <c r="WQB734" s="57"/>
      <c r="WQC734" s="57"/>
      <c r="WQD734" s="57"/>
      <c r="WQE734" s="57"/>
      <c r="WQF734" s="57"/>
      <c r="WQG734" s="57"/>
      <c r="WQH734" s="57"/>
      <c r="WQI734" s="57"/>
      <c r="WQJ734" s="57"/>
      <c r="WQK734" s="57"/>
      <c r="WQL734" s="57"/>
      <c r="WQM734" s="57"/>
      <c r="WQN734" s="57"/>
      <c r="WQO734" s="57"/>
      <c r="WQP734" s="57"/>
      <c r="WQQ734" s="57"/>
      <c r="WQR734" s="57"/>
      <c r="WQS734" s="57"/>
      <c r="WQT734" s="57"/>
      <c r="WQU734" s="57"/>
      <c r="WQV734" s="57"/>
      <c r="WQW734" s="57"/>
      <c r="WQX734" s="57"/>
      <c r="WQY734" s="57"/>
      <c r="WQZ734" s="57"/>
      <c r="WRA734" s="57"/>
      <c r="WRB734" s="57"/>
      <c r="WRC734" s="57"/>
      <c r="WRD734" s="57"/>
      <c r="WRE734" s="57"/>
      <c r="WRF734" s="57"/>
      <c r="WRG734" s="57"/>
      <c r="WRH734" s="57"/>
      <c r="WRI734" s="57"/>
      <c r="WRJ734" s="57"/>
      <c r="WRK734" s="57"/>
      <c r="WRL734" s="57"/>
      <c r="WRM734" s="57"/>
      <c r="WRN734" s="57"/>
      <c r="WRO734" s="57"/>
      <c r="WRP734" s="57"/>
      <c r="WRQ734" s="57"/>
      <c r="WRR734" s="57"/>
      <c r="WRS734" s="57"/>
      <c r="WRT734" s="57"/>
      <c r="WRU734" s="57"/>
      <c r="WRV734" s="57"/>
      <c r="WRW734" s="57"/>
      <c r="WRX734" s="57"/>
      <c r="WRY734" s="57"/>
      <c r="WRZ734" s="57"/>
      <c r="WSA734" s="57"/>
      <c r="WSB734" s="57"/>
      <c r="WSC734" s="57"/>
      <c r="WSD734" s="57"/>
      <c r="WSE734" s="57"/>
      <c r="WSF734" s="57"/>
      <c r="WSG734" s="57"/>
      <c r="WSH734" s="57"/>
      <c r="WSI734" s="57"/>
      <c r="WSJ734" s="57"/>
      <c r="WSK734" s="57"/>
      <c r="WSL734" s="57"/>
      <c r="WSM734" s="57"/>
      <c r="WSN734" s="57"/>
      <c r="WSO734" s="57"/>
      <c r="WSP734" s="57"/>
      <c r="WSQ734" s="57"/>
      <c r="WSR734" s="57"/>
      <c r="WSS734" s="57"/>
      <c r="WST734" s="57"/>
      <c r="WSU734" s="57"/>
      <c r="WSV734" s="57"/>
      <c r="WSW734" s="57"/>
      <c r="WSX734" s="57"/>
      <c r="WSY734" s="57"/>
      <c r="WSZ734" s="57"/>
      <c r="WTA734" s="57"/>
      <c r="WTB734" s="57"/>
      <c r="WTC734" s="57"/>
      <c r="WTD734" s="57"/>
      <c r="WTE734" s="57"/>
      <c r="WTF734" s="57"/>
      <c r="WTG734" s="57"/>
      <c r="WTH734" s="57"/>
      <c r="WTI734" s="57"/>
      <c r="WTJ734" s="57"/>
      <c r="WTK734" s="57"/>
      <c r="WTL734" s="57"/>
      <c r="WTM734" s="57"/>
      <c r="WTN734" s="57"/>
      <c r="WTO734" s="57"/>
      <c r="WTP734" s="57"/>
      <c r="WTQ734" s="57"/>
      <c r="WTR734" s="57"/>
      <c r="WTS734" s="57"/>
      <c r="WTT734" s="57"/>
      <c r="WTU734" s="57"/>
      <c r="WTV734" s="57"/>
      <c r="WTW734" s="57"/>
      <c r="WTX734" s="57"/>
      <c r="WTY734" s="57"/>
      <c r="WTZ734" s="57"/>
      <c r="WUA734" s="57"/>
      <c r="WUB734" s="57"/>
      <c r="WUC734" s="57"/>
      <c r="WUD734" s="57"/>
      <c r="WUE734" s="57"/>
      <c r="WUF734" s="57"/>
      <c r="WUG734" s="57"/>
      <c r="WUH734" s="57"/>
      <c r="WUI734" s="57"/>
      <c r="WUJ734" s="57"/>
      <c r="WUK734" s="57"/>
      <c r="WUL734" s="57"/>
      <c r="WUM734" s="57"/>
      <c r="WUN734" s="57"/>
      <c r="WUO734" s="57"/>
      <c r="WUP734" s="57"/>
      <c r="WUQ734" s="57"/>
      <c r="WUR734" s="57"/>
      <c r="WUS734" s="57"/>
      <c r="WUT734" s="57"/>
      <c r="WUU734" s="57"/>
      <c r="WUV734" s="57"/>
      <c r="WUW734" s="57"/>
      <c r="WUX734" s="57"/>
      <c r="WUY734" s="57"/>
      <c r="WUZ734" s="57"/>
      <c r="WVA734" s="57"/>
      <c r="WVB734" s="57"/>
      <c r="WVC734" s="57"/>
      <c r="WVD734" s="57"/>
      <c r="WVE734" s="57"/>
      <c r="WVF734" s="57"/>
      <c r="WVG734" s="57"/>
      <c r="WVH734" s="57"/>
      <c r="WVI734" s="57"/>
      <c r="WVJ734" s="57"/>
      <c r="WVK734" s="57"/>
      <c r="WVL734" s="57"/>
      <c r="WVM734" s="57"/>
      <c r="WVN734" s="57"/>
      <c r="WVO734" s="57"/>
      <c r="WVP734" s="57"/>
      <c r="WVQ734" s="57"/>
      <c r="WVR734" s="57"/>
      <c r="WVS734" s="57"/>
      <c r="WVT734" s="57"/>
      <c r="WVU734" s="57"/>
      <c r="WVV734" s="57"/>
      <c r="WVW734" s="57"/>
      <c r="WVX734" s="57"/>
      <c r="WVY734" s="57"/>
      <c r="WVZ734" s="57"/>
      <c r="WWA734" s="57"/>
      <c r="WWB734" s="57"/>
      <c r="WWC734" s="57"/>
      <c r="WWD734" s="57"/>
      <c r="WWE734" s="57"/>
      <c r="WWF734" s="57"/>
      <c r="WWG734" s="57"/>
      <c r="WWH734" s="57"/>
      <c r="WWI734" s="57"/>
      <c r="WWJ734" s="57"/>
      <c r="WWK734" s="57"/>
      <c r="WWL734" s="57"/>
      <c r="WWM734" s="57"/>
      <c r="WWN734" s="57"/>
      <c r="WWO734" s="57"/>
      <c r="WWP734" s="57"/>
      <c r="WWQ734" s="57"/>
      <c r="WWR734" s="57"/>
      <c r="WWS734" s="57"/>
      <c r="WWT734" s="57"/>
      <c r="WWU734" s="57"/>
      <c r="WWV734" s="57"/>
      <c r="WWW734" s="57"/>
      <c r="WWX734" s="57"/>
      <c r="WWY734" s="57"/>
      <c r="WWZ734" s="57"/>
      <c r="WXA734" s="57"/>
      <c r="WXB734" s="57"/>
      <c r="WXC734" s="57"/>
      <c r="WXD734" s="57"/>
      <c r="WXE734" s="57"/>
      <c r="WXF734" s="57"/>
      <c r="WXG734" s="57"/>
      <c r="WXH734" s="57"/>
      <c r="WXI734" s="57"/>
      <c r="WXJ734" s="57"/>
      <c r="WXK734" s="57"/>
      <c r="WXL734" s="57"/>
      <c r="WXM734" s="57"/>
      <c r="WXN734" s="57"/>
      <c r="WXO734" s="57"/>
      <c r="WXP734" s="57"/>
      <c r="WXQ734" s="57"/>
      <c r="WXR734" s="57"/>
      <c r="WXS734" s="57"/>
      <c r="WXT734" s="57"/>
      <c r="WXU734" s="57"/>
      <c r="WXV734" s="57"/>
      <c r="WXW734" s="57"/>
      <c r="WXX734" s="57"/>
      <c r="WXY734" s="57"/>
      <c r="WXZ734" s="57"/>
      <c r="WYA734" s="57"/>
      <c r="WYB734" s="57"/>
      <c r="WYC734" s="57"/>
      <c r="WYD734" s="57"/>
      <c r="WYE734" s="57"/>
      <c r="WYF734" s="57"/>
      <c r="WYG734" s="57"/>
      <c r="WYH734" s="57"/>
      <c r="WYI734" s="57"/>
      <c r="WYJ734" s="57"/>
      <c r="WYK734" s="57"/>
      <c r="WYL734" s="57"/>
      <c r="WYM734" s="57"/>
      <c r="WYN734" s="57"/>
      <c r="WYO734" s="57"/>
      <c r="WYP734" s="57"/>
      <c r="WYQ734" s="57"/>
      <c r="WYR734" s="57"/>
      <c r="WYS734" s="57"/>
      <c r="WYT734" s="57"/>
      <c r="WYU734" s="57"/>
      <c r="WYV734" s="57"/>
      <c r="WYW734" s="57"/>
      <c r="WYX734" s="57"/>
      <c r="WYY734" s="57"/>
      <c r="WYZ734" s="57"/>
      <c r="WZA734" s="57"/>
      <c r="WZB734" s="57"/>
      <c r="WZC734" s="57"/>
      <c r="WZD734" s="57"/>
      <c r="WZE734" s="57"/>
      <c r="WZF734" s="57"/>
      <c r="WZG734" s="57"/>
      <c r="WZH734" s="57"/>
      <c r="WZI734" s="57"/>
      <c r="WZJ734" s="57"/>
      <c r="WZK734" s="57"/>
      <c r="WZL734" s="57"/>
      <c r="WZM734" s="57"/>
      <c r="WZN734" s="57"/>
      <c r="WZO734" s="57"/>
      <c r="WZP734" s="57"/>
      <c r="WZQ734" s="57"/>
      <c r="WZR734" s="57"/>
      <c r="WZS734" s="57"/>
      <c r="WZT734" s="57"/>
      <c r="WZU734" s="57"/>
      <c r="WZV734" s="57"/>
      <c r="WZW734" s="57"/>
      <c r="WZX734" s="57"/>
      <c r="WZY734" s="57"/>
      <c r="WZZ734" s="57"/>
      <c r="XAA734" s="57"/>
      <c r="XAB734" s="57"/>
      <c r="XAC734" s="57"/>
      <c r="XAD734" s="57"/>
      <c r="XAE734" s="57"/>
      <c r="XAF734" s="57"/>
      <c r="XAG734" s="57"/>
      <c r="XAH734" s="57"/>
      <c r="XAI734" s="57"/>
      <c r="XAJ734" s="57"/>
      <c r="XAK734" s="57"/>
      <c r="XAL734" s="57"/>
      <c r="XAM734" s="57"/>
      <c r="XAN734" s="57"/>
      <c r="XAO734" s="57"/>
      <c r="XAP734" s="57"/>
      <c r="XAQ734" s="57"/>
      <c r="XAR734" s="57"/>
      <c r="XAS734" s="57"/>
      <c r="XAT734" s="57"/>
      <c r="XAU734" s="57"/>
      <c r="XAV734" s="57"/>
      <c r="XAW734" s="57"/>
      <c r="XAX734" s="57"/>
      <c r="XAY734" s="57"/>
      <c r="XAZ734" s="57"/>
      <c r="XBA734" s="57"/>
      <c r="XBB734" s="57"/>
      <c r="XBC734" s="57"/>
      <c r="XBD734" s="57"/>
      <c r="XBE734" s="57"/>
      <c r="XBF734" s="57"/>
      <c r="XBG734" s="57"/>
      <c r="XBH734" s="57"/>
      <c r="XBI734" s="57"/>
      <c r="XBJ734" s="57"/>
      <c r="XBK734" s="57"/>
      <c r="XBL734" s="57"/>
      <c r="XBM734" s="57"/>
      <c r="XBN734" s="57"/>
      <c r="XBO734" s="57"/>
      <c r="XBP734" s="57"/>
      <c r="XBQ734" s="57"/>
      <c r="XBR734" s="57"/>
      <c r="XBS734" s="57"/>
      <c r="XBT734" s="57"/>
      <c r="XBU734" s="57"/>
      <c r="XBV734" s="57"/>
      <c r="XBW734" s="57"/>
      <c r="XBX734" s="57"/>
      <c r="XBY734" s="57"/>
      <c r="XBZ734" s="57"/>
      <c r="XCA734" s="57"/>
      <c r="XCB734" s="57"/>
      <c r="XCC734" s="57"/>
      <c r="XCD734" s="57"/>
      <c r="XCE734" s="57"/>
      <c r="XCF734" s="57"/>
      <c r="XCG734" s="57"/>
      <c r="XCH734" s="57"/>
      <c r="XCI734" s="57"/>
      <c r="XCJ734" s="57"/>
      <c r="XCK734" s="57"/>
      <c r="XCL734" s="57"/>
      <c r="XCM734" s="57"/>
      <c r="XCN734" s="57"/>
      <c r="XCO734" s="57"/>
      <c r="XCP734" s="57"/>
      <c r="XCQ734" s="57"/>
      <c r="XCR734" s="57"/>
      <c r="XCS734" s="57"/>
      <c r="XCT734" s="57"/>
      <c r="XCU734" s="57"/>
      <c r="XCV734" s="57"/>
      <c r="XCW734" s="57"/>
      <c r="XCX734" s="57"/>
      <c r="XCY734" s="57"/>
      <c r="XCZ734" s="57"/>
      <c r="XDA734" s="57"/>
      <c r="XDB734" s="57"/>
      <c r="XDC734" s="57"/>
      <c r="XDD734" s="57"/>
      <c r="XDE734" s="57"/>
      <c r="XDF734" s="57"/>
      <c r="XDG734" s="57"/>
      <c r="XDH734" s="57"/>
      <c r="XDI734" s="57"/>
      <c r="XDJ734" s="57"/>
      <c r="XDK734" s="57"/>
      <c r="XDL734" s="57"/>
      <c r="XDM734" s="57"/>
      <c r="XDN734" s="57"/>
      <c r="XDO734" s="57"/>
      <c r="XDP734" s="57"/>
      <c r="XDQ734" s="57"/>
      <c r="XDR734" s="57"/>
      <c r="XDS734" s="57"/>
      <c r="XDT734" s="57"/>
      <c r="XDU734" s="57"/>
      <c r="XDV734" s="57"/>
      <c r="XDW734" s="57"/>
      <c r="XDX734" s="57"/>
      <c r="XDY734" s="57"/>
      <c r="XDZ734" s="57"/>
      <c r="XEA734" s="57"/>
      <c r="XEB734" s="57"/>
      <c r="XEC734" s="57"/>
      <c r="XED734" s="57"/>
      <c r="XEE734" s="57"/>
      <c r="XEF734" s="57"/>
      <c r="XEG734" s="57"/>
      <c r="XEH734" s="57"/>
      <c r="XEI734" s="57"/>
      <c r="XEJ734" s="57"/>
      <c r="XEK734" s="57"/>
      <c r="XEL734" s="57"/>
      <c r="XEM734" s="57"/>
      <c r="XEN734" s="57"/>
      <c r="XEO734" s="57"/>
      <c r="XEP734" s="57"/>
      <c r="XEQ734" s="57"/>
    </row>
    <row r="735" spans="1:16371" ht="31.5" x14ac:dyDescent="0.25">
      <c r="A735" s="48" t="s">
        <v>821</v>
      </c>
      <c r="B735" s="21">
        <v>912</v>
      </c>
      <c r="C735" s="22" t="s">
        <v>68</v>
      </c>
      <c r="D735" s="22" t="s">
        <v>54</v>
      </c>
      <c r="E735" s="49" t="s">
        <v>823</v>
      </c>
      <c r="F735" s="68"/>
      <c r="G735" s="71">
        <f>G736+G745</f>
        <v>492771.4</v>
      </c>
    </row>
    <row r="736" spans="1:16371" x14ac:dyDescent="0.25">
      <c r="A736" s="48" t="s">
        <v>822</v>
      </c>
      <c r="B736" s="21">
        <v>912</v>
      </c>
      <c r="C736" s="22" t="s">
        <v>68</v>
      </c>
      <c r="D736" s="22" t="s">
        <v>54</v>
      </c>
      <c r="E736" s="49" t="s">
        <v>824</v>
      </c>
      <c r="F736" s="68"/>
      <c r="G736" s="71">
        <f>G741+G737</f>
        <v>148531.4</v>
      </c>
    </row>
    <row r="737" spans="1:7" x14ac:dyDescent="0.25">
      <c r="A737" s="59" t="s">
        <v>885</v>
      </c>
      <c r="B737" s="25">
        <v>912</v>
      </c>
      <c r="C737" s="109" t="s">
        <v>68</v>
      </c>
      <c r="D737" s="109" t="s">
        <v>54</v>
      </c>
      <c r="E737" s="55" t="s">
        <v>884</v>
      </c>
      <c r="F737" s="110"/>
      <c r="G737" s="111">
        <f>G738</f>
        <v>1000</v>
      </c>
    </row>
    <row r="738" spans="1:7" ht="31.5" x14ac:dyDescent="0.25">
      <c r="A738" s="107" t="s">
        <v>483</v>
      </c>
      <c r="B738" s="33">
        <v>912</v>
      </c>
      <c r="C738" s="108" t="s">
        <v>68</v>
      </c>
      <c r="D738" s="108" t="s">
        <v>54</v>
      </c>
      <c r="E738" s="193" t="s">
        <v>884</v>
      </c>
      <c r="F738" s="19" t="s">
        <v>36</v>
      </c>
      <c r="G738" s="73">
        <f>G739</f>
        <v>1000</v>
      </c>
    </row>
    <row r="739" spans="1:7" x14ac:dyDescent="0.25">
      <c r="A739" s="63" t="s">
        <v>35</v>
      </c>
      <c r="B739" s="33">
        <v>912</v>
      </c>
      <c r="C739" s="108" t="s">
        <v>68</v>
      </c>
      <c r="D739" s="108" t="s">
        <v>54</v>
      </c>
      <c r="E739" s="193" t="s">
        <v>884</v>
      </c>
      <c r="F739" s="19">
        <v>410</v>
      </c>
      <c r="G739" s="73">
        <f>G740</f>
        <v>1000</v>
      </c>
    </row>
    <row r="740" spans="1:7" ht="31.5" x14ac:dyDescent="0.25">
      <c r="A740" s="63" t="s">
        <v>142</v>
      </c>
      <c r="B740" s="33">
        <v>912</v>
      </c>
      <c r="C740" s="193" t="s">
        <v>68</v>
      </c>
      <c r="D740" s="193" t="s">
        <v>54</v>
      </c>
      <c r="E740" s="193" t="s">
        <v>884</v>
      </c>
      <c r="F740" s="19" t="s">
        <v>143</v>
      </c>
      <c r="G740" s="73">
        <v>1000</v>
      </c>
    </row>
    <row r="741" spans="1:7" x14ac:dyDescent="0.25">
      <c r="A741" s="59" t="s">
        <v>829</v>
      </c>
      <c r="B741" s="33">
        <v>912</v>
      </c>
      <c r="C741" s="108" t="s">
        <v>68</v>
      </c>
      <c r="D741" s="108" t="s">
        <v>54</v>
      </c>
      <c r="E741" s="193" t="s">
        <v>863</v>
      </c>
      <c r="F741" s="193"/>
      <c r="G741" s="112">
        <f>G742</f>
        <v>147531.4</v>
      </c>
    </row>
    <row r="742" spans="1:7" ht="31.5" x14ac:dyDescent="0.25">
      <c r="A742" s="107" t="s">
        <v>495</v>
      </c>
      <c r="B742" s="33">
        <v>912</v>
      </c>
      <c r="C742" s="108" t="s">
        <v>68</v>
      </c>
      <c r="D742" s="108" t="s">
        <v>54</v>
      </c>
      <c r="E742" s="193" t="s">
        <v>863</v>
      </c>
      <c r="F742" s="19" t="s">
        <v>36</v>
      </c>
      <c r="G742" s="112">
        <f>G743</f>
        <v>147531.4</v>
      </c>
    </row>
    <row r="743" spans="1:7" x14ac:dyDescent="0.25">
      <c r="A743" s="63" t="s">
        <v>35</v>
      </c>
      <c r="B743" s="33">
        <v>912</v>
      </c>
      <c r="C743" s="108" t="s">
        <v>68</v>
      </c>
      <c r="D743" s="108" t="s">
        <v>54</v>
      </c>
      <c r="E743" s="193" t="s">
        <v>863</v>
      </c>
      <c r="F743" s="19">
        <v>410</v>
      </c>
      <c r="G743" s="112">
        <f>G744</f>
        <v>147531.4</v>
      </c>
    </row>
    <row r="744" spans="1:7" ht="31.5" x14ac:dyDescent="0.25">
      <c r="A744" s="63" t="s">
        <v>142</v>
      </c>
      <c r="B744" s="33">
        <v>912</v>
      </c>
      <c r="C744" s="108" t="s">
        <v>68</v>
      </c>
      <c r="D744" s="108" t="s">
        <v>54</v>
      </c>
      <c r="E744" s="193" t="s">
        <v>863</v>
      </c>
      <c r="F744" s="19" t="s">
        <v>143</v>
      </c>
      <c r="G744" s="112">
        <v>147531.4</v>
      </c>
    </row>
    <row r="745" spans="1:7" ht="63" x14ac:dyDescent="0.25">
      <c r="A745" s="41" t="s">
        <v>830</v>
      </c>
      <c r="B745" s="33">
        <v>912</v>
      </c>
      <c r="C745" s="108" t="s">
        <v>68</v>
      </c>
      <c r="D745" s="108" t="s">
        <v>54</v>
      </c>
      <c r="E745" s="193" t="s">
        <v>865</v>
      </c>
      <c r="F745" s="19"/>
      <c r="G745" s="112">
        <f>G746</f>
        <v>344240</v>
      </c>
    </row>
    <row r="746" spans="1:7" x14ac:dyDescent="0.25">
      <c r="A746" s="59" t="s">
        <v>831</v>
      </c>
      <c r="B746" s="33">
        <v>912</v>
      </c>
      <c r="C746" s="108" t="s">
        <v>68</v>
      </c>
      <c r="D746" s="108" t="s">
        <v>54</v>
      </c>
      <c r="E746" s="193" t="s">
        <v>864</v>
      </c>
      <c r="F746" s="193"/>
      <c r="G746" s="112">
        <f>G747</f>
        <v>344240</v>
      </c>
    </row>
    <row r="747" spans="1:7" ht="31.5" x14ac:dyDescent="0.25">
      <c r="A747" s="107" t="s">
        <v>495</v>
      </c>
      <c r="B747" s="33">
        <v>912</v>
      </c>
      <c r="C747" s="108" t="s">
        <v>68</v>
      </c>
      <c r="D747" s="108" t="s">
        <v>54</v>
      </c>
      <c r="E747" s="193" t="s">
        <v>864</v>
      </c>
      <c r="F747" s="19" t="s">
        <v>36</v>
      </c>
      <c r="G747" s="112">
        <f>G748</f>
        <v>344240</v>
      </c>
    </row>
    <row r="748" spans="1:7" x14ac:dyDescent="0.25">
      <c r="A748" s="63" t="s">
        <v>35</v>
      </c>
      <c r="B748" s="33">
        <v>912</v>
      </c>
      <c r="C748" s="108" t="s">
        <v>68</v>
      </c>
      <c r="D748" s="108" t="s">
        <v>54</v>
      </c>
      <c r="E748" s="193" t="s">
        <v>864</v>
      </c>
      <c r="F748" s="19">
        <v>410</v>
      </c>
      <c r="G748" s="112">
        <f>G749</f>
        <v>344240</v>
      </c>
    </row>
    <row r="749" spans="1:7" ht="31.5" x14ac:dyDescent="0.25">
      <c r="A749" s="63" t="s">
        <v>142</v>
      </c>
      <c r="B749" s="33">
        <v>912</v>
      </c>
      <c r="C749" s="108" t="s">
        <v>68</v>
      </c>
      <c r="D749" s="108" t="s">
        <v>54</v>
      </c>
      <c r="E749" s="193" t="s">
        <v>864</v>
      </c>
      <c r="F749" s="19" t="s">
        <v>143</v>
      </c>
      <c r="G749" s="112">
        <v>344240</v>
      </c>
    </row>
    <row r="750" spans="1:7" x14ac:dyDescent="0.25">
      <c r="A750" s="116" t="s">
        <v>71</v>
      </c>
      <c r="B750" s="21">
        <v>912</v>
      </c>
      <c r="C750" s="113" t="s">
        <v>68</v>
      </c>
      <c r="D750" s="113" t="s">
        <v>68</v>
      </c>
      <c r="E750" s="52"/>
      <c r="F750" s="52"/>
      <c r="G750" s="53">
        <f t="shared" ref="G750:G756" si="11">G751</f>
        <v>1235</v>
      </c>
    </row>
    <row r="751" spans="1:7" ht="31.5" x14ac:dyDescent="0.25">
      <c r="A751" s="41" t="s">
        <v>517</v>
      </c>
      <c r="B751" s="21">
        <v>912</v>
      </c>
      <c r="C751" s="22" t="s">
        <v>68</v>
      </c>
      <c r="D751" s="22" t="s">
        <v>68</v>
      </c>
      <c r="E751" s="22" t="s">
        <v>407</v>
      </c>
      <c r="F751" s="22"/>
      <c r="G751" s="23">
        <f t="shared" si="11"/>
        <v>1235</v>
      </c>
    </row>
    <row r="752" spans="1:7" ht="47.25" x14ac:dyDescent="0.25">
      <c r="A752" s="48" t="s">
        <v>512</v>
      </c>
      <c r="B752" s="51">
        <v>912</v>
      </c>
      <c r="C752" s="52" t="s">
        <v>68</v>
      </c>
      <c r="D752" s="52" t="s">
        <v>68</v>
      </c>
      <c r="E752" s="49" t="s">
        <v>408</v>
      </c>
      <c r="F752" s="68"/>
      <c r="G752" s="23">
        <f t="shared" si="11"/>
        <v>1235</v>
      </c>
    </row>
    <row r="753" spans="1:7" ht="31.5" x14ac:dyDescent="0.25">
      <c r="A753" s="48" t="s">
        <v>409</v>
      </c>
      <c r="B753" s="21">
        <v>912</v>
      </c>
      <c r="C753" s="22" t="s">
        <v>68</v>
      </c>
      <c r="D753" s="22" t="s">
        <v>68</v>
      </c>
      <c r="E753" s="49" t="s">
        <v>410</v>
      </c>
      <c r="F753" s="68"/>
      <c r="G753" s="23">
        <f t="shared" si="11"/>
        <v>1235</v>
      </c>
    </row>
    <row r="754" spans="1:7" x14ac:dyDescent="0.25">
      <c r="A754" s="60" t="s">
        <v>97</v>
      </c>
      <c r="B754" s="25">
        <v>912</v>
      </c>
      <c r="C754" s="26" t="s">
        <v>68</v>
      </c>
      <c r="D754" s="26" t="s">
        <v>68</v>
      </c>
      <c r="E754" s="26" t="s">
        <v>411</v>
      </c>
      <c r="F754" s="26"/>
      <c r="G754" s="27">
        <f t="shared" si="11"/>
        <v>1235</v>
      </c>
    </row>
    <row r="755" spans="1:7" ht="31.5" x14ac:dyDescent="0.25">
      <c r="A755" s="36" t="s">
        <v>18</v>
      </c>
      <c r="B755" s="29">
        <v>912</v>
      </c>
      <c r="C755" s="193" t="s">
        <v>68</v>
      </c>
      <c r="D755" s="193" t="s">
        <v>68</v>
      </c>
      <c r="E755" s="193" t="s">
        <v>411</v>
      </c>
      <c r="F755" s="193" t="s">
        <v>20</v>
      </c>
      <c r="G755" s="30">
        <f t="shared" si="11"/>
        <v>1235</v>
      </c>
    </row>
    <row r="756" spans="1:7" x14ac:dyDescent="0.25">
      <c r="A756" s="36" t="s">
        <v>25</v>
      </c>
      <c r="B756" s="29">
        <v>912</v>
      </c>
      <c r="C756" s="193" t="s">
        <v>68</v>
      </c>
      <c r="D756" s="193" t="s">
        <v>68</v>
      </c>
      <c r="E756" s="193" t="s">
        <v>411</v>
      </c>
      <c r="F756" s="193" t="s">
        <v>26</v>
      </c>
      <c r="G756" s="30">
        <f t="shared" si="11"/>
        <v>1235</v>
      </c>
    </row>
    <row r="757" spans="1:7" x14ac:dyDescent="0.25">
      <c r="A757" s="63" t="s">
        <v>144</v>
      </c>
      <c r="B757" s="29">
        <v>912</v>
      </c>
      <c r="C757" s="193" t="s">
        <v>68</v>
      </c>
      <c r="D757" s="193" t="s">
        <v>68</v>
      </c>
      <c r="E757" s="193" t="s">
        <v>411</v>
      </c>
      <c r="F757" s="117" t="s">
        <v>151</v>
      </c>
      <c r="G757" s="30">
        <v>1235</v>
      </c>
    </row>
    <row r="758" spans="1:7" s="57" customFormat="1" ht="18.75" x14ac:dyDescent="0.3">
      <c r="A758" s="37" t="s">
        <v>62</v>
      </c>
      <c r="B758" s="21">
        <v>912</v>
      </c>
      <c r="C758" s="38" t="s">
        <v>63</v>
      </c>
      <c r="D758" s="38"/>
      <c r="E758" s="38"/>
      <c r="F758" s="38"/>
      <c r="G758" s="83">
        <f t="shared" ref="G758" si="12">G759</f>
        <v>2210</v>
      </c>
    </row>
    <row r="759" spans="1:7" s="57" customFormat="1" x14ac:dyDescent="0.25">
      <c r="A759" s="39" t="s">
        <v>65</v>
      </c>
      <c r="B759" s="21">
        <v>912</v>
      </c>
      <c r="C759" s="22" t="s">
        <v>63</v>
      </c>
      <c r="D759" s="22" t="s">
        <v>64</v>
      </c>
      <c r="E759" s="40"/>
      <c r="F759" s="19"/>
      <c r="G759" s="23">
        <f t="shared" ref="G759:G765" si="13">G760</f>
        <v>2210</v>
      </c>
    </row>
    <row r="760" spans="1:7" s="57" customFormat="1" ht="31.5" x14ac:dyDescent="0.25">
      <c r="A760" s="41" t="s">
        <v>648</v>
      </c>
      <c r="B760" s="21">
        <v>912</v>
      </c>
      <c r="C760" s="22" t="s">
        <v>63</v>
      </c>
      <c r="D760" s="21" t="s">
        <v>64</v>
      </c>
      <c r="E760" s="22" t="s">
        <v>424</v>
      </c>
      <c r="F760" s="22"/>
      <c r="G760" s="23">
        <f>G761</f>
        <v>2210</v>
      </c>
    </row>
    <row r="761" spans="1:7" s="57" customFormat="1" ht="31.5" x14ac:dyDescent="0.25">
      <c r="A761" s="41" t="s">
        <v>421</v>
      </c>
      <c r="B761" s="21" t="s">
        <v>117</v>
      </c>
      <c r="C761" s="22" t="s">
        <v>63</v>
      </c>
      <c r="D761" s="22" t="s">
        <v>64</v>
      </c>
      <c r="E761" s="49" t="s">
        <v>422</v>
      </c>
      <c r="F761" s="68"/>
      <c r="G761" s="23">
        <f t="shared" si="13"/>
        <v>2210</v>
      </c>
    </row>
    <row r="762" spans="1:7" s="57" customFormat="1" x14ac:dyDescent="0.25">
      <c r="A762" s="97" t="s">
        <v>38</v>
      </c>
      <c r="B762" s="29">
        <v>912</v>
      </c>
      <c r="C762" s="19" t="s">
        <v>63</v>
      </c>
      <c r="D762" s="29" t="s">
        <v>64</v>
      </c>
      <c r="E762" s="19" t="s">
        <v>423</v>
      </c>
      <c r="F762" s="19"/>
      <c r="G762" s="34">
        <f t="shared" si="13"/>
        <v>2210</v>
      </c>
    </row>
    <row r="763" spans="1:7" s="57" customFormat="1" x14ac:dyDescent="0.25">
      <c r="A763" s="97" t="s">
        <v>46</v>
      </c>
      <c r="B763" s="29">
        <v>912</v>
      </c>
      <c r="C763" s="19" t="s">
        <v>63</v>
      </c>
      <c r="D763" s="29" t="s">
        <v>64</v>
      </c>
      <c r="E763" s="19" t="s">
        <v>423</v>
      </c>
      <c r="F763" s="19"/>
      <c r="G763" s="34">
        <f t="shared" si="13"/>
        <v>2210</v>
      </c>
    </row>
    <row r="764" spans="1:7" s="57" customFormat="1" x14ac:dyDescent="0.25">
      <c r="A764" s="28" t="s">
        <v>22</v>
      </c>
      <c r="B764" s="29">
        <v>912</v>
      </c>
      <c r="C764" s="19" t="s">
        <v>63</v>
      </c>
      <c r="D764" s="29" t="s">
        <v>64</v>
      </c>
      <c r="E764" s="19" t="s">
        <v>423</v>
      </c>
      <c r="F764" s="19" t="s">
        <v>15</v>
      </c>
      <c r="G764" s="34">
        <f t="shared" si="13"/>
        <v>2210</v>
      </c>
    </row>
    <row r="765" spans="1:7" s="57" customFormat="1" ht="31.5" x14ac:dyDescent="0.25">
      <c r="A765" s="118" t="s">
        <v>17</v>
      </c>
      <c r="B765" s="29">
        <v>912</v>
      </c>
      <c r="C765" s="19" t="s">
        <v>63</v>
      </c>
      <c r="D765" s="29" t="s">
        <v>64</v>
      </c>
      <c r="E765" s="19" t="s">
        <v>423</v>
      </c>
      <c r="F765" s="19" t="s">
        <v>16</v>
      </c>
      <c r="G765" s="34">
        <f t="shared" si="13"/>
        <v>2210</v>
      </c>
    </row>
    <row r="766" spans="1:7" s="57" customFormat="1" ht="31.5" x14ac:dyDescent="0.25">
      <c r="A766" s="190" t="s">
        <v>130</v>
      </c>
      <c r="B766" s="29">
        <v>912</v>
      </c>
      <c r="C766" s="19" t="s">
        <v>63</v>
      </c>
      <c r="D766" s="29" t="s">
        <v>64</v>
      </c>
      <c r="E766" s="19" t="s">
        <v>423</v>
      </c>
      <c r="F766" s="19" t="s">
        <v>134</v>
      </c>
      <c r="G766" s="34">
        <f>1960+250</f>
        <v>2210</v>
      </c>
    </row>
    <row r="767" spans="1:7" s="57" customFormat="1" ht="18.75" x14ac:dyDescent="0.3">
      <c r="A767" s="43" t="s">
        <v>90</v>
      </c>
      <c r="B767" s="21">
        <v>912</v>
      </c>
      <c r="C767" s="38" t="s">
        <v>78</v>
      </c>
      <c r="D767" s="38"/>
      <c r="E767" s="38"/>
      <c r="F767" s="38"/>
      <c r="G767" s="83">
        <f>G768+G779</f>
        <v>85600</v>
      </c>
    </row>
    <row r="768" spans="1:7" s="61" customFormat="1" ht="18.75" x14ac:dyDescent="0.3">
      <c r="A768" s="43" t="s">
        <v>479</v>
      </c>
      <c r="B768" s="21">
        <v>912</v>
      </c>
      <c r="C768" s="38" t="s">
        <v>78</v>
      </c>
      <c r="D768" s="38" t="s">
        <v>64</v>
      </c>
      <c r="E768" s="38"/>
      <c r="F768" s="38"/>
      <c r="G768" s="83">
        <f t="shared" ref="G768:G774" si="14">G769</f>
        <v>78100</v>
      </c>
    </row>
    <row r="769" spans="1:7" s="57" customFormat="1" ht="31.5" x14ac:dyDescent="0.25">
      <c r="A769" s="41" t="s">
        <v>897</v>
      </c>
      <c r="B769" s="21">
        <v>912</v>
      </c>
      <c r="C769" s="22" t="s">
        <v>78</v>
      </c>
      <c r="D769" s="22" t="s">
        <v>64</v>
      </c>
      <c r="E769" s="49" t="s">
        <v>417</v>
      </c>
      <c r="F769" s="119"/>
      <c r="G769" s="88">
        <f t="shared" si="14"/>
        <v>78100</v>
      </c>
    </row>
    <row r="770" spans="1:7" s="57" customFormat="1" x14ac:dyDescent="0.25">
      <c r="A770" s="48" t="s">
        <v>572</v>
      </c>
      <c r="B770" s="21">
        <v>912</v>
      </c>
      <c r="C770" s="22" t="s">
        <v>78</v>
      </c>
      <c r="D770" s="22" t="s">
        <v>64</v>
      </c>
      <c r="E770" s="49" t="s">
        <v>561</v>
      </c>
      <c r="F770" s="64"/>
      <c r="G770" s="120">
        <f t="shared" si="14"/>
        <v>78100</v>
      </c>
    </row>
    <row r="771" spans="1:7" s="57" customFormat="1" ht="31.5" x14ac:dyDescent="0.25">
      <c r="A771" s="121" t="s">
        <v>356</v>
      </c>
      <c r="B771" s="21">
        <v>912</v>
      </c>
      <c r="C771" s="22" t="s">
        <v>78</v>
      </c>
      <c r="D771" s="22" t="s">
        <v>64</v>
      </c>
      <c r="E771" s="22" t="s">
        <v>573</v>
      </c>
      <c r="F771" s="193"/>
      <c r="G771" s="23">
        <f>G772+G776</f>
        <v>78100</v>
      </c>
    </row>
    <row r="772" spans="1:7" s="57" customFormat="1" x14ac:dyDescent="0.25">
      <c r="A772" s="105" t="s">
        <v>574</v>
      </c>
      <c r="B772" s="25">
        <v>912</v>
      </c>
      <c r="C772" s="26" t="s">
        <v>78</v>
      </c>
      <c r="D772" s="26" t="s">
        <v>64</v>
      </c>
      <c r="E772" s="26" t="s">
        <v>575</v>
      </c>
      <c r="F772" s="26"/>
      <c r="G772" s="27">
        <f t="shared" si="14"/>
        <v>100</v>
      </c>
    </row>
    <row r="773" spans="1:7" s="57" customFormat="1" ht="31.5" x14ac:dyDescent="0.25">
      <c r="A773" s="32" t="s">
        <v>495</v>
      </c>
      <c r="B773" s="29">
        <v>912</v>
      </c>
      <c r="C773" s="193" t="s">
        <v>78</v>
      </c>
      <c r="D773" s="193" t="s">
        <v>64</v>
      </c>
      <c r="E773" s="193" t="s">
        <v>575</v>
      </c>
      <c r="F773" s="193" t="s">
        <v>36</v>
      </c>
      <c r="G773" s="30">
        <f t="shared" si="14"/>
        <v>100</v>
      </c>
    </row>
    <row r="774" spans="1:7" s="57" customFormat="1" x14ac:dyDescent="0.25">
      <c r="A774" s="189" t="s">
        <v>35</v>
      </c>
      <c r="B774" s="29">
        <v>912</v>
      </c>
      <c r="C774" s="193" t="s">
        <v>78</v>
      </c>
      <c r="D774" s="193" t="s">
        <v>64</v>
      </c>
      <c r="E774" s="193" t="s">
        <v>575</v>
      </c>
      <c r="F774" s="193" t="s">
        <v>171</v>
      </c>
      <c r="G774" s="30">
        <f t="shared" si="14"/>
        <v>100</v>
      </c>
    </row>
    <row r="775" spans="1:7" s="57" customFormat="1" ht="31.5" x14ac:dyDescent="0.25">
      <c r="A775" s="189" t="s">
        <v>142</v>
      </c>
      <c r="B775" s="33">
        <v>912</v>
      </c>
      <c r="C775" s="193" t="s">
        <v>78</v>
      </c>
      <c r="D775" s="193" t="s">
        <v>64</v>
      </c>
      <c r="E775" s="193" t="s">
        <v>575</v>
      </c>
      <c r="F775" s="193" t="s">
        <v>143</v>
      </c>
      <c r="G775" s="30">
        <f>10000-9900</f>
        <v>100</v>
      </c>
    </row>
    <row r="776" spans="1:7" s="57" customFormat="1" ht="47.25" x14ac:dyDescent="0.25">
      <c r="A776" s="24" t="s">
        <v>786</v>
      </c>
      <c r="B776" s="25">
        <v>912</v>
      </c>
      <c r="C776" s="26" t="s">
        <v>78</v>
      </c>
      <c r="D776" s="26" t="s">
        <v>64</v>
      </c>
      <c r="E776" s="26" t="s">
        <v>789</v>
      </c>
      <c r="F776" s="26"/>
      <c r="G776" s="76">
        <f>G777</f>
        <v>78000</v>
      </c>
    </row>
    <row r="777" spans="1:7" s="57" customFormat="1" x14ac:dyDescent="0.25">
      <c r="A777" s="189" t="s">
        <v>787</v>
      </c>
      <c r="B777" s="33">
        <v>912</v>
      </c>
      <c r="C777" s="193" t="s">
        <v>78</v>
      </c>
      <c r="D777" s="193" t="s">
        <v>64</v>
      </c>
      <c r="E777" s="193" t="s">
        <v>789</v>
      </c>
      <c r="F777" s="193" t="s">
        <v>790</v>
      </c>
      <c r="G777" s="73">
        <f>G778</f>
        <v>78000</v>
      </c>
    </row>
    <row r="778" spans="1:7" s="57" customFormat="1" x14ac:dyDescent="0.25">
      <c r="A778" s="189" t="s">
        <v>788</v>
      </c>
      <c r="B778" s="33">
        <v>912</v>
      </c>
      <c r="C778" s="193" t="s">
        <v>78</v>
      </c>
      <c r="D778" s="193" t="s">
        <v>64</v>
      </c>
      <c r="E778" s="193" t="s">
        <v>789</v>
      </c>
      <c r="F778" s="193" t="s">
        <v>791</v>
      </c>
      <c r="G778" s="73">
        <v>78000</v>
      </c>
    </row>
    <row r="779" spans="1:7" s="57" customFormat="1" x14ac:dyDescent="0.25">
      <c r="A779" s="20" t="s">
        <v>210</v>
      </c>
      <c r="B779" s="21">
        <v>912</v>
      </c>
      <c r="C779" s="22" t="s">
        <v>78</v>
      </c>
      <c r="D779" s="22" t="s">
        <v>78</v>
      </c>
      <c r="E779" s="22"/>
      <c r="F779" s="22"/>
      <c r="G779" s="23">
        <f t="shared" ref="G779" si="15">G780</f>
        <v>7500</v>
      </c>
    </row>
    <row r="780" spans="1:7" s="57" customFormat="1" ht="31.5" x14ac:dyDescent="0.25">
      <c r="A780" s="41" t="s">
        <v>519</v>
      </c>
      <c r="B780" s="21">
        <v>912</v>
      </c>
      <c r="C780" s="22" t="s">
        <v>78</v>
      </c>
      <c r="D780" s="22" t="s">
        <v>78</v>
      </c>
      <c r="E780" s="49" t="s">
        <v>417</v>
      </c>
      <c r="F780" s="119"/>
      <c r="G780" s="88">
        <f>G781</f>
        <v>7500</v>
      </c>
    </row>
    <row r="781" spans="1:7" s="57" customFormat="1" x14ac:dyDescent="0.25">
      <c r="A781" s="48" t="s">
        <v>572</v>
      </c>
      <c r="B781" s="21">
        <v>912</v>
      </c>
      <c r="C781" s="22" t="s">
        <v>78</v>
      </c>
      <c r="D781" s="22" t="s">
        <v>78</v>
      </c>
      <c r="E781" s="49" t="s">
        <v>561</v>
      </c>
      <c r="F781" s="64"/>
      <c r="G781" s="120">
        <f>G782</f>
        <v>7500</v>
      </c>
    </row>
    <row r="782" spans="1:7" s="57" customFormat="1" ht="47.25" x14ac:dyDescent="0.25">
      <c r="A782" s="41" t="s">
        <v>357</v>
      </c>
      <c r="B782" s="21">
        <v>912</v>
      </c>
      <c r="C782" s="22" t="s">
        <v>78</v>
      </c>
      <c r="D782" s="22" t="s">
        <v>78</v>
      </c>
      <c r="E782" s="22" t="s">
        <v>576</v>
      </c>
      <c r="F782" s="22"/>
      <c r="G782" s="23">
        <f>G783</f>
        <v>7500</v>
      </c>
    </row>
    <row r="783" spans="1:7" s="57" customFormat="1" ht="47.25" x14ac:dyDescent="0.25">
      <c r="A783" s="60" t="s">
        <v>358</v>
      </c>
      <c r="B783" s="25">
        <v>912</v>
      </c>
      <c r="C783" s="26" t="s">
        <v>78</v>
      </c>
      <c r="D783" s="26" t="s">
        <v>78</v>
      </c>
      <c r="E783" s="26" t="s">
        <v>577</v>
      </c>
      <c r="F783" s="26"/>
      <c r="G783" s="27">
        <f>G784+G787</f>
        <v>7500</v>
      </c>
    </row>
    <row r="784" spans="1:7" s="57" customFormat="1" x14ac:dyDescent="0.25">
      <c r="A784" s="36" t="s">
        <v>22</v>
      </c>
      <c r="B784" s="33">
        <v>912</v>
      </c>
      <c r="C784" s="193" t="s">
        <v>78</v>
      </c>
      <c r="D784" s="193" t="s">
        <v>78</v>
      </c>
      <c r="E784" s="193" t="s">
        <v>577</v>
      </c>
      <c r="F784" s="193" t="s">
        <v>15</v>
      </c>
      <c r="G784" s="27">
        <f>G785</f>
        <v>36</v>
      </c>
    </row>
    <row r="785" spans="1:7" s="57" customFormat="1" ht="31.5" x14ac:dyDescent="0.25">
      <c r="A785" s="63" t="s">
        <v>17</v>
      </c>
      <c r="B785" s="33">
        <v>912</v>
      </c>
      <c r="C785" s="193" t="s">
        <v>78</v>
      </c>
      <c r="D785" s="193" t="s">
        <v>78</v>
      </c>
      <c r="E785" s="193" t="s">
        <v>577</v>
      </c>
      <c r="F785" s="193" t="s">
        <v>16</v>
      </c>
      <c r="G785" s="27">
        <f>G786</f>
        <v>36</v>
      </c>
    </row>
    <row r="786" spans="1:7" s="57" customFormat="1" ht="31.5" x14ac:dyDescent="0.25">
      <c r="A786" s="63" t="s">
        <v>194</v>
      </c>
      <c r="B786" s="33">
        <v>912</v>
      </c>
      <c r="C786" s="193" t="s">
        <v>78</v>
      </c>
      <c r="D786" s="193" t="s">
        <v>78</v>
      </c>
      <c r="E786" s="193" t="s">
        <v>577</v>
      </c>
      <c r="F786" s="193" t="s">
        <v>134</v>
      </c>
      <c r="G786" s="27">
        <f>62-12-14</f>
        <v>36</v>
      </c>
    </row>
    <row r="787" spans="1:7" s="57" customFormat="1" x14ac:dyDescent="0.25">
      <c r="A787" s="63" t="s">
        <v>23</v>
      </c>
      <c r="B787" s="33">
        <v>912</v>
      </c>
      <c r="C787" s="193" t="s">
        <v>78</v>
      </c>
      <c r="D787" s="193" t="s">
        <v>78</v>
      </c>
      <c r="E787" s="193" t="s">
        <v>577</v>
      </c>
      <c r="F787" s="193" t="s">
        <v>24</v>
      </c>
      <c r="G787" s="30">
        <f>G788</f>
        <v>7464</v>
      </c>
    </row>
    <row r="788" spans="1:7" s="57" customFormat="1" ht="31.5" x14ac:dyDescent="0.25">
      <c r="A788" s="36" t="s">
        <v>165</v>
      </c>
      <c r="B788" s="33">
        <v>912</v>
      </c>
      <c r="C788" s="193" t="s">
        <v>78</v>
      </c>
      <c r="D788" s="193" t="s">
        <v>78</v>
      </c>
      <c r="E788" s="193" t="s">
        <v>577</v>
      </c>
      <c r="F788" s="193" t="s">
        <v>169</v>
      </c>
      <c r="G788" s="30">
        <f>G789</f>
        <v>7464</v>
      </c>
    </row>
    <row r="789" spans="1:7" s="57" customFormat="1" ht="31.5" x14ac:dyDescent="0.25">
      <c r="A789" s="36" t="s">
        <v>214</v>
      </c>
      <c r="B789" s="33">
        <v>912</v>
      </c>
      <c r="C789" s="22" t="s">
        <v>78</v>
      </c>
      <c r="D789" s="22" t="s">
        <v>78</v>
      </c>
      <c r="E789" s="193" t="s">
        <v>577</v>
      </c>
      <c r="F789" s="193" t="s">
        <v>170</v>
      </c>
      <c r="G789" s="30">
        <v>7464</v>
      </c>
    </row>
    <row r="790" spans="1:7" s="57" customFormat="1" ht="18.75" x14ac:dyDescent="0.3">
      <c r="A790" s="43" t="s">
        <v>109</v>
      </c>
      <c r="B790" s="21">
        <v>912</v>
      </c>
      <c r="C790" s="38">
        <v>10</v>
      </c>
      <c r="D790" s="38"/>
      <c r="E790" s="122"/>
      <c r="F790" s="122"/>
      <c r="G790" s="123">
        <f>G791+G802+G939</f>
        <v>170193</v>
      </c>
    </row>
    <row r="791" spans="1:7" s="57" customFormat="1" x14ac:dyDescent="0.25">
      <c r="A791" s="20" t="s">
        <v>110</v>
      </c>
      <c r="B791" s="21">
        <v>912</v>
      </c>
      <c r="C791" s="22">
        <v>10</v>
      </c>
      <c r="D791" s="22" t="s">
        <v>64</v>
      </c>
      <c r="E791" s="68"/>
      <c r="F791" s="68"/>
      <c r="G791" s="88">
        <f>G793</f>
        <v>12756</v>
      </c>
    </row>
    <row r="792" spans="1:7" s="57" customFormat="1" ht="31.5" x14ac:dyDescent="0.25">
      <c r="A792" s="48" t="s">
        <v>518</v>
      </c>
      <c r="B792" s="21">
        <v>912</v>
      </c>
      <c r="C792" s="22" t="s">
        <v>107</v>
      </c>
      <c r="D792" s="22" t="s">
        <v>64</v>
      </c>
      <c r="E792" s="22" t="s">
        <v>227</v>
      </c>
      <c r="F792" s="68"/>
      <c r="G792" s="88">
        <f>G793</f>
        <v>12756</v>
      </c>
    </row>
    <row r="793" spans="1:7" s="57" customFormat="1" x14ac:dyDescent="0.25">
      <c r="A793" s="50" t="s">
        <v>585</v>
      </c>
      <c r="B793" s="51" t="s">
        <v>117</v>
      </c>
      <c r="C793" s="52" t="s">
        <v>107</v>
      </c>
      <c r="D793" s="52" t="s">
        <v>64</v>
      </c>
      <c r="E793" s="66" t="s">
        <v>589</v>
      </c>
      <c r="F793" s="52"/>
      <c r="G793" s="53">
        <f>G794</f>
        <v>12756</v>
      </c>
    </row>
    <row r="794" spans="1:7" s="57" customFormat="1" x14ac:dyDescent="0.25">
      <c r="A794" s="48" t="s">
        <v>586</v>
      </c>
      <c r="B794" s="21" t="s">
        <v>117</v>
      </c>
      <c r="C794" s="22" t="s">
        <v>107</v>
      </c>
      <c r="D794" s="22" t="s">
        <v>64</v>
      </c>
      <c r="E794" s="49" t="s">
        <v>590</v>
      </c>
      <c r="F794" s="52"/>
      <c r="G794" s="23">
        <f>G795</f>
        <v>12756</v>
      </c>
    </row>
    <row r="795" spans="1:7" s="57" customFormat="1" x14ac:dyDescent="0.25">
      <c r="A795" s="24" t="s">
        <v>775</v>
      </c>
      <c r="B795" s="25" t="s">
        <v>117</v>
      </c>
      <c r="C795" s="26" t="s">
        <v>107</v>
      </c>
      <c r="D795" s="26" t="s">
        <v>64</v>
      </c>
      <c r="E795" s="55" t="s">
        <v>649</v>
      </c>
      <c r="F795" s="193"/>
      <c r="G795" s="27">
        <f>G796+G799</f>
        <v>12756</v>
      </c>
    </row>
    <row r="796" spans="1:7" s="57" customFormat="1" x14ac:dyDescent="0.25">
      <c r="A796" s="36" t="s">
        <v>22</v>
      </c>
      <c r="B796" s="29" t="s">
        <v>117</v>
      </c>
      <c r="C796" s="193" t="s">
        <v>107</v>
      </c>
      <c r="D796" s="193" t="s">
        <v>64</v>
      </c>
      <c r="E796" s="54" t="s">
        <v>649</v>
      </c>
      <c r="F796" s="193" t="s">
        <v>15</v>
      </c>
      <c r="G796" s="30">
        <f>G797</f>
        <v>65</v>
      </c>
    </row>
    <row r="797" spans="1:7" s="57" customFormat="1" ht="31.5" x14ac:dyDescent="0.25">
      <c r="A797" s="36" t="s">
        <v>17</v>
      </c>
      <c r="B797" s="29" t="s">
        <v>117</v>
      </c>
      <c r="C797" s="193" t="s">
        <v>107</v>
      </c>
      <c r="D797" s="193" t="s">
        <v>64</v>
      </c>
      <c r="E797" s="54" t="s">
        <v>649</v>
      </c>
      <c r="F797" s="193" t="s">
        <v>16</v>
      </c>
      <c r="G797" s="30">
        <f>G798</f>
        <v>65</v>
      </c>
    </row>
    <row r="798" spans="1:7" s="57" customFormat="1" ht="31.5" x14ac:dyDescent="0.25">
      <c r="A798" s="36" t="s">
        <v>194</v>
      </c>
      <c r="B798" s="29">
        <v>912</v>
      </c>
      <c r="C798" s="193" t="s">
        <v>107</v>
      </c>
      <c r="D798" s="193" t="s">
        <v>64</v>
      </c>
      <c r="E798" s="54" t="s">
        <v>649</v>
      </c>
      <c r="F798" s="193" t="s">
        <v>134</v>
      </c>
      <c r="G798" s="30">
        <f>45+20</f>
        <v>65</v>
      </c>
    </row>
    <row r="799" spans="1:7" s="57" customFormat="1" x14ac:dyDescent="0.25">
      <c r="A799" s="190" t="s">
        <v>23</v>
      </c>
      <c r="B799" s="29" t="s">
        <v>117</v>
      </c>
      <c r="C799" s="193" t="s">
        <v>107</v>
      </c>
      <c r="D799" s="193" t="s">
        <v>64</v>
      </c>
      <c r="E799" s="54" t="s">
        <v>649</v>
      </c>
      <c r="F799" s="193" t="s">
        <v>24</v>
      </c>
      <c r="G799" s="30">
        <f>G800</f>
        <v>12691</v>
      </c>
    </row>
    <row r="800" spans="1:7" s="57" customFormat="1" ht="31.5" x14ac:dyDescent="0.25">
      <c r="A800" s="28" t="s">
        <v>165</v>
      </c>
      <c r="B800" s="29">
        <v>912</v>
      </c>
      <c r="C800" s="193" t="s">
        <v>107</v>
      </c>
      <c r="D800" s="193" t="s">
        <v>64</v>
      </c>
      <c r="E800" s="54" t="s">
        <v>649</v>
      </c>
      <c r="F800" s="193" t="s">
        <v>169</v>
      </c>
      <c r="G800" s="30">
        <f>G801</f>
        <v>12691</v>
      </c>
    </row>
    <row r="801" spans="1:7" s="57" customFormat="1" ht="31.5" x14ac:dyDescent="0.25">
      <c r="A801" s="28" t="s">
        <v>214</v>
      </c>
      <c r="B801" s="29" t="s">
        <v>117</v>
      </c>
      <c r="C801" s="193">
        <v>10</v>
      </c>
      <c r="D801" s="193" t="s">
        <v>64</v>
      </c>
      <c r="E801" s="54" t="s">
        <v>649</v>
      </c>
      <c r="F801" s="193" t="s">
        <v>170</v>
      </c>
      <c r="G801" s="30">
        <f>9386+3305</f>
        <v>12691</v>
      </c>
    </row>
    <row r="802" spans="1:7" s="57" customFormat="1" x14ac:dyDescent="0.25">
      <c r="A802" s="20" t="s">
        <v>104</v>
      </c>
      <c r="B802" s="21">
        <v>912</v>
      </c>
      <c r="C802" s="22" t="s">
        <v>107</v>
      </c>
      <c r="D802" s="22" t="s">
        <v>57</v>
      </c>
      <c r="E802" s="49"/>
      <c r="F802" s="22"/>
      <c r="G802" s="23">
        <f>G803+G922+G933</f>
        <v>120049</v>
      </c>
    </row>
    <row r="803" spans="1:7" s="80" customFormat="1" ht="31.5" x14ac:dyDescent="0.25">
      <c r="A803" s="41" t="s">
        <v>519</v>
      </c>
      <c r="B803" s="21">
        <v>912</v>
      </c>
      <c r="C803" s="22" t="s">
        <v>107</v>
      </c>
      <c r="D803" s="22" t="s">
        <v>57</v>
      </c>
      <c r="E803" s="49" t="s">
        <v>417</v>
      </c>
      <c r="F803" s="119"/>
      <c r="G803" s="88">
        <f>G804+G900+G908</f>
        <v>103877</v>
      </c>
    </row>
    <row r="804" spans="1:7" s="57" customFormat="1" x14ac:dyDescent="0.25">
      <c r="A804" s="48" t="s">
        <v>712</v>
      </c>
      <c r="B804" s="21">
        <v>912</v>
      </c>
      <c r="C804" s="22" t="s">
        <v>107</v>
      </c>
      <c r="D804" s="22" t="s">
        <v>57</v>
      </c>
      <c r="E804" s="49" t="s">
        <v>537</v>
      </c>
      <c r="F804" s="68"/>
      <c r="G804" s="23">
        <f>G805+G841+G879+G887+G892</f>
        <v>63978</v>
      </c>
    </row>
    <row r="805" spans="1:7" s="57" customFormat="1" x14ac:dyDescent="0.25">
      <c r="A805" s="48" t="s">
        <v>523</v>
      </c>
      <c r="B805" s="21" t="s">
        <v>117</v>
      </c>
      <c r="C805" s="22" t="s">
        <v>107</v>
      </c>
      <c r="D805" s="22" t="s">
        <v>57</v>
      </c>
      <c r="E805" s="49" t="s">
        <v>538</v>
      </c>
      <c r="F805" s="68"/>
      <c r="G805" s="23">
        <f>G806+G813+G820+G827+G834</f>
        <v>14941</v>
      </c>
    </row>
    <row r="806" spans="1:7" s="57" customFormat="1" ht="63" customHeight="1" x14ac:dyDescent="0.25">
      <c r="A806" s="60" t="s">
        <v>524</v>
      </c>
      <c r="B806" s="25" t="s">
        <v>117</v>
      </c>
      <c r="C806" s="26" t="s">
        <v>107</v>
      </c>
      <c r="D806" s="26" t="s">
        <v>57</v>
      </c>
      <c r="E806" s="55" t="s">
        <v>539</v>
      </c>
      <c r="F806" s="26"/>
      <c r="G806" s="106">
        <f>G807+G810</f>
        <v>3197</v>
      </c>
    </row>
    <row r="807" spans="1:7" s="57" customFormat="1" x14ac:dyDescent="0.25">
      <c r="A807" s="36" t="s">
        <v>22</v>
      </c>
      <c r="B807" s="29" t="s">
        <v>117</v>
      </c>
      <c r="C807" s="193" t="s">
        <v>107</v>
      </c>
      <c r="D807" s="193" t="s">
        <v>57</v>
      </c>
      <c r="E807" s="54" t="s">
        <v>539</v>
      </c>
      <c r="F807" s="193" t="s">
        <v>15</v>
      </c>
      <c r="G807" s="30">
        <f>G808</f>
        <v>17</v>
      </c>
    </row>
    <row r="808" spans="1:7" s="57" customFormat="1" ht="31.5" x14ac:dyDescent="0.25">
      <c r="A808" s="36" t="s">
        <v>17</v>
      </c>
      <c r="B808" s="29" t="s">
        <v>117</v>
      </c>
      <c r="C808" s="193" t="s">
        <v>107</v>
      </c>
      <c r="D808" s="193" t="s">
        <v>57</v>
      </c>
      <c r="E808" s="54" t="s">
        <v>540</v>
      </c>
      <c r="F808" s="193" t="s">
        <v>16</v>
      </c>
      <c r="G808" s="30">
        <f>G809</f>
        <v>17</v>
      </c>
    </row>
    <row r="809" spans="1:7" s="57" customFormat="1" ht="31.5" x14ac:dyDescent="0.25">
      <c r="A809" s="36" t="s">
        <v>194</v>
      </c>
      <c r="B809" s="29">
        <v>912</v>
      </c>
      <c r="C809" s="193">
        <v>10</v>
      </c>
      <c r="D809" s="193" t="s">
        <v>57</v>
      </c>
      <c r="E809" s="54" t="s">
        <v>539</v>
      </c>
      <c r="F809" s="193" t="s">
        <v>134</v>
      </c>
      <c r="G809" s="30">
        <f>15+2</f>
        <v>17</v>
      </c>
    </row>
    <row r="810" spans="1:7" s="57" customFormat="1" x14ac:dyDescent="0.25">
      <c r="A810" s="36" t="s">
        <v>23</v>
      </c>
      <c r="B810" s="29">
        <v>912</v>
      </c>
      <c r="C810" s="193" t="s">
        <v>107</v>
      </c>
      <c r="D810" s="193" t="s">
        <v>57</v>
      </c>
      <c r="E810" s="54" t="s">
        <v>539</v>
      </c>
      <c r="F810" s="124">
        <v>300</v>
      </c>
      <c r="G810" s="30">
        <f>G811</f>
        <v>3180</v>
      </c>
    </row>
    <row r="811" spans="1:7" s="57" customFormat="1" x14ac:dyDescent="0.25">
      <c r="A811" s="36" t="s">
        <v>105</v>
      </c>
      <c r="B811" s="29">
        <v>912</v>
      </c>
      <c r="C811" s="19">
        <v>10</v>
      </c>
      <c r="D811" s="193" t="s">
        <v>57</v>
      </c>
      <c r="E811" s="54" t="s">
        <v>539</v>
      </c>
      <c r="F811" s="124">
        <v>310</v>
      </c>
      <c r="G811" s="30">
        <f>G812</f>
        <v>3180</v>
      </c>
    </row>
    <row r="812" spans="1:7" s="57" customFormat="1" ht="31.5" x14ac:dyDescent="0.25">
      <c r="A812" s="36" t="s">
        <v>162</v>
      </c>
      <c r="B812" s="29">
        <v>912</v>
      </c>
      <c r="C812" s="193">
        <v>10</v>
      </c>
      <c r="D812" s="193" t="s">
        <v>57</v>
      </c>
      <c r="E812" s="54" t="s">
        <v>539</v>
      </c>
      <c r="F812" s="124">
        <v>313</v>
      </c>
      <c r="G812" s="30">
        <f>3000+180</f>
        <v>3180</v>
      </c>
    </row>
    <row r="813" spans="1:7" s="57" customFormat="1" ht="47.25" x14ac:dyDescent="0.25">
      <c r="A813" s="60" t="s">
        <v>776</v>
      </c>
      <c r="B813" s="25">
        <v>912</v>
      </c>
      <c r="C813" s="26">
        <v>10</v>
      </c>
      <c r="D813" s="26" t="s">
        <v>57</v>
      </c>
      <c r="E813" s="55" t="s">
        <v>541</v>
      </c>
      <c r="F813" s="26"/>
      <c r="G813" s="106">
        <f>G814+G817</f>
        <v>704</v>
      </c>
    </row>
    <row r="814" spans="1:7" s="57" customFormat="1" x14ac:dyDescent="0.25">
      <c r="A814" s="36" t="s">
        <v>22</v>
      </c>
      <c r="B814" s="29">
        <v>912</v>
      </c>
      <c r="C814" s="193" t="s">
        <v>107</v>
      </c>
      <c r="D814" s="193" t="s">
        <v>57</v>
      </c>
      <c r="E814" s="54" t="s">
        <v>541</v>
      </c>
      <c r="F814" s="193" t="s">
        <v>15</v>
      </c>
      <c r="G814" s="30">
        <f>G815</f>
        <v>4</v>
      </c>
    </row>
    <row r="815" spans="1:7" s="57" customFormat="1" ht="31.5" x14ac:dyDescent="0.25">
      <c r="A815" s="36" t="s">
        <v>17</v>
      </c>
      <c r="B815" s="29">
        <v>912</v>
      </c>
      <c r="C815" s="193" t="s">
        <v>107</v>
      </c>
      <c r="D815" s="193" t="s">
        <v>57</v>
      </c>
      <c r="E815" s="54" t="s">
        <v>541</v>
      </c>
      <c r="F815" s="193" t="s">
        <v>16</v>
      </c>
      <c r="G815" s="30">
        <f>G816</f>
        <v>4</v>
      </c>
    </row>
    <row r="816" spans="1:7" s="57" customFormat="1" ht="31.5" x14ac:dyDescent="0.25">
      <c r="A816" s="36" t="s">
        <v>194</v>
      </c>
      <c r="B816" s="29">
        <v>912</v>
      </c>
      <c r="C816" s="193" t="s">
        <v>107</v>
      </c>
      <c r="D816" s="193" t="s">
        <v>57</v>
      </c>
      <c r="E816" s="54" t="s">
        <v>541</v>
      </c>
      <c r="F816" s="193" t="s">
        <v>134</v>
      </c>
      <c r="G816" s="30">
        <v>4</v>
      </c>
    </row>
    <row r="817" spans="1:7" s="57" customFormat="1" x14ac:dyDescent="0.25">
      <c r="A817" s="36" t="s">
        <v>23</v>
      </c>
      <c r="B817" s="29">
        <v>912</v>
      </c>
      <c r="C817" s="193">
        <v>10</v>
      </c>
      <c r="D817" s="193" t="s">
        <v>57</v>
      </c>
      <c r="E817" s="54" t="s">
        <v>541</v>
      </c>
      <c r="F817" s="124">
        <v>300</v>
      </c>
      <c r="G817" s="30">
        <f>G818</f>
        <v>700</v>
      </c>
    </row>
    <row r="818" spans="1:7" s="57" customFormat="1" x14ac:dyDescent="0.25">
      <c r="A818" s="36" t="s">
        <v>105</v>
      </c>
      <c r="B818" s="29">
        <v>912</v>
      </c>
      <c r="C818" s="193">
        <v>10</v>
      </c>
      <c r="D818" s="193" t="s">
        <v>57</v>
      </c>
      <c r="E818" s="54" t="s">
        <v>541</v>
      </c>
      <c r="F818" s="124">
        <v>310</v>
      </c>
      <c r="G818" s="30">
        <f>G819</f>
        <v>700</v>
      </c>
    </row>
    <row r="819" spans="1:7" s="57" customFormat="1" ht="31.5" x14ac:dyDescent="0.25">
      <c r="A819" s="36" t="s">
        <v>162</v>
      </c>
      <c r="B819" s="29">
        <v>912</v>
      </c>
      <c r="C819" s="19" t="s">
        <v>107</v>
      </c>
      <c r="D819" s="193" t="s">
        <v>57</v>
      </c>
      <c r="E819" s="54" t="s">
        <v>541</v>
      </c>
      <c r="F819" s="124">
        <v>313</v>
      </c>
      <c r="G819" s="30">
        <v>700</v>
      </c>
    </row>
    <row r="820" spans="1:7" s="57" customFormat="1" ht="63" x14ac:dyDescent="0.25">
      <c r="A820" s="60" t="s">
        <v>525</v>
      </c>
      <c r="B820" s="25">
        <v>912</v>
      </c>
      <c r="C820" s="26" t="s">
        <v>107</v>
      </c>
      <c r="D820" s="26" t="s">
        <v>57</v>
      </c>
      <c r="E820" s="55" t="s">
        <v>542</v>
      </c>
      <c r="F820" s="110"/>
      <c r="G820" s="27">
        <f>G821+G824</f>
        <v>5515</v>
      </c>
    </row>
    <row r="821" spans="1:7" s="57" customFormat="1" x14ac:dyDescent="0.25">
      <c r="A821" s="36" t="s">
        <v>22</v>
      </c>
      <c r="B821" s="29">
        <v>912</v>
      </c>
      <c r="C821" s="193" t="s">
        <v>107</v>
      </c>
      <c r="D821" s="193" t="s">
        <v>57</v>
      </c>
      <c r="E821" s="54" t="s">
        <v>542</v>
      </c>
      <c r="F821" s="124">
        <v>200</v>
      </c>
      <c r="G821" s="35">
        <f>G822</f>
        <v>27</v>
      </c>
    </row>
    <row r="822" spans="1:7" s="57" customFormat="1" ht="31.5" x14ac:dyDescent="0.25">
      <c r="A822" s="36" t="s">
        <v>17</v>
      </c>
      <c r="B822" s="29">
        <v>912</v>
      </c>
      <c r="C822" s="193" t="s">
        <v>107</v>
      </c>
      <c r="D822" s="193" t="s">
        <v>57</v>
      </c>
      <c r="E822" s="54" t="s">
        <v>542</v>
      </c>
      <c r="F822" s="124">
        <v>240</v>
      </c>
      <c r="G822" s="35">
        <f>G823</f>
        <v>27</v>
      </c>
    </row>
    <row r="823" spans="1:7" s="57" customFormat="1" ht="31.5" x14ac:dyDescent="0.25">
      <c r="A823" s="36" t="s">
        <v>194</v>
      </c>
      <c r="B823" s="29">
        <v>912</v>
      </c>
      <c r="C823" s="193" t="s">
        <v>107</v>
      </c>
      <c r="D823" s="193" t="s">
        <v>57</v>
      </c>
      <c r="E823" s="54" t="s">
        <v>542</v>
      </c>
      <c r="F823" s="124">
        <v>244</v>
      </c>
      <c r="G823" s="35">
        <f>15+12</f>
        <v>27</v>
      </c>
    </row>
    <row r="824" spans="1:7" s="57" customFormat="1" x14ac:dyDescent="0.25">
      <c r="A824" s="36" t="s">
        <v>23</v>
      </c>
      <c r="B824" s="29">
        <v>912</v>
      </c>
      <c r="C824" s="193" t="s">
        <v>107</v>
      </c>
      <c r="D824" s="193" t="s">
        <v>57</v>
      </c>
      <c r="E824" s="54" t="s">
        <v>542</v>
      </c>
      <c r="F824" s="124">
        <v>300</v>
      </c>
      <c r="G824" s="35">
        <f>G825</f>
        <v>5488</v>
      </c>
    </row>
    <row r="825" spans="1:7" s="57" customFormat="1" x14ac:dyDescent="0.25">
      <c r="A825" s="36" t="s">
        <v>105</v>
      </c>
      <c r="B825" s="29">
        <v>912</v>
      </c>
      <c r="C825" s="193" t="s">
        <v>107</v>
      </c>
      <c r="D825" s="193" t="s">
        <v>57</v>
      </c>
      <c r="E825" s="54" t="s">
        <v>542</v>
      </c>
      <c r="F825" s="124">
        <v>310</v>
      </c>
      <c r="G825" s="35">
        <f>G826</f>
        <v>5488</v>
      </c>
    </row>
    <row r="826" spans="1:7" s="57" customFormat="1" ht="31.5" x14ac:dyDescent="0.25">
      <c r="A826" s="36" t="s">
        <v>162</v>
      </c>
      <c r="B826" s="29">
        <v>912</v>
      </c>
      <c r="C826" s="19" t="s">
        <v>107</v>
      </c>
      <c r="D826" s="193" t="s">
        <v>57</v>
      </c>
      <c r="E826" s="54" t="s">
        <v>542</v>
      </c>
      <c r="F826" s="124">
        <v>313</v>
      </c>
      <c r="G826" s="35">
        <f>3000+2488</f>
        <v>5488</v>
      </c>
    </row>
    <row r="827" spans="1:7" s="57" customFormat="1" ht="31.5" x14ac:dyDescent="0.25">
      <c r="A827" s="60" t="s">
        <v>164</v>
      </c>
      <c r="B827" s="25">
        <v>912</v>
      </c>
      <c r="C827" s="26" t="s">
        <v>107</v>
      </c>
      <c r="D827" s="26" t="s">
        <v>57</v>
      </c>
      <c r="E827" s="55" t="s">
        <v>543</v>
      </c>
      <c r="F827" s="110"/>
      <c r="G827" s="27">
        <f>G828+G831</f>
        <v>5025</v>
      </c>
    </row>
    <row r="828" spans="1:7" s="57" customFormat="1" x14ac:dyDescent="0.25">
      <c r="A828" s="36" t="s">
        <v>22</v>
      </c>
      <c r="B828" s="29">
        <v>912</v>
      </c>
      <c r="C828" s="193" t="s">
        <v>107</v>
      </c>
      <c r="D828" s="193" t="s">
        <v>57</v>
      </c>
      <c r="E828" s="54" t="s">
        <v>543</v>
      </c>
      <c r="F828" s="124">
        <v>200</v>
      </c>
      <c r="G828" s="35">
        <f>G829</f>
        <v>25</v>
      </c>
    </row>
    <row r="829" spans="1:7" s="57" customFormat="1" ht="31.5" x14ac:dyDescent="0.25">
      <c r="A829" s="36" t="s">
        <v>17</v>
      </c>
      <c r="B829" s="29">
        <v>912</v>
      </c>
      <c r="C829" s="193" t="s">
        <v>107</v>
      </c>
      <c r="D829" s="193" t="s">
        <v>57</v>
      </c>
      <c r="E829" s="54" t="s">
        <v>543</v>
      </c>
      <c r="F829" s="124">
        <v>240</v>
      </c>
      <c r="G829" s="35">
        <f>G830</f>
        <v>25</v>
      </c>
    </row>
    <row r="830" spans="1:7" s="57" customFormat="1" ht="31.5" x14ac:dyDescent="0.25">
      <c r="A830" s="36" t="s">
        <v>194</v>
      </c>
      <c r="B830" s="29">
        <v>912</v>
      </c>
      <c r="C830" s="193" t="s">
        <v>107</v>
      </c>
      <c r="D830" s="193" t="s">
        <v>57</v>
      </c>
      <c r="E830" s="54" t="s">
        <v>543</v>
      </c>
      <c r="F830" s="124">
        <v>244</v>
      </c>
      <c r="G830" s="35">
        <f>20+5</f>
        <v>25</v>
      </c>
    </row>
    <row r="831" spans="1:7" s="57" customFormat="1" x14ac:dyDescent="0.25">
      <c r="A831" s="36" t="s">
        <v>23</v>
      </c>
      <c r="B831" s="29">
        <v>912</v>
      </c>
      <c r="C831" s="193" t="s">
        <v>107</v>
      </c>
      <c r="D831" s="193" t="s">
        <v>57</v>
      </c>
      <c r="E831" s="54" t="s">
        <v>543</v>
      </c>
      <c r="F831" s="124">
        <v>300</v>
      </c>
      <c r="G831" s="35">
        <f>G832</f>
        <v>5000</v>
      </c>
    </row>
    <row r="832" spans="1:7" s="57" customFormat="1" x14ac:dyDescent="0.25">
      <c r="A832" s="36" t="s">
        <v>105</v>
      </c>
      <c r="B832" s="29">
        <v>912</v>
      </c>
      <c r="C832" s="193" t="s">
        <v>107</v>
      </c>
      <c r="D832" s="193" t="s">
        <v>57</v>
      </c>
      <c r="E832" s="54" t="s">
        <v>543</v>
      </c>
      <c r="F832" s="124">
        <v>310</v>
      </c>
      <c r="G832" s="35">
        <f>G833</f>
        <v>5000</v>
      </c>
    </row>
    <row r="833" spans="1:7" s="57" customFormat="1" ht="31.5" x14ac:dyDescent="0.25">
      <c r="A833" s="36" t="s">
        <v>162</v>
      </c>
      <c r="B833" s="29">
        <v>912</v>
      </c>
      <c r="C833" s="19" t="s">
        <v>107</v>
      </c>
      <c r="D833" s="193" t="s">
        <v>57</v>
      </c>
      <c r="E833" s="54" t="s">
        <v>543</v>
      </c>
      <c r="F833" s="124">
        <v>313</v>
      </c>
      <c r="G833" s="35">
        <f>4000+1000</f>
        <v>5000</v>
      </c>
    </row>
    <row r="834" spans="1:7" s="57" customFormat="1" ht="31.5" x14ac:dyDescent="0.25">
      <c r="A834" s="60" t="s">
        <v>526</v>
      </c>
      <c r="B834" s="25">
        <v>912</v>
      </c>
      <c r="C834" s="26" t="s">
        <v>107</v>
      </c>
      <c r="D834" s="26" t="s">
        <v>57</v>
      </c>
      <c r="E834" s="55" t="s">
        <v>544</v>
      </c>
      <c r="F834" s="110"/>
      <c r="G834" s="27">
        <f>G835+G838</f>
        <v>500</v>
      </c>
    </row>
    <row r="835" spans="1:7" s="57" customFormat="1" x14ac:dyDescent="0.25">
      <c r="A835" s="36" t="s">
        <v>22</v>
      </c>
      <c r="B835" s="29">
        <v>912</v>
      </c>
      <c r="C835" s="193" t="s">
        <v>107</v>
      </c>
      <c r="D835" s="193" t="s">
        <v>57</v>
      </c>
      <c r="E835" s="54" t="s">
        <v>544</v>
      </c>
      <c r="F835" s="124">
        <v>200</v>
      </c>
      <c r="G835" s="35">
        <f>G836</f>
        <v>3</v>
      </c>
    </row>
    <row r="836" spans="1:7" s="57" customFormat="1" ht="31.5" x14ac:dyDescent="0.25">
      <c r="A836" s="36" t="s">
        <v>17</v>
      </c>
      <c r="B836" s="29">
        <v>912</v>
      </c>
      <c r="C836" s="193" t="s">
        <v>107</v>
      </c>
      <c r="D836" s="193" t="s">
        <v>57</v>
      </c>
      <c r="E836" s="54" t="s">
        <v>544</v>
      </c>
      <c r="F836" s="124">
        <v>240</v>
      </c>
      <c r="G836" s="35">
        <f>G837</f>
        <v>3</v>
      </c>
    </row>
    <row r="837" spans="1:7" s="57" customFormat="1" ht="31.5" x14ac:dyDescent="0.25">
      <c r="A837" s="36" t="s">
        <v>194</v>
      </c>
      <c r="B837" s="29">
        <v>912</v>
      </c>
      <c r="C837" s="193" t="s">
        <v>107</v>
      </c>
      <c r="D837" s="193" t="s">
        <v>57</v>
      </c>
      <c r="E837" s="54" t="s">
        <v>544</v>
      </c>
      <c r="F837" s="124">
        <v>244</v>
      </c>
      <c r="G837" s="35">
        <v>3</v>
      </c>
    </row>
    <row r="838" spans="1:7" s="57" customFormat="1" x14ac:dyDescent="0.25">
      <c r="A838" s="36" t="s">
        <v>23</v>
      </c>
      <c r="B838" s="29">
        <v>912</v>
      </c>
      <c r="C838" s="193" t="s">
        <v>107</v>
      </c>
      <c r="D838" s="193" t="s">
        <v>57</v>
      </c>
      <c r="E838" s="54" t="s">
        <v>544</v>
      </c>
      <c r="F838" s="124">
        <v>300</v>
      </c>
      <c r="G838" s="35">
        <f>G839</f>
        <v>497</v>
      </c>
    </row>
    <row r="839" spans="1:7" s="57" customFormat="1" x14ac:dyDescent="0.25">
      <c r="A839" s="36" t="s">
        <v>105</v>
      </c>
      <c r="B839" s="29">
        <v>912</v>
      </c>
      <c r="C839" s="193" t="s">
        <v>107</v>
      </c>
      <c r="D839" s="193" t="s">
        <v>57</v>
      </c>
      <c r="E839" s="54" t="s">
        <v>544</v>
      </c>
      <c r="F839" s="124">
        <v>310</v>
      </c>
      <c r="G839" s="35">
        <f>G840</f>
        <v>497</v>
      </c>
    </row>
    <row r="840" spans="1:7" s="57" customFormat="1" ht="31.5" x14ac:dyDescent="0.25">
      <c r="A840" s="36" t="s">
        <v>162</v>
      </c>
      <c r="B840" s="29">
        <v>912</v>
      </c>
      <c r="C840" s="193" t="s">
        <v>107</v>
      </c>
      <c r="D840" s="193" t="s">
        <v>57</v>
      </c>
      <c r="E840" s="54" t="s">
        <v>544</v>
      </c>
      <c r="F840" s="124">
        <v>313</v>
      </c>
      <c r="G840" s="35">
        <v>497</v>
      </c>
    </row>
    <row r="841" spans="1:7" s="57" customFormat="1" x14ac:dyDescent="0.25">
      <c r="A841" s="48" t="s">
        <v>527</v>
      </c>
      <c r="B841" s="21">
        <v>912</v>
      </c>
      <c r="C841" s="22" t="s">
        <v>107</v>
      </c>
      <c r="D841" s="22" t="s">
        <v>57</v>
      </c>
      <c r="E841" s="49" t="s">
        <v>545</v>
      </c>
      <c r="F841" s="68"/>
      <c r="G841" s="23">
        <f>G842+G849+G858+G865+G872</f>
        <v>13673</v>
      </c>
    </row>
    <row r="842" spans="1:7" s="57" customFormat="1" x14ac:dyDescent="0.25">
      <c r="A842" s="60" t="s">
        <v>113</v>
      </c>
      <c r="B842" s="29">
        <v>912</v>
      </c>
      <c r="C842" s="26" t="s">
        <v>107</v>
      </c>
      <c r="D842" s="26" t="s">
        <v>57</v>
      </c>
      <c r="E842" s="55" t="s">
        <v>546</v>
      </c>
      <c r="F842" s="26"/>
      <c r="G842" s="106">
        <f>G843+G846</f>
        <v>5030</v>
      </c>
    </row>
    <row r="843" spans="1:7" s="57" customFormat="1" x14ac:dyDescent="0.25">
      <c r="A843" s="36" t="s">
        <v>22</v>
      </c>
      <c r="B843" s="29">
        <v>912</v>
      </c>
      <c r="C843" s="193" t="s">
        <v>107</v>
      </c>
      <c r="D843" s="193" t="s">
        <v>57</v>
      </c>
      <c r="E843" s="54" t="s">
        <v>546</v>
      </c>
      <c r="F843" s="124">
        <v>200</v>
      </c>
      <c r="G843" s="35">
        <f>G844</f>
        <v>30</v>
      </c>
    </row>
    <row r="844" spans="1:7" s="57" customFormat="1" ht="31.5" x14ac:dyDescent="0.25">
      <c r="A844" s="36" t="s">
        <v>17</v>
      </c>
      <c r="B844" s="29">
        <v>912</v>
      </c>
      <c r="C844" s="193" t="s">
        <v>107</v>
      </c>
      <c r="D844" s="193" t="s">
        <v>57</v>
      </c>
      <c r="E844" s="54" t="s">
        <v>546</v>
      </c>
      <c r="F844" s="124">
        <v>240</v>
      </c>
      <c r="G844" s="35">
        <f>G845</f>
        <v>30</v>
      </c>
    </row>
    <row r="845" spans="1:7" s="57" customFormat="1" ht="31.5" x14ac:dyDescent="0.25">
      <c r="A845" s="36" t="s">
        <v>194</v>
      </c>
      <c r="B845" s="29">
        <v>912</v>
      </c>
      <c r="C845" s="193" t="s">
        <v>107</v>
      </c>
      <c r="D845" s="193" t="s">
        <v>57</v>
      </c>
      <c r="E845" s="54" t="s">
        <v>546</v>
      </c>
      <c r="F845" s="124">
        <v>244</v>
      </c>
      <c r="G845" s="35">
        <f>35-5</f>
        <v>30</v>
      </c>
    </row>
    <row r="846" spans="1:7" s="57" customFormat="1" ht="35.450000000000003" customHeight="1" x14ac:dyDescent="0.25">
      <c r="A846" s="36" t="s">
        <v>23</v>
      </c>
      <c r="B846" s="29">
        <v>912</v>
      </c>
      <c r="C846" s="193" t="s">
        <v>107</v>
      </c>
      <c r="D846" s="193" t="s">
        <v>57</v>
      </c>
      <c r="E846" s="54" t="s">
        <v>546</v>
      </c>
      <c r="F846" s="124">
        <v>300</v>
      </c>
      <c r="G846" s="35">
        <f>G847</f>
        <v>5000</v>
      </c>
    </row>
    <row r="847" spans="1:7" s="57" customFormat="1" x14ac:dyDescent="0.25">
      <c r="A847" s="36" t="s">
        <v>105</v>
      </c>
      <c r="B847" s="29">
        <v>912</v>
      </c>
      <c r="C847" s="193" t="s">
        <v>107</v>
      </c>
      <c r="D847" s="193" t="s">
        <v>57</v>
      </c>
      <c r="E847" s="54" t="s">
        <v>546</v>
      </c>
      <c r="F847" s="124">
        <v>310</v>
      </c>
      <c r="G847" s="35">
        <f>G848</f>
        <v>5000</v>
      </c>
    </row>
    <row r="848" spans="1:7" s="57" customFormat="1" ht="31.5" x14ac:dyDescent="0.25">
      <c r="A848" s="36" t="s">
        <v>162</v>
      </c>
      <c r="B848" s="29">
        <v>912</v>
      </c>
      <c r="C848" s="193" t="s">
        <v>107</v>
      </c>
      <c r="D848" s="193" t="s">
        <v>57</v>
      </c>
      <c r="E848" s="54" t="s">
        <v>546</v>
      </c>
      <c r="F848" s="124">
        <v>313</v>
      </c>
      <c r="G848" s="35">
        <f>7000-2000</f>
        <v>5000</v>
      </c>
    </row>
    <row r="849" spans="1:7" s="57" customFormat="1" ht="94.5" x14ac:dyDescent="0.25">
      <c r="A849" s="60" t="s">
        <v>777</v>
      </c>
      <c r="B849" s="25">
        <v>912</v>
      </c>
      <c r="C849" s="26" t="s">
        <v>107</v>
      </c>
      <c r="D849" s="26" t="s">
        <v>57</v>
      </c>
      <c r="E849" s="55" t="s">
        <v>547</v>
      </c>
      <c r="F849" s="26"/>
      <c r="G849" s="106">
        <f>G850+G853</f>
        <v>1958</v>
      </c>
    </row>
    <row r="850" spans="1:7" s="57" customFormat="1" x14ac:dyDescent="0.25">
      <c r="A850" s="36" t="s">
        <v>22</v>
      </c>
      <c r="B850" s="29">
        <v>912</v>
      </c>
      <c r="C850" s="193" t="s">
        <v>107</v>
      </c>
      <c r="D850" s="193" t="s">
        <v>57</v>
      </c>
      <c r="E850" s="54" t="s">
        <v>547</v>
      </c>
      <c r="F850" s="124">
        <v>200</v>
      </c>
      <c r="G850" s="35">
        <f>G851</f>
        <v>68</v>
      </c>
    </row>
    <row r="851" spans="1:7" s="57" customFormat="1" ht="31.5" x14ac:dyDescent="0.25">
      <c r="A851" s="36" t="s">
        <v>17</v>
      </c>
      <c r="B851" s="29">
        <v>912</v>
      </c>
      <c r="C851" s="193" t="s">
        <v>107</v>
      </c>
      <c r="D851" s="193" t="s">
        <v>57</v>
      </c>
      <c r="E851" s="54" t="s">
        <v>547</v>
      </c>
      <c r="F851" s="124">
        <v>240</v>
      </c>
      <c r="G851" s="35">
        <f>G852</f>
        <v>68</v>
      </c>
    </row>
    <row r="852" spans="1:7" s="57" customFormat="1" ht="31.5" x14ac:dyDescent="0.25">
      <c r="A852" s="36" t="s">
        <v>194</v>
      </c>
      <c r="B852" s="29">
        <v>912</v>
      </c>
      <c r="C852" s="193" t="s">
        <v>107</v>
      </c>
      <c r="D852" s="193" t="s">
        <v>57</v>
      </c>
      <c r="E852" s="54" t="s">
        <v>547</v>
      </c>
      <c r="F852" s="124">
        <v>244</v>
      </c>
      <c r="G852" s="35">
        <v>68</v>
      </c>
    </row>
    <row r="853" spans="1:7" s="57" customFormat="1" x14ac:dyDescent="0.25">
      <c r="A853" s="36" t="s">
        <v>23</v>
      </c>
      <c r="B853" s="29">
        <v>912</v>
      </c>
      <c r="C853" s="19" t="s">
        <v>107</v>
      </c>
      <c r="D853" s="193" t="s">
        <v>57</v>
      </c>
      <c r="E853" s="54" t="s">
        <v>547</v>
      </c>
      <c r="F853" s="124">
        <v>300</v>
      </c>
      <c r="G853" s="35">
        <f>G854+G856</f>
        <v>1890</v>
      </c>
    </row>
    <row r="854" spans="1:7" s="57" customFormat="1" x14ac:dyDescent="0.25">
      <c r="A854" s="36" t="s">
        <v>105</v>
      </c>
      <c r="B854" s="29">
        <v>912</v>
      </c>
      <c r="C854" s="193" t="s">
        <v>107</v>
      </c>
      <c r="D854" s="193" t="s">
        <v>57</v>
      </c>
      <c r="E854" s="54" t="s">
        <v>547</v>
      </c>
      <c r="F854" s="124">
        <v>310</v>
      </c>
      <c r="G854" s="35">
        <f>G855</f>
        <v>1665</v>
      </c>
    </row>
    <row r="855" spans="1:7" s="57" customFormat="1" ht="31.5" x14ac:dyDescent="0.25">
      <c r="A855" s="36" t="s">
        <v>162</v>
      </c>
      <c r="B855" s="29">
        <v>912</v>
      </c>
      <c r="C855" s="193" t="s">
        <v>107</v>
      </c>
      <c r="D855" s="193" t="s">
        <v>57</v>
      </c>
      <c r="E855" s="54" t="s">
        <v>547</v>
      </c>
      <c r="F855" s="124">
        <v>313</v>
      </c>
      <c r="G855" s="35">
        <f>1755-45-45</f>
        <v>1665</v>
      </c>
    </row>
    <row r="856" spans="1:7" s="57" customFormat="1" ht="31.5" x14ac:dyDescent="0.25">
      <c r="A856" s="36" t="s">
        <v>165</v>
      </c>
      <c r="B856" s="29">
        <v>912</v>
      </c>
      <c r="C856" s="193" t="s">
        <v>107</v>
      </c>
      <c r="D856" s="193" t="s">
        <v>57</v>
      </c>
      <c r="E856" s="54" t="s">
        <v>547</v>
      </c>
      <c r="F856" s="124">
        <v>320</v>
      </c>
      <c r="G856" s="35">
        <f>G857</f>
        <v>225</v>
      </c>
    </row>
    <row r="857" spans="1:7" s="57" customFormat="1" ht="31.5" x14ac:dyDescent="0.25">
      <c r="A857" s="36" t="s">
        <v>214</v>
      </c>
      <c r="B857" s="29">
        <v>912</v>
      </c>
      <c r="C857" s="193" t="s">
        <v>107</v>
      </c>
      <c r="D857" s="193" t="s">
        <v>57</v>
      </c>
      <c r="E857" s="54" t="s">
        <v>547</v>
      </c>
      <c r="F857" s="124">
        <v>321</v>
      </c>
      <c r="G857" s="35">
        <f>135+45+45</f>
        <v>225</v>
      </c>
    </row>
    <row r="858" spans="1:7" s="57" customFormat="1" ht="47.25" x14ac:dyDescent="0.25">
      <c r="A858" s="60" t="s">
        <v>163</v>
      </c>
      <c r="B858" s="25">
        <v>912</v>
      </c>
      <c r="C858" s="26" t="s">
        <v>107</v>
      </c>
      <c r="D858" s="26" t="s">
        <v>57</v>
      </c>
      <c r="E858" s="55" t="s">
        <v>548</v>
      </c>
      <c r="F858" s="26"/>
      <c r="G858" s="106">
        <f>G859+G862</f>
        <v>112</v>
      </c>
    </row>
    <row r="859" spans="1:7" s="57" customFormat="1" x14ac:dyDescent="0.25">
      <c r="A859" s="36" t="s">
        <v>22</v>
      </c>
      <c r="B859" s="29">
        <v>912</v>
      </c>
      <c r="C859" s="193" t="s">
        <v>107</v>
      </c>
      <c r="D859" s="193" t="s">
        <v>57</v>
      </c>
      <c r="E859" s="54" t="s">
        <v>548</v>
      </c>
      <c r="F859" s="124">
        <v>200</v>
      </c>
      <c r="G859" s="35">
        <f>G860</f>
        <v>1</v>
      </c>
    </row>
    <row r="860" spans="1:7" s="57" customFormat="1" ht="31.5" x14ac:dyDescent="0.25">
      <c r="A860" s="36" t="s">
        <v>17</v>
      </c>
      <c r="B860" s="29">
        <v>912</v>
      </c>
      <c r="C860" s="19" t="s">
        <v>107</v>
      </c>
      <c r="D860" s="193" t="s">
        <v>57</v>
      </c>
      <c r="E860" s="54" t="s">
        <v>548</v>
      </c>
      <c r="F860" s="124">
        <v>240</v>
      </c>
      <c r="G860" s="35">
        <f>G861</f>
        <v>1</v>
      </c>
    </row>
    <row r="861" spans="1:7" s="57" customFormat="1" ht="31.5" x14ac:dyDescent="0.25">
      <c r="A861" s="36" t="s">
        <v>194</v>
      </c>
      <c r="B861" s="29">
        <v>912</v>
      </c>
      <c r="C861" s="193" t="s">
        <v>107</v>
      </c>
      <c r="D861" s="193" t="s">
        <v>57</v>
      </c>
      <c r="E861" s="54" t="s">
        <v>548</v>
      </c>
      <c r="F861" s="124">
        <v>244</v>
      </c>
      <c r="G861" s="35">
        <v>1</v>
      </c>
    </row>
    <row r="862" spans="1:7" s="57" customFormat="1" x14ac:dyDescent="0.25">
      <c r="A862" s="36" t="s">
        <v>23</v>
      </c>
      <c r="B862" s="29">
        <v>912</v>
      </c>
      <c r="C862" s="193" t="s">
        <v>107</v>
      </c>
      <c r="D862" s="193" t="s">
        <v>57</v>
      </c>
      <c r="E862" s="54" t="s">
        <v>548</v>
      </c>
      <c r="F862" s="124">
        <v>300</v>
      </c>
      <c r="G862" s="35">
        <f>G863</f>
        <v>111</v>
      </c>
    </row>
    <row r="863" spans="1:7" s="57" customFormat="1" x14ac:dyDescent="0.25">
      <c r="A863" s="36" t="s">
        <v>105</v>
      </c>
      <c r="B863" s="29">
        <v>912</v>
      </c>
      <c r="C863" s="193" t="s">
        <v>107</v>
      </c>
      <c r="D863" s="193" t="s">
        <v>57</v>
      </c>
      <c r="E863" s="54" t="s">
        <v>548</v>
      </c>
      <c r="F863" s="124">
        <v>310</v>
      </c>
      <c r="G863" s="35">
        <f>G864</f>
        <v>111</v>
      </c>
    </row>
    <row r="864" spans="1:7" s="57" customFormat="1" x14ac:dyDescent="0.25">
      <c r="A864" s="36" t="s">
        <v>528</v>
      </c>
      <c r="B864" s="29">
        <v>912</v>
      </c>
      <c r="C864" s="193" t="s">
        <v>107</v>
      </c>
      <c r="D864" s="193" t="s">
        <v>57</v>
      </c>
      <c r="E864" s="54" t="s">
        <v>548</v>
      </c>
      <c r="F864" s="124">
        <v>312</v>
      </c>
      <c r="G864" s="35">
        <v>111</v>
      </c>
    </row>
    <row r="865" spans="1:7" s="57" customFormat="1" ht="110.25" x14ac:dyDescent="0.25">
      <c r="A865" s="60" t="s">
        <v>529</v>
      </c>
      <c r="B865" s="25">
        <v>912</v>
      </c>
      <c r="C865" s="26" t="s">
        <v>107</v>
      </c>
      <c r="D865" s="26" t="s">
        <v>57</v>
      </c>
      <c r="E865" s="55" t="s">
        <v>550</v>
      </c>
      <c r="F865" s="110"/>
      <c r="G865" s="27">
        <f>G866+G869</f>
        <v>6332</v>
      </c>
    </row>
    <row r="866" spans="1:7" s="57" customFormat="1" x14ac:dyDescent="0.25">
      <c r="A866" s="36" t="s">
        <v>22</v>
      </c>
      <c r="B866" s="29">
        <v>912</v>
      </c>
      <c r="C866" s="193" t="s">
        <v>107</v>
      </c>
      <c r="D866" s="193" t="s">
        <v>57</v>
      </c>
      <c r="E866" s="54" t="s">
        <v>550</v>
      </c>
      <c r="F866" s="124">
        <v>200</v>
      </c>
      <c r="G866" s="35">
        <f>G867</f>
        <v>82</v>
      </c>
    </row>
    <row r="867" spans="1:7" s="57" customFormat="1" ht="31.5" x14ac:dyDescent="0.25">
      <c r="A867" s="36" t="s">
        <v>17</v>
      </c>
      <c r="B867" s="29">
        <v>912</v>
      </c>
      <c r="C867" s="193" t="s">
        <v>107</v>
      </c>
      <c r="D867" s="193" t="s">
        <v>57</v>
      </c>
      <c r="E867" s="54" t="s">
        <v>550</v>
      </c>
      <c r="F867" s="124">
        <v>240</v>
      </c>
      <c r="G867" s="35">
        <f>G868</f>
        <v>82</v>
      </c>
    </row>
    <row r="868" spans="1:7" s="57" customFormat="1" ht="31.5" x14ac:dyDescent="0.25">
      <c r="A868" s="36" t="s">
        <v>194</v>
      </c>
      <c r="B868" s="29">
        <v>912</v>
      </c>
      <c r="C868" s="193" t="s">
        <v>107</v>
      </c>
      <c r="D868" s="193" t="s">
        <v>57</v>
      </c>
      <c r="E868" s="54" t="s">
        <v>550</v>
      </c>
      <c r="F868" s="124">
        <v>244</v>
      </c>
      <c r="G868" s="35">
        <v>82</v>
      </c>
    </row>
    <row r="869" spans="1:7" s="57" customFormat="1" x14ac:dyDescent="0.25">
      <c r="A869" s="36" t="s">
        <v>23</v>
      </c>
      <c r="B869" s="29">
        <v>912</v>
      </c>
      <c r="C869" s="193" t="s">
        <v>107</v>
      </c>
      <c r="D869" s="193" t="s">
        <v>57</v>
      </c>
      <c r="E869" s="54" t="s">
        <v>550</v>
      </c>
      <c r="F869" s="124">
        <v>300</v>
      </c>
      <c r="G869" s="35">
        <f>G871</f>
        <v>6250</v>
      </c>
    </row>
    <row r="870" spans="1:7" s="57" customFormat="1" x14ac:dyDescent="0.25">
      <c r="A870" s="36" t="s">
        <v>105</v>
      </c>
      <c r="B870" s="29">
        <v>912</v>
      </c>
      <c r="C870" s="19" t="s">
        <v>107</v>
      </c>
      <c r="D870" s="193" t="s">
        <v>57</v>
      </c>
      <c r="E870" s="54" t="s">
        <v>550</v>
      </c>
      <c r="F870" s="124">
        <v>310</v>
      </c>
      <c r="G870" s="35">
        <f>G871</f>
        <v>6250</v>
      </c>
    </row>
    <row r="871" spans="1:7" s="57" customFormat="1" ht="31.5" x14ac:dyDescent="0.25">
      <c r="A871" s="36" t="s">
        <v>162</v>
      </c>
      <c r="B871" s="29">
        <v>912</v>
      </c>
      <c r="C871" s="193" t="s">
        <v>107</v>
      </c>
      <c r="D871" s="193" t="s">
        <v>57</v>
      </c>
      <c r="E871" s="54" t="s">
        <v>550</v>
      </c>
      <c r="F871" s="124">
        <v>313</v>
      </c>
      <c r="G871" s="35">
        <v>6250</v>
      </c>
    </row>
    <row r="872" spans="1:7" s="57" customFormat="1" ht="157.5" x14ac:dyDescent="0.25">
      <c r="A872" s="60" t="s">
        <v>530</v>
      </c>
      <c r="B872" s="25">
        <v>912</v>
      </c>
      <c r="C872" s="26" t="s">
        <v>107</v>
      </c>
      <c r="D872" s="26" t="s">
        <v>57</v>
      </c>
      <c r="E872" s="55" t="s">
        <v>551</v>
      </c>
      <c r="F872" s="110"/>
      <c r="G872" s="27">
        <f>G873+G876</f>
        <v>241</v>
      </c>
    </row>
    <row r="873" spans="1:7" s="57" customFormat="1" x14ac:dyDescent="0.25">
      <c r="A873" s="36" t="s">
        <v>22</v>
      </c>
      <c r="B873" s="29">
        <v>912</v>
      </c>
      <c r="C873" s="193" t="s">
        <v>107</v>
      </c>
      <c r="D873" s="193" t="s">
        <v>57</v>
      </c>
      <c r="E873" s="54" t="s">
        <v>551</v>
      </c>
      <c r="F873" s="124">
        <v>200</v>
      </c>
      <c r="G873" s="35">
        <f>G874</f>
        <v>1</v>
      </c>
    </row>
    <row r="874" spans="1:7" s="57" customFormat="1" ht="31.5" x14ac:dyDescent="0.25">
      <c r="A874" s="36" t="s">
        <v>17</v>
      </c>
      <c r="B874" s="29">
        <v>912</v>
      </c>
      <c r="C874" s="193" t="s">
        <v>107</v>
      </c>
      <c r="D874" s="193" t="s">
        <v>57</v>
      </c>
      <c r="E874" s="54" t="s">
        <v>551</v>
      </c>
      <c r="F874" s="124">
        <v>240</v>
      </c>
      <c r="G874" s="35">
        <f>G875</f>
        <v>1</v>
      </c>
    </row>
    <row r="875" spans="1:7" s="57" customFormat="1" ht="31.5" x14ac:dyDescent="0.25">
      <c r="A875" s="36" t="s">
        <v>194</v>
      </c>
      <c r="B875" s="29">
        <v>912</v>
      </c>
      <c r="C875" s="193" t="s">
        <v>107</v>
      </c>
      <c r="D875" s="193" t="s">
        <v>57</v>
      </c>
      <c r="E875" s="54" t="s">
        <v>551</v>
      </c>
      <c r="F875" s="124">
        <v>244</v>
      </c>
      <c r="G875" s="35">
        <f>3-2</f>
        <v>1</v>
      </c>
    </row>
    <row r="876" spans="1:7" s="57" customFormat="1" x14ac:dyDescent="0.25">
      <c r="A876" s="36" t="s">
        <v>23</v>
      </c>
      <c r="B876" s="29">
        <v>912</v>
      </c>
      <c r="C876" s="193" t="s">
        <v>107</v>
      </c>
      <c r="D876" s="193" t="s">
        <v>57</v>
      </c>
      <c r="E876" s="54" t="s">
        <v>551</v>
      </c>
      <c r="F876" s="124">
        <v>300</v>
      </c>
      <c r="G876" s="35">
        <f>G877</f>
        <v>240</v>
      </c>
    </row>
    <row r="877" spans="1:7" s="57" customFormat="1" x14ac:dyDescent="0.25">
      <c r="A877" s="36" t="s">
        <v>105</v>
      </c>
      <c r="B877" s="29">
        <v>912</v>
      </c>
      <c r="C877" s="19" t="s">
        <v>107</v>
      </c>
      <c r="D877" s="193" t="s">
        <v>57</v>
      </c>
      <c r="E877" s="54" t="s">
        <v>551</v>
      </c>
      <c r="F877" s="124">
        <v>310</v>
      </c>
      <c r="G877" s="35">
        <f>G878</f>
        <v>240</v>
      </c>
    </row>
    <row r="878" spans="1:7" s="57" customFormat="1" ht="31.5" x14ac:dyDescent="0.25">
      <c r="A878" s="36" t="s">
        <v>162</v>
      </c>
      <c r="B878" s="29">
        <v>912</v>
      </c>
      <c r="C878" s="19" t="s">
        <v>107</v>
      </c>
      <c r="D878" s="193" t="s">
        <v>57</v>
      </c>
      <c r="E878" s="54" t="s">
        <v>551</v>
      </c>
      <c r="F878" s="124">
        <v>313</v>
      </c>
      <c r="G878" s="35">
        <f>420-180</f>
        <v>240</v>
      </c>
    </row>
    <row r="879" spans="1:7" s="57" customFormat="1" ht="31.5" x14ac:dyDescent="0.25">
      <c r="A879" s="48" t="s">
        <v>531</v>
      </c>
      <c r="B879" s="21">
        <v>912</v>
      </c>
      <c r="C879" s="22" t="s">
        <v>107</v>
      </c>
      <c r="D879" s="22" t="s">
        <v>57</v>
      </c>
      <c r="E879" s="49" t="s">
        <v>552</v>
      </c>
      <c r="F879" s="68"/>
      <c r="G879" s="23">
        <f>G880</f>
        <v>2360</v>
      </c>
    </row>
    <row r="880" spans="1:7" s="57" customFormat="1" x14ac:dyDescent="0.25">
      <c r="A880" s="60" t="s">
        <v>532</v>
      </c>
      <c r="B880" s="25">
        <v>912</v>
      </c>
      <c r="C880" s="26" t="s">
        <v>107</v>
      </c>
      <c r="D880" s="26" t="s">
        <v>57</v>
      </c>
      <c r="E880" s="55" t="s">
        <v>553</v>
      </c>
      <c r="F880" s="110"/>
      <c r="G880" s="90">
        <f>G881+G884</f>
        <v>2360</v>
      </c>
    </row>
    <row r="881" spans="1:7" s="57" customFormat="1" x14ac:dyDescent="0.25">
      <c r="A881" s="36" t="s">
        <v>22</v>
      </c>
      <c r="B881" s="29">
        <v>912</v>
      </c>
      <c r="C881" s="19" t="s">
        <v>107</v>
      </c>
      <c r="D881" s="193" t="s">
        <v>57</v>
      </c>
      <c r="E881" s="54" t="s">
        <v>553</v>
      </c>
      <c r="F881" s="124">
        <v>200</v>
      </c>
      <c r="G881" s="35">
        <f>G882</f>
        <v>1480</v>
      </c>
    </row>
    <row r="882" spans="1:7" s="57" customFormat="1" ht="31.5" x14ac:dyDescent="0.25">
      <c r="A882" s="36" t="s">
        <v>17</v>
      </c>
      <c r="B882" s="29">
        <v>912</v>
      </c>
      <c r="C882" s="19" t="s">
        <v>107</v>
      </c>
      <c r="D882" s="193" t="s">
        <v>57</v>
      </c>
      <c r="E882" s="54" t="s">
        <v>553</v>
      </c>
      <c r="F882" s="124">
        <v>240</v>
      </c>
      <c r="G882" s="35">
        <f>G883</f>
        <v>1480</v>
      </c>
    </row>
    <row r="883" spans="1:7" s="57" customFormat="1" ht="31.5" x14ac:dyDescent="0.25">
      <c r="A883" s="36" t="s">
        <v>194</v>
      </c>
      <c r="B883" s="29">
        <v>912</v>
      </c>
      <c r="C883" s="19" t="s">
        <v>107</v>
      </c>
      <c r="D883" s="193" t="s">
        <v>57</v>
      </c>
      <c r="E883" s="54" t="s">
        <v>553</v>
      </c>
      <c r="F883" s="124">
        <v>244</v>
      </c>
      <c r="G883" s="35">
        <v>1480</v>
      </c>
    </row>
    <row r="884" spans="1:7" s="57" customFormat="1" ht="31.5" x14ac:dyDescent="0.25">
      <c r="A884" s="36" t="s">
        <v>18</v>
      </c>
      <c r="B884" s="33">
        <v>912</v>
      </c>
      <c r="C884" s="19" t="s">
        <v>107</v>
      </c>
      <c r="D884" s="193" t="s">
        <v>57</v>
      </c>
      <c r="E884" s="54" t="s">
        <v>553</v>
      </c>
      <c r="F884" s="124">
        <v>600</v>
      </c>
      <c r="G884" s="35">
        <f>G885</f>
        <v>880</v>
      </c>
    </row>
    <row r="885" spans="1:7" s="57" customFormat="1" ht="31.5" x14ac:dyDescent="0.25">
      <c r="A885" s="63" t="s">
        <v>27</v>
      </c>
      <c r="B885" s="29">
        <v>912</v>
      </c>
      <c r="C885" s="193" t="s">
        <v>107</v>
      </c>
      <c r="D885" s="193" t="s">
        <v>57</v>
      </c>
      <c r="E885" s="54" t="s">
        <v>553</v>
      </c>
      <c r="F885" s="124">
        <v>630</v>
      </c>
      <c r="G885" s="35">
        <f>G886</f>
        <v>880</v>
      </c>
    </row>
    <row r="886" spans="1:7" s="57" customFormat="1" ht="31.5" x14ac:dyDescent="0.25">
      <c r="A886" s="63" t="s">
        <v>746</v>
      </c>
      <c r="B886" s="29">
        <v>912</v>
      </c>
      <c r="C886" s="193" t="s">
        <v>107</v>
      </c>
      <c r="D886" s="193" t="s">
        <v>57</v>
      </c>
      <c r="E886" s="54" t="s">
        <v>553</v>
      </c>
      <c r="F886" s="56" t="s">
        <v>747</v>
      </c>
      <c r="G886" s="30">
        <v>880</v>
      </c>
    </row>
    <row r="887" spans="1:7" s="57" customFormat="1" ht="31.5" x14ac:dyDescent="0.25">
      <c r="A887" s="48" t="s">
        <v>533</v>
      </c>
      <c r="B887" s="21">
        <v>912</v>
      </c>
      <c r="C887" s="22" t="s">
        <v>107</v>
      </c>
      <c r="D887" s="22" t="s">
        <v>57</v>
      </c>
      <c r="E887" s="49" t="s">
        <v>554</v>
      </c>
      <c r="F887" s="68"/>
      <c r="G887" s="23">
        <f>G888</f>
        <v>2050</v>
      </c>
    </row>
    <row r="888" spans="1:7" s="57" customFormat="1" ht="31.5" x14ac:dyDescent="0.25">
      <c r="A888" s="60" t="s">
        <v>114</v>
      </c>
      <c r="B888" s="25">
        <v>912</v>
      </c>
      <c r="C888" s="26" t="s">
        <v>107</v>
      </c>
      <c r="D888" s="26" t="s">
        <v>57</v>
      </c>
      <c r="E888" s="55" t="s">
        <v>555</v>
      </c>
      <c r="F888" s="110"/>
      <c r="G888" s="90">
        <f>G889</f>
        <v>2050</v>
      </c>
    </row>
    <row r="889" spans="1:7" s="57" customFormat="1" ht="31.5" x14ac:dyDescent="0.25">
      <c r="A889" s="36" t="s">
        <v>18</v>
      </c>
      <c r="B889" s="29">
        <v>912</v>
      </c>
      <c r="C889" s="193" t="s">
        <v>107</v>
      </c>
      <c r="D889" s="193" t="s">
        <v>57</v>
      </c>
      <c r="E889" s="54" t="s">
        <v>555</v>
      </c>
      <c r="F889" s="124">
        <v>600</v>
      </c>
      <c r="G889" s="35">
        <f>G890</f>
        <v>2050</v>
      </c>
    </row>
    <row r="890" spans="1:7" s="57" customFormat="1" ht="31.5" x14ac:dyDescent="0.25">
      <c r="A890" s="63" t="s">
        <v>27</v>
      </c>
      <c r="B890" s="33">
        <v>912</v>
      </c>
      <c r="C890" s="193" t="s">
        <v>107</v>
      </c>
      <c r="D890" s="193" t="s">
        <v>57</v>
      </c>
      <c r="E890" s="54" t="s">
        <v>555</v>
      </c>
      <c r="F890" s="124">
        <v>630</v>
      </c>
      <c r="G890" s="35">
        <f>G891</f>
        <v>2050</v>
      </c>
    </row>
    <row r="891" spans="1:7" s="57" customFormat="1" ht="31.5" x14ac:dyDescent="0.25">
      <c r="A891" s="63" t="s">
        <v>746</v>
      </c>
      <c r="B891" s="33">
        <v>912</v>
      </c>
      <c r="C891" s="193" t="s">
        <v>107</v>
      </c>
      <c r="D891" s="193" t="s">
        <v>57</v>
      </c>
      <c r="E891" s="54" t="s">
        <v>555</v>
      </c>
      <c r="F891" s="56" t="s">
        <v>747</v>
      </c>
      <c r="G891" s="35">
        <f>1450+600</f>
        <v>2050</v>
      </c>
    </row>
    <row r="892" spans="1:7" s="57" customFormat="1" ht="31.5" x14ac:dyDescent="0.25">
      <c r="A892" s="48" t="s">
        <v>534</v>
      </c>
      <c r="B892" s="21">
        <v>912</v>
      </c>
      <c r="C892" s="22" t="s">
        <v>107</v>
      </c>
      <c r="D892" s="22" t="s">
        <v>57</v>
      </c>
      <c r="E892" s="49" t="s">
        <v>556</v>
      </c>
      <c r="F892" s="68"/>
      <c r="G892" s="23">
        <f>G893</f>
        <v>30954</v>
      </c>
    </row>
    <row r="893" spans="1:7" s="57" customFormat="1" ht="31.5" x14ac:dyDescent="0.25">
      <c r="A893" s="60" t="s">
        <v>4</v>
      </c>
      <c r="B893" s="25">
        <v>912</v>
      </c>
      <c r="C893" s="26" t="s">
        <v>107</v>
      </c>
      <c r="D893" s="26" t="s">
        <v>57</v>
      </c>
      <c r="E893" s="55" t="s">
        <v>557</v>
      </c>
      <c r="F893" s="26"/>
      <c r="G893" s="106">
        <f>G894+G897</f>
        <v>30954</v>
      </c>
    </row>
    <row r="894" spans="1:7" s="57" customFormat="1" x14ac:dyDescent="0.25">
      <c r="A894" s="63" t="s">
        <v>22</v>
      </c>
      <c r="B894" s="29">
        <v>912</v>
      </c>
      <c r="C894" s="193" t="s">
        <v>107</v>
      </c>
      <c r="D894" s="193" t="s">
        <v>57</v>
      </c>
      <c r="E894" s="54" t="s">
        <v>557</v>
      </c>
      <c r="F894" s="193" t="s">
        <v>15</v>
      </c>
      <c r="G894" s="30">
        <f>G895</f>
        <v>154</v>
      </c>
    </row>
    <row r="895" spans="1:7" s="57" customFormat="1" ht="31.5" x14ac:dyDescent="0.25">
      <c r="A895" s="63" t="s">
        <v>17</v>
      </c>
      <c r="B895" s="29">
        <v>912</v>
      </c>
      <c r="C895" s="193" t="s">
        <v>107</v>
      </c>
      <c r="D895" s="193" t="s">
        <v>57</v>
      </c>
      <c r="E895" s="54" t="s">
        <v>557</v>
      </c>
      <c r="F895" s="193" t="s">
        <v>16</v>
      </c>
      <c r="G895" s="30">
        <f>G896</f>
        <v>154</v>
      </c>
    </row>
    <row r="896" spans="1:7" s="57" customFormat="1" ht="31.5" x14ac:dyDescent="0.25">
      <c r="A896" s="36" t="s">
        <v>194</v>
      </c>
      <c r="B896" s="29">
        <v>912</v>
      </c>
      <c r="C896" s="193" t="s">
        <v>107</v>
      </c>
      <c r="D896" s="193" t="s">
        <v>57</v>
      </c>
      <c r="E896" s="54" t="s">
        <v>557</v>
      </c>
      <c r="F896" s="193" t="s">
        <v>134</v>
      </c>
      <c r="G896" s="30">
        <v>154</v>
      </c>
    </row>
    <row r="897" spans="1:7" s="57" customFormat="1" x14ac:dyDescent="0.25">
      <c r="A897" s="36" t="s">
        <v>23</v>
      </c>
      <c r="B897" s="29">
        <v>912</v>
      </c>
      <c r="C897" s="19" t="s">
        <v>107</v>
      </c>
      <c r="D897" s="193" t="s">
        <v>57</v>
      </c>
      <c r="E897" s="54" t="s">
        <v>557</v>
      </c>
      <c r="F897" s="193" t="s">
        <v>24</v>
      </c>
      <c r="G897" s="30">
        <f>G898</f>
        <v>30800</v>
      </c>
    </row>
    <row r="898" spans="1:7" s="57" customFormat="1" x14ac:dyDescent="0.25">
      <c r="A898" s="36" t="s">
        <v>105</v>
      </c>
      <c r="B898" s="29">
        <v>912</v>
      </c>
      <c r="C898" s="193" t="s">
        <v>107</v>
      </c>
      <c r="D898" s="193" t="s">
        <v>57</v>
      </c>
      <c r="E898" s="54" t="s">
        <v>557</v>
      </c>
      <c r="F898" s="193" t="s">
        <v>108</v>
      </c>
      <c r="G898" s="30">
        <f>G899</f>
        <v>30800</v>
      </c>
    </row>
    <row r="899" spans="1:7" s="57" customFormat="1" ht="31.5" x14ac:dyDescent="0.25">
      <c r="A899" s="36" t="s">
        <v>162</v>
      </c>
      <c r="B899" s="29">
        <v>912</v>
      </c>
      <c r="C899" s="193" t="s">
        <v>107</v>
      </c>
      <c r="D899" s="193" t="s">
        <v>57</v>
      </c>
      <c r="E899" s="54" t="s">
        <v>557</v>
      </c>
      <c r="F899" s="193" t="s">
        <v>168</v>
      </c>
      <c r="G899" s="30">
        <v>30800</v>
      </c>
    </row>
    <row r="900" spans="1:7" s="57" customFormat="1" x14ac:dyDescent="0.25">
      <c r="A900" s="48" t="s">
        <v>535</v>
      </c>
      <c r="B900" s="21">
        <v>912</v>
      </c>
      <c r="C900" s="22" t="s">
        <v>107</v>
      </c>
      <c r="D900" s="22" t="s">
        <v>57</v>
      </c>
      <c r="E900" s="49" t="s">
        <v>558</v>
      </c>
      <c r="F900" s="64"/>
      <c r="G900" s="88">
        <f>G901</f>
        <v>1416</v>
      </c>
    </row>
    <row r="901" spans="1:7" s="57" customFormat="1" ht="47.25" x14ac:dyDescent="0.25">
      <c r="A901" s="48" t="s">
        <v>536</v>
      </c>
      <c r="B901" s="21">
        <v>912</v>
      </c>
      <c r="C901" s="22" t="s">
        <v>107</v>
      </c>
      <c r="D901" s="22" t="s">
        <v>57</v>
      </c>
      <c r="E901" s="49" t="s">
        <v>559</v>
      </c>
      <c r="F901" s="68"/>
      <c r="G901" s="23">
        <f>G902</f>
        <v>1416</v>
      </c>
    </row>
    <row r="902" spans="1:7" s="57" customFormat="1" ht="63" x14ac:dyDescent="0.25">
      <c r="A902" s="60" t="s">
        <v>778</v>
      </c>
      <c r="B902" s="25">
        <v>912</v>
      </c>
      <c r="C902" s="26" t="s">
        <v>107</v>
      </c>
      <c r="D902" s="26" t="s">
        <v>57</v>
      </c>
      <c r="E902" s="55" t="s">
        <v>560</v>
      </c>
      <c r="F902" s="110"/>
      <c r="G902" s="90">
        <f>G903</f>
        <v>1416</v>
      </c>
    </row>
    <row r="903" spans="1:7" s="57" customFormat="1" ht="31.5" x14ac:dyDescent="0.25">
      <c r="A903" s="36" t="s">
        <v>18</v>
      </c>
      <c r="B903" s="33">
        <v>912</v>
      </c>
      <c r="C903" s="193" t="s">
        <v>107</v>
      </c>
      <c r="D903" s="193" t="s">
        <v>57</v>
      </c>
      <c r="E903" s="54" t="s">
        <v>560</v>
      </c>
      <c r="F903" s="193" t="s">
        <v>20</v>
      </c>
      <c r="G903" s="35">
        <f>G904+G906</f>
        <v>1416</v>
      </c>
    </row>
    <row r="904" spans="1:7" s="57" customFormat="1" x14ac:dyDescent="0.25">
      <c r="A904" s="190" t="s">
        <v>19</v>
      </c>
      <c r="B904" s="25">
        <v>912</v>
      </c>
      <c r="C904" s="19" t="s">
        <v>107</v>
      </c>
      <c r="D904" s="193" t="s">
        <v>57</v>
      </c>
      <c r="E904" s="54" t="s">
        <v>560</v>
      </c>
      <c r="F904" s="193" t="s">
        <v>21</v>
      </c>
      <c r="G904" s="35">
        <f>G905</f>
        <v>50</v>
      </c>
    </row>
    <row r="905" spans="1:7" s="57" customFormat="1" x14ac:dyDescent="0.25">
      <c r="A905" s="190" t="s">
        <v>155</v>
      </c>
      <c r="B905" s="33">
        <v>912</v>
      </c>
      <c r="C905" s="19" t="s">
        <v>107</v>
      </c>
      <c r="D905" s="193" t="s">
        <v>57</v>
      </c>
      <c r="E905" s="54" t="s">
        <v>560</v>
      </c>
      <c r="F905" s="193" t="s">
        <v>156</v>
      </c>
      <c r="G905" s="35">
        <v>50</v>
      </c>
    </row>
    <row r="906" spans="1:7" s="57" customFormat="1" ht="31.5" x14ac:dyDescent="0.25">
      <c r="A906" s="63" t="s">
        <v>27</v>
      </c>
      <c r="B906" s="33">
        <v>912</v>
      </c>
      <c r="C906" s="19" t="s">
        <v>107</v>
      </c>
      <c r="D906" s="193" t="s">
        <v>57</v>
      </c>
      <c r="E906" s="54" t="s">
        <v>560</v>
      </c>
      <c r="F906" s="193" t="s">
        <v>0</v>
      </c>
      <c r="G906" s="35">
        <f>G907</f>
        <v>1366</v>
      </c>
    </row>
    <row r="907" spans="1:7" s="57" customFormat="1" ht="31.5" x14ac:dyDescent="0.25">
      <c r="A907" s="63" t="s">
        <v>746</v>
      </c>
      <c r="B907" s="33">
        <v>912</v>
      </c>
      <c r="C907" s="19" t="s">
        <v>107</v>
      </c>
      <c r="D907" s="193" t="s">
        <v>57</v>
      </c>
      <c r="E907" s="54" t="s">
        <v>560</v>
      </c>
      <c r="F907" s="56" t="s">
        <v>747</v>
      </c>
      <c r="G907" s="30">
        <f>3800-2434</f>
        <v>1366</v>
      </c>
    </row>
    <row r="908" spans="1:7" s="57" customFormat="1" x14ac:dyDescent="0.25">
      <c r="A908" s="48" t="s">
        <v>572</v>
      </c>
      <c r="B908" s="21">
        <v>912</v>
      </c>
      <c r="C908" s="22" t="s">
        <v>107</v>
      </c>
      <c r="D908" s="22" t="s">
        <v>57</v>
      </c>
      <c r="E908" s="49" t="s">
        <v>561</v>
      </c>
      <c r="F908" s="64"/>
      <c r="G908" s="88">
        <f>G917+G909</f>
        <v>38483</v>
      </c>
    </row>
    <row r="909" spans="1:7" s="57" customFormat="1" ht="47.25" x14ac:dyDescent="0.25">
      <c r="A909" s="41" t="s">
        <v>357</v>
      </c>
      <c r="B909" s="21">
        <v>912</v>
      </c>
      <c r="C909" s="22" t="s">
        <v>107</v>
      </c>
      <c r="D909" s="22" t="s">
        <v>57</v>
      </c>
      <c r="E909" s="22" t="s">
        <v>576</v>
      </c>
      <c r="F909" s="22"/>
      <c r="G909" s="23">
        <f>G910</f>
        <v>2918</v>
      </c>
    </row>
    <row r="910" spans="1:7" s="57" customFormat="1" ht="47.25" x14ac:dyDescent="0.25">
      <c r="A910" s="60" t="s">
        <v>358</v>
      </c>
      <c r="B910" s="25">
        <v>912</v>
      </c>
      <c r="C910" s="19" t="s">
        <v>107</v>
      </c>
      <c r="D910" s="193" t="s">
        <v>57</v>
      </c>
      <c r="E910" s="26" t="s">
        <v>577</v>
      </c>
      <c r="F910" s="26"/>
      <c r="G910" s="27">
        <f>G911+G914</f>
        <v>2918</v>
      </c>
    </row>
    <row r="911" spans="1:7" s="57" customFormat="1" x14ac:dyDescent="0.25">
      <c r="A911" s="36" t="s">
        <v>22</v>
      </c>
      <c r="B911" s="33">
        <v>912</v>
      </c>
      <c r="C911" s="19" t="s">
        <v>107</v>
      </c>
      <c r="D911" s="193" t="s">
        <v>57</v>
      </c>
      <c r="E911" s="193" t="s">
        <v>577</v>
      </c>
      <c r="F911" s="193" t="s">
        <v>15</v>
      </c>
      <c r="G911" s="27">
        <f>G912</f>
        <v>14</v>
      </c>
    </row>
    <row r="912" spans="1:7" s="57" customFormat="1" ht="31.5" x14ac:dyDescent="0.25">
      <c r="A912" s="63" t="s">
        <v>17</v>
      </c>
      <c r="B912" s="33">
        <v>912</v>
      </c>
      <c r="C912" s="19" t="s">
        <v>107</v>
      </c>
      <c r="D912" s="193" t="s">
        <v>57</v>
      </c>
      <c r="E912" s="193" t="s">
        <v>577</v>
      </c>
      <c r="F912" s="193" t="s">
        <v>16</v>
      </c>
      <c r="G912" s="27">
        <f>G913</f>
        <v>14</v>
      </c>
    </row>
    <row r="913" spans="1:7" s="57" customFormat="1" ht="31.5" x14ac:dyDescent="0.25">
      <c r="A913" s="63" t="s">
        <v>194</v>
      </c>
      <c r="B913" s="33">
        <v>912</v>
      </c>
      <c r="C913" s="19" t="s">
        <v>107</v>
      </c>
      <c r="D913" s="193" t="s">
        <v>57</v>
      </c>
      <c r="E913" s="193" t="s">
        <v>577</v>
      </c>
      <c r="F913" s="193" t="s">
        <v>134</v>
      </c>
      <c r="G913" s="27">
        <v>14</v>
      </c>
    </row>
    <row r="914" spans="1:7" s="57" customFormat="1" x14ac:dyDescent="0.25">
      <c r="A914" s="63" t="s">
        <v>23</v>
      </c>
      <c r="B914" s="33">
        <v>912</v>
      </c>
      <c r="C914" s="19" t="s">
        <v>107</v>
      </c>
      <c r="D914" s="193" t="s">
        <v>57</v>
      </c>
      <c r="E914" s="193" t="s">
        <v>577</v>
      </c>
      <c r="F914" s="193" t="s">
        <v>24</v>
      </c>
      <c r="G914" s="30">
        <f>G915</f>
        <v>2904</v>
      </c>
    </row>
    <row r="915" spans="1:7" s="57" customFormat="1" x14ac:dyDescent="0.25">
      <c r="A915" s="63" t="s">
        <v>105</v>
      </c>
      <c r="B915" s="33">
        <v>912</v>
      </c>
      <c r="C915" s="19" t="s">
        <v>107</v>
      </c>
      <c r="D915" s="193" t="s">
        <v>57</v>
      </c>
      <c r="E915" s="193" t="s">
        <v>577</v>
      </c>
      <c r="F915" s="193" t="s">
        <v>108</v>
      </c>
      <c r="G915" s="30">
        <f>G916</f>
        <v>2904</v>
      </c>
    </row>
    <row r="916" spans="1:7" s="57" customFormat="1" ht="31.5" x14ac:dyDescent="0.25">
      <c r="A916" s="36" t="s">
        <v>162</v>
      </c>
      <c r="B916" s="33">
        <v>912</v>
      </c>
      <c r="C916" s="19" t="s">
        <v>107</v>
      </c>
      <c r="D916" s="193" t="s">
        <v>57</v>
      </c>
      <c r="E916" s="193" t="s">
        <v>577</v>
      </c>
      <c r="F916" s="193" t="s">
        <v>168</v>
      </c>
      <c r="G916" s="30">
        <v>2904</v>
      </c>
    </row>
    <row r="917" spans="1:7" s="57" customFormat="1" ht="31.5" x14ac:dyDescent="0.25">
      <c r="A917" s="41" t="s">
        <v>359</v>
      </c>
      <c r="B917" s="21">
        <v>912</v>
      </c>
      <c r="C917" s="22" t="s">
        <v>107</v>
      </c>
      <c r="D917" s="22" t="s">
        <v>57</v>
      </c>
      <c r="E917" s="49" t="s">
        <v>564</v>
      </c>
      <c r="F917" s="68"/>
      <c r="G917" s="23">
        <f>G918</f>
        <v>35565</v>
      </c>
    </row>
    <row r="918" spans="1:7" s="57" customFormat="1" ht="31.5" x14ac:dyDescent="0.25">
      <c r="A918" s="60" t="s">
        <v>360</v>
      </c>
      <c r="B918" s="25">
        <v>912</v>
      </c>
      <c r="C918" s="26" t="s">
        <v>107</v>
      </c>
      <c r="D918" s="25" t="s">
        <v>57</v>
      </c>
      <c r="E918" s="26" t="s">
        <v>565</v>
      </c>
      <c r="F918" s="26"/>
      <c r="G918" s="27">
        <f>G919</f>
        <v>35565</v>
      </c>
    </row>
    <row r="919" spans="1:7" s="57" customFormat="1" x14ac:dyDescent="0.25">
      <c r="A919" s="36" t="s">
        <v>22</v>
      </c>
      <c r="B919" s="29">
        <v>912</v>
      </c>
      <c r="C919" s="19" t="s">
        <v>107</v>
      </c>
      <c r="D919" s="29" t="s">
        <v>57</v>
      </c>
      <c r="E919" s="19" t="s">
        <v>565</v>
      </c>
      <c r="F919" s="19" t="s">
        <v>15</v>
      </c>
      <c r="G919" s="34">
        <f>G920</f>
        <v>35565</v>
      </c>
    </row>
    <row r="920" spans="1:7" s="57" customFormat="1" ht="31.5" x14ac:dyDescent="0.25">
      <c r="A920" s="63" t="s">
        <v>17</v>
      </c>
      <c r="B920" s="29">
        <v>912</v>
      </c>
      <c r="C920" s="19" t="s">
        <v>107</v>
      </c>
      <c r="D920" s="29" t="s">
        <v>57</v>
      </c>
      <c r="E920" s="19" t="s">
        <v>565</v>
      </c>
      <c r="F920" s="19" t="s">
        <v>16</v>
      </c>
      <c r="G920" s="34">
        <f>G921</f>
        <v>35565</v>
      </c>
    </row>
    <row r="921" spans="1:7" s="57" customFormat="1" ht="31.5" x14ac:dyDescent="0.25">
      <c r="A921" s="63" t="s">
        <v>194</v>
      </c>
      <c r="B921" s="29">
        <v>912</v>
      </c>
      <c r="C921" s="19" t="s">
        <v>107</v>
      </c>
      <c r="D921" s="29" t="s">
        <v>57</v>
      </c>
      <c r="E921" s="19" t="s">
        <v>565</v>
      </c>
      <c r="F921" s="19" t="s">
        <v>134</v>
      </c>
      <c r="G921" s="34">
        <f>35558+7</f>
        <v>35565</v>
      </c>
    </row>
    <row r="922" spans="1:7" s="57" customFormat="1" ht="31.5" x14ac:dyDescent="0.25">
      <c r="A922" s="41" t="s">
        <v>647</v>
      </c>
      <c r="B922" s="21">
        <v>912</v>
      </c>
      <c r="C922" s="22" t="s">
        <v>107</v>
      </c>
      <c r="D922" s="21" t="s">
        <v>57</v>
      </c>
      <c r="E922" s="22" t="s">
        <v>425</v>
      </c>
      <c r="F922" s="22"/>
      <c r="G922" s="23">
        <f t="shared" ref="G922:G931" si="16">G923</f>
        <v>15092</v>
      </c>
    </row>
    <row r="923" spans="1:7" s="57" customFormat="1" ht="31.5" x14ac:dyDescent="0.25">
      <c r="A923" s="48" t="s">
        <v>752</v>
      </c>
      <c r="B923" s="21">
        <v>912</v>
      </c>
      <c r="C923" s="22" t="s">
        <v>107</v>
      </c>
      <c r="D923" s="22" t="s">
        <v>57</v>
      </c>
      <c r="E923" s="49" t="s">
        <v>753</v>
      </c>
      <c r="F923" s="64"/>
      <c r="G923" s="125">
        <f t="shared" si="16"/>
        <v>15092</v>
      </c>
    </row>
    <row r="924" spans="1:7" s="57" customFormat="1" ht="31.5" x14ac:dyDescent="0.25">
      <c r="A924" s="48" t="s">
        <v>779</v>
      </c>
      <c r="B924" s="21">
        <v>912</v>
      </c>
      <c r="C924" s="22" t="s">
        <v>107</v>
      </c>
      <c r="D924" s="22" t="s">
        <v>57</v>
      </c>
      <c r="E924" s="49" t="s">
        <v>754</v>
      </c>
      <c r="F924" s="110"/>
      <c r="G924" s="125">
        <f>G929+G925</f>
        <v>15092</v>
      </c>
    </row>
    <row r="925" spans="1:7" s="57" customFormat="1" x14ac:dyDescent="0.25">
      <c r="A925" s="24" t="s">
        <v>913</v>
      </c>
      <c r="B925" s="25">
        <v>912</v>
      </c>
      <c r="C925" s="26" t="s">
        <v>107</v>
      </c>
      <c r="D925" s="26" t="s">
        <v>57</v>
      </c>
      <c r="E925" s="55" t="s">
        <v>898</v>
      </c>
      <c r="F925" s="110"/>
      <c r="G925" s="104">
        <f t="shared" si="16"/>
        <v>1962</v>
      </c>
    </row>
    <row r="926" spans="1:7" s="57" customFormat="1" ht="31.5" x14ac:dyDescent="0.25">
      <c r="A926" s="62" t="s">
        <v>495</v>
      </c>
      <c r="B926" s="29">
        <v>912</v>
      </c>
      <c r="C926" s="193" t="s">
        <v>107</v>
      </c>
      <c r="D926" s="193" t="s">
        <v>57</v>
      </c>
      <c r="E926" s="54" t="s">
        <v>898</v>
      </c>
      <c r="F926" s="64">
        <v>400</v>
      </c>
      <c r="G926" s="104">
        <f t="shared" si="16"/>
        <v>1962</v>
      </c>
    </row>
    <row r="927" spans="1:7" s="57" customFormat="1" x14ac:dyDescent="0.25">
      <c r="A927" s="189" t="s">
        <v>116</v>
      </c>
      <c r="B927" s="29">
        <v>912</v>
      </c>
      <c r="C927" s="193" t="s">
        <v>107</v>
      </c>
      <c r="D927" s="193" t="s">
        <v>57</v>
      </c>
      <c r="E927" s="54" t="s">
        <v>898</v>
      </c>
      <c r="F927" s="64">
        <v>410</v>
      </c>
      <c r="G927" s="104">
        <f t="shared" si="16"/>
        <v>1962</v>
      </c>
    </row>
    <row r="928" spans="1:7" s="57" customFormat="1" ht="31.5" x14ac:dyDescent="0.25">
      <c r="A928" s="190" t="s">
        <v>167</v>
      </c>
      <c r="B928" s="29">
        <v>912</v>
      </c>
      <c r="C928" s="193" t="s">
        <v>107</v>
      </c>
      <c r="D928" s="193" t="s">
        <v>57</v>
      </c>
      <c r="E928" s="54" t="s">
        <v>898</v>
      </c>
      <c r="F928" s="64">
        <v>412</v>
      </c>
      <c r="G928" s="104">
        <v>1962</v>
      </c>
    </row>
    <row r="929" spans="1:7" s="57" customFormat="1" ht="31.5" x14ac:dyDescent="0.25">
      <c r="A929" s="24" t="s">
        <v>780</v>
      </c>
      <c r="B929" s="25">
        <v>912</v>
      </c>
      <c r="C929" s="26" t="s">
        <v>107</v>
      </c>
      <c r="D929" s="26" t="s">
        <v>57</v>
      </c>
      <c r="E929" s="55" t="s">
        <v>755</v>
      </c>
      <c r="F929" s="110"/>
      <c r="G929" s="104">
        <f t="shared" si="16"/>
        <v>13130</v>
      </c>
    </row>
    <row r="930" spans="1:7" s="57" customFormat="1" ht="31.5" x14ac:dyDescent="0.25">
      <c r="A930" s="62" t="s">
        <v>495</v>
      </c>
      <c r="B930" s="29">
        <v>912</v>
      </c>
      <c r="C930" s="193" t="s">
        <v>107</v>
      </c>
      <c r="D930" s="193" t="s">
        <v>57</v>
      </c>
      <c r="E930" s="54" t="s">
        <v>755</v>
      </c>
      <c r="F930" s="64">
        <v>400</v>
      </c>
      <c r="G930" s="104">
        <f t="shared" si="16"/>
        <v>13130</v>
      </c>
    </row>
    <row r="931" spans="1:7" s="57" customFormat="1" x14ac:dyDescent="0.25">
      <c r="A931" s="189" t="s">
        <v>116</v>
      </c>
      <c r="B931" s="29">
        <v>912</v>
      </c>
      <c r="C931" s="193" t="s">
        <v>107</v>
      </c>
      <c r="D931" s="193" t="s">
        <v>57</v>
      </c>
      <c r="E931" s="54" t="s">
        <v>755</v>
      </c>
      <c r="F931" s="64">
        <v>410</v>
      </c>
      <c r="G931" s="104">
        <f t="shared" si="16"/>
        <v>13130</v>
      </c>
    </row>
    <row r="932" spans="1:7" s="57" customFormat="1" ht="31.5" x14ac:dyDescent="0.25">
      <c r="A932" s="190" t="s">
        <v>167</v>
      </c>
      <c r="B932" s="29">
        <v>912</v>
      </c>
      <c r="C932" s="193" t="s">
        <v>107</v>
      </c>
      <c r="D932" s="193" t="s">
        <v>57</v>
      </c>
      <c r="E932" s="54" t="s">
        <v>755</v>
      </c>
      <c r="F932" s="64">
        <v>412</v>
      </c>
      <c r="G932" s="104">
        <f>3310+9820</f>
        <v>13130</v>
      </c>
    </row>
    <row r="933" spans="1:7" s="57" customFormat="1" x14ac:dyDescent="0.25">
      <c r="A933" s="20" t="s">
        <v>89</v>
      </c>
      <c r="B933" s="21">
        <v>912</v>
      </c>
      <c r="C933" s="22" t="s">
        <v>107</v>
      </c>
      <c r="D933" s="22" t="s">
        <v>57</v>
      </c>
      <c r="E933" s="22" t="s">
        <v>232</v>
      </c>
      <c r="F933" s="64"/>
      <c r="G933" s="126">
        <f>G934</f>
        <v>1080</v>
      </c>
    </row>
    <row r="934" spans="1:7" s="57" customFormat="1" x14ac:dyDescent="0.25">
      <c r="A934" s="190" t="s">
        <v>87</v>
      </c>
      <c r="B934" s="29">
        <v>912</v>
      </c>
      <c r="C934" s="19" t="s">
        <v>107</v>
      </c>
      <c r="D934" s="193" t="s">
        <v>57</v>
      </c>
      <c r="E934" s="193" t="s">
        <v>233</v>
      </c>
      <c r="F934" s="64"/>
      <c r="G934" s="127">
        <f>G935</f>
        <v>1080</v>
      </c>
    </row>
    <row r="935" spans="1:7" s="57" customFormat="1" x14ac:dyDescent="0.25">
      <c r="A935" s="190" t="s">
        <v>66</v>
      </c>
      <c r="B935" s="29">
        <v>912</v>
      </c>
      <c r="C935" s="19" t="s">
        <v>107</v>
      </c>
      <c r="D935" s="193" t="s">
        <v>57</v>
      </c>
      <c r="E935" s="193" t="s">
        <v>234</v>
      </c>
      <c r="F935" s="64"/>
      <c r="G935" s="127">
        <f>G936</f>
        <v>1080</v>
      </c>
    </row>
    <row r="936" spans="1:7" s="57" customFormat="1" x14ac:dyDescent="0.25">
      <c r="A936" s="36" t="s">
        <v>23</v>
      </c>
      <c r="B936" s="29">
        <v>912</v>
      </c>
      <c r="C936" s="193" t="s">
        <v>107</v>
      </c>
      <c r="D936" s="193" t="s">
        <v>57</v>
      </c>
      <c r="E936" s="193" t="s">
        <v>234</v>
      </c>
      <c r="F936" s="64">
        <v>300</v>
      </c>
      <c r="G936" s="127">
        <f>G937</f>
        <v>1080</v>
      </c>
    </row>
    <row r="937" spans="1:7" s="57" customFormat="1" ht="31.5" x14ac:dyDescent="0.25">
      <c r="A937" s="36" t="s">
        <v>165</v>
      </c>
      <c r="B937" s="29">
        <v>912</v>
      </c>
      <c r="C937" s="193" t="s">
        <v>107</v>
      </c>
      <c r="D937" s="193" t="s">
        <v>57</v>
      </c>
      <c r="E937" s="193" t="s">
        <v>234</v>
      </c>
      <c r="F937" s="64">
        <v>320</v>
      </c>
      <c r="G937" s="127">
        <f>G938</f>
        <v>1080</v>
      </c>
    </row>
    <row r="938" spans="1:7" s="57" customFormat="1" ht="31.5" x14ac:dyDescent="0.25">
      <c r="A938" s="36" t="s">
        <v>214</v>
      </c>
      <c r="B938" s="29">
        <v>912</v>
      </c>
      <c r="C938" s="193" t="s">
        <v>107</v>
      </c>
      <c r="D938" s="193" t="s">
        <v>57</v>
      </c>
      <c r="E938" s="193" t="s">
        <v>234</v>
      </c>
      <c r="F938" s="64">
        <v>321</v>
      </c>
      <c r="G938" s="127">
        <f>1250-250+20+20+40</f>
        <v>1080</v>
      </c>
    </row>
    <row r="939" spans="1:7" s="57" customFormat="1" x14ac:dyDescent="0.25">
      <c r="A939" s="39" t="s">
        <v>106</v>
      </c>
      <c r="B939" s="21">
        <v>912</v>
      </c>
      <c r="C939" s="22">
        <v>10</v>
      </c>
      <c r="D939" s="22" t="s">
        <v>58</v>
      </c>
      <c r="E939" s="40"/>
      <c r="F939" s="19"/>
      <c r="G939" s="23">
        <f t="shared" ref="G939:G945" si="17">G940</f>
        <v>37388</v>
      </c>
    </row>
    <row r="940" spans="1:7" s="57" customFormat="1" ht="31.5" x14ac:dyDescent="0.25">
      <c r="A940" s="41" t="s">
        <v>647</v>
      </c>
      <c r="B940" s="21">
        <v>912</v>
      </c>
      <c r="C940" s="22" t="s">
        <v>107</v>
      </c>
      <c r="D940" s="21" t="s">
        <v>58</v>
      </c>
      <c r="E940" s="22" t="s">
        <v>425</v>
      </c>
      <c r="F940" s="22"/>
      <c r="G940" s="23">
        <f>G941</f>
        <v>37388</v>
      </c>
    </row>
    <row r="941" spans="1:7" s="57" customFormat="1" ht="31.5" x14ac:dyDescent="0.25">
      <c r="A941" s="59" t="s">
        <v>206</v>
      </c>
      <c r="B941" s="51">
        <v>912</v>
      </c>
      <c r="C941" s="52" t="s">
        <v>107</v>
      </c>
      <c r="D941" s="52" t="s">
        <v>58</v>
      </c>
      <c r="E941" s="52" t="s">
        <v>427</v>
      </c>
      <c r="F941" s="52"/>
      <c r="G941" s="53">
        <f>G942</f>
        <v>37388</v>
      </c>
    </row>
    <row r="942" spans="1:7" s="57" customFormat="1" ht="31.5" x14ac:dyDescent="0.25">
      <c r="A942" s="41" t="s">
        <v>426</v>
      </c>
      <c r="B942" s="21">
        <v>912</v>
      </c>
      <c r="C942" s="22" t="s">
        <v>107</v>
      </c>
      <c r="D942" s="22" t="s">
        <v>58</v>
      </c>
      <c r="E942" s="49" t="s">
        <v>428</v>
      </c>
      <c r="F942" s="68"/>
      <c r="G942" s="23">
        <f>G943</f>
        <v>37388</v>
      </c>
    </row>
    <row r="943" spans="1:7" s="57" customFormat="1" ht="47.25" x14ac:dyDescent="0.25">
      <c r="A943" s="97" t="s">
        <v>115</v>
      </c>
      <c r="B943" s="29">
        <v>912</v>
      </c>
      <c r="C943" s="19" t="s">
        <v>107</v>
      </c>
      <c r="D943" s="29" t="s">
        <v>58</v>
      </c>
      <c r="E943" s="19" t="s">
        <v>858</v>
      </c>
      <c r="F943" s="19"/>
      <c r="G943" s="34">
        <f t="shared" si="17"/>
        <v>37388</v>
      </c>
    </row>
    <row r="944" spans="1:7" s="57" customFormat="1" ht="31.5" x14ac:dyDescent="0.25">
      <c r="A944" s="107" t="s">
        <v>483</v>
      </c>
      <c r="B944" s="29">
        <v>912</v>
      </c>
      <c r="C944" s="19" t="s">
        <v>107</v>
      </c>
      <c r="D944" s="29" t="s">
        <v>58</v>
      </c>
      <c r="E944" s="19" t="s">
        <v>858</v>
      </c>
      <c r="F944" s="19">
        <v>400</v>
      </c>
      <c r="G944" s="34">
        <f t="shared" si="17"/>
        <v>37388</v>
      </c>
    </row>
    <row r="945" spans="1:7" s="57" customFormat="1" x14ac:dyDescent="0.25">
      <c r="A945" s="32" t="s">
        <v>116</v>
      </c>
      <c r="B945" s="29">
        <v>912</v>
      </c>
      <c r="C945" s="19" t="s">
        <v>107</v>
      </c>
      <c r="D945" s="29" t="s">
        <v>58</v>
      </c>
      <c r="E945" s="19" t="s">
        <v>858</v>
      </c>
      <c r="F945" s="19">
        <v>410</v>
      </c>
      <c r="G945" s="34">
        <f t="shared" si="17"/>
        <v>37388</v>
      </c>
    </row>
    <row r="946" spans="1:7" s="57" customFormat="1" ht="31.5" x14ac:dyDescent="0.25">
      <c r="A946" s="32" t="s">
        <v>167</v>
      </c>
      <c r="B946" s="29">
        <v>912</v>
      </c>
      <c r="C946" s="19" t="s">
        <v>107</v>
      </c>
      <c r="D946" s="29" t="s">
        <v>58</v>
      </c>
      <c r="E946" s="19" t="s">
        <v>858</v>
      </c>
      <c r="F946" s="19">
        <v>412</v>
      </c>
      <c r="G946" s="34">
        <v>37388</v>
      </c>
    </row>
    <row r="947" spans="1:7" s="57" customFormat="1" ht="18.75" x14ac:dyDescent="0.3">
      <c r="A947" s="43" t="s">
        <v>126</v>
      </c>
      <c r="B947" s="21">
        <v>912</v>
      </c>
      <c r="C947" s="38">
        <v>11</v>
      </c>
      <c r="D947" s="38"/>
      <c r="E947" s="122"/>
      <c r="F947" s="122"/>
      <c r="G947" s="123">
        <f>G948+G995+G1007</f>
        <v>708300</v>
      </c>
    </row>
    <row r="948" spans="1:7" s="57" customFormat="1" x14ac:dyDescent="0.25">
      <c r="A948" s="20" t="s">
        <v>364</v>
      </c>
      <c r="B948" s="21">
        <v>912</v>
      </c>
      <c r="C948" s="22">
        <v>11</v>
      </c>
      <c r="D948" s="22" t="s">
        <v>64</v>
      </c>
      <c r="E948" s="68"/>
      <c r="F948" s="68"/>
      <c r="G948" s="88">
        <f>G949+G989</f>
        <v>587201</v>
      </c>
    </row>
    <row r="949" spans="1:7" s="57" customFormat="1" ht="31.5" x14ac:dyDescent="0.25">
      <c r="A949" s="41" t="s">
        <v>733</v>
      </c>
      <c r="B949" s="21">
        <v>912</v>
      </c>
      <c r="C949" s="22">
        <v>11</v>
      </c>
      <c r="D949" s="22" t="s">
        <v>64</v>
      </c>
      <c r="E949" s="22" t="s">
        <v>365</v>
      </c>
      <c r="F949" s="65"/>
      <c r="G949" s="23">
        <f>G950+G979+G984+G955+G959+G975</f>
        <v>587051</v>
      </c>
    </row>
    <row r="950" spans="1:7" s="57" customFormat="1" ht="31.5" x14ac:dyDescent="0.25">
      <c r="A950" s="41" t="s">
        <v>366</v>
      </c>
      <c r="B950" s="21">
        <v>912</v>
      </c>
      <c r="C950" s="22">
        <v>11</v>
      </c>
      <c r="D950" s="22" t="s">
        <v>64</v>
      </c>
      <c r="E950" s="22" t="s">
        <v>367</v>
      </c>
      <c r="F950" s="65"/>
      <c r="G950" s="23">
        <f>G951+G963+G971+G967</f>
        <v>11730</v>
      </c>
    </row>
    <row r="951" spans="1:7" s="57" customFormat="1" ht="31.5" x14ac:dyDescent="0.25">
      <c r="A951" s="60" t="s">
        <v>368</v>
      </c>
      <c r="B951" s="25">
        <v>912</v>
      </c>
      <c r="C951" s="26">
        <v>11</v>
      </c>
      <c r="D951" s="26" t="s">
        <v>64</v>
      </c>
      <c r="E951" s="26" t="s">
        <v>369</v>
      </c>
      <c r="F951" s="128"/>
      <c r="G951" s="27">
        <f>G952</f>
        <v>11250</v>
      </c>
    </row>
    <row r="952" spans="1:7" s="57" customFormat="1" ht="31.5" x14ac:dyDescent="0.25">
      <c r="A952" s="63" t="s">
        <v>18</v>
      </c>
      <c r="B952" s="33">
        <v>912</v>
      </c>
      <c r="C952" s="193">
        <v>11</v>
      </c>
      <c r="D952" s="193" t="s">
        <v>64</v>
      </c>
      <c r="E952" s="193" t="s">
        <v>369</v>
      </c>
      <c r="F952" s="56">
        <v>600</v>
      </c>
      <c r="G952" s="34">
        <f>G953</f>
        <v>11250</v>
      </c>
    </row>
    <row r="953" spans="1:7" s="57" customFormat="1" x14ac:dyDescent="0.25">
      <c r="A953" s="63" t="s">
        <v>199</v>
      </c>
      <c r="B953" s="33">
        <v>912</v>
      </c>
      <c r="C953" s="193">
        <v>11</v>
      </c>
      <c r="D953" s="193" t="s">
        <v>64</v>
      </c>
      <c r="E953" s="193" t="s">
        <v>369</v>
      </c>
      <c r="F953" s="56" t="s">
        <v>21</v>
      </c>
      <c r="G953" s="34">
        <f>G954</f>
        <v>11250</v>
      </c>
    </row>
    <row r="954" spans="1:7" s="57" customFormat="1" x14ac:dyDescent="0.25">
      <c r="A954" s="63" t="s">
        <v>155</v>
      </c>
      <c r="B954" s="33">
        <v>912</v>
      </c>
      <c r="C954" s="193">
        <v>11</v>
      </c>
      <c r="D954" s="193" t="s">
        <v>64</v>
      </c>
      <c r="E954" s="193" t="s">
        <v>369</v>
      </c>
      <c r="F954" s="56" t="s">
        <v>156</v>
      </c>
      <c r="G954" s="34">
        <f>5100+2500+360+1219+1050+141+880</f>
        <v>11250</v>
      </c>
    </row>
    <row r="955" spans="1:7" s="57" customFormat="1" ht="31.5" x14ac:dyDescent="0.25">
      <c r="A955" s="60" t="s">
        <v>478</v>
      </c>
      <c r="B955" s="25">
        <v>912</v>
      </c>
      <c r="C955" s="26">
        <v>11</v>
      </c>
      <c r="D955" s="26" t="s">
        <v>64</v>
      </c>
      <c r="E955" s="26" t="s">
        <v>476</v>
      </c>
      <c r="F955" s="31"/>
      <c r="G955" s="27">
        <f>G956</f>
        <v>281653</v>
      </c>
    </row>
    <row r="956" spans="1:7" s="57" customFormat="1" ht="31.5" x14ac:dyDescent="0.25">
      <c r="A956" s="107" t="s">
        <v>495</v>
      </c>
      <c r="B956" s="33">
        <v>912</v>
      </c>
      <c r="C956" s="193">
        <v>11</v>
      </c>
      <c r="D956" s="193" t="s">
        <v>64</v>
      </c>
      <c r="E956" s="19" t="s">
        <v>476</v>
      </c>
      <c r="F956" s="56" t="s">
        <v>36</v>
      </c>
      <c r="G956" s="34">
        <f>G957</f>
        <v>281653</v>
      </c>
    </row>
    <row r="957" spans="1:7" s="57" customFormat="1" x14ac:dyDescent="0.25">
      <c r="A957" s="63" t="s">
        <v>35</v>
      </c>
      <c r="B957" s="33">
        <v>912</v>
      </c>
      <c r="C957" s="193">
        <v>11</v>
      </c>
      <c r="D957" s="193" t="s">
        <v>64</v>
      </c>
      <c r="E957" s="19" t="s">
        <v>476</v>
      </c>
      <c r="F957" s="56" t="s">
        <v>171</v>
      </c>
      <c r="G957" s="34">
        <f>G958</f>
        <v>281653</v>
      </c>
    </row>
    <row r="958" spans="1:7" s="57" customFormat="1" ht="31.5" x14ac:dyDescent="0.25">
      <c r="A958" s="63" t="s">
        <v>142</v>
      </c>
      <c r="B958" s="33">
        <v>912</v>
      </c>
      <c r="C958" s="193">
        <v>11</v>
      </c>
      <c r="D958" s="193" t="s">
        <v>64</v>
      </c>
      <c r="E958" s="19" t="s">
        <v>476</v>
      </c>
      <c r="F958" s="56" t="s">
        <v>143</v>
      </c>
      <c r="G958" s="34">
        <f>277819+3834</f>
        <v>281653</v>
      </c>
    </row>
    <row r="959" spans="1:7" s="57" customFormat="1" x14ac:dyDescent="0.25">
      <c r="A959" s="60" t="s">
        <v>736</v>
      </c>
      <c r="B959" s="25">
        <v>912</v>
      </c>
      <c r="C959" s="26">
        <v>11</v>
      </c>
      <c r="D959" s="26" t="s">
        <v>64</v>
      </c>
      <c r="E959" s="26" t="s">
        <v>699</v>
      </c>
      <c r="F959" s="31"/>
      <c r="G959" s="27">
        <f>G960</f>
        <v>8656</v>
      </c>
    </row>
    <row r="960" spans="1:7" s="57" customFormat="1" ht="31.5" x14ac:dyDescent="0.25">
      <c r="A960" s="107" t="s">
        <v>495</v>
      </c>
      <c r="B960" s="33">
        <v>912</v>
      </c>
      <c r="C960" s="193">
        <v>11</v>
      </c>
      <c r="D960" s="193" t="s">
        <v>64</v>
      </c>
      <c r="E960" s="19" t="s">
        <v>699</v>
      </c>
      <c r="F960" s="56" t="s">
        <v>36</v>
      </c>
      <c r="G960" s="34">
        <f>G961</f>
        <v>8656</v>
      </c>
    </row>
    <row r="961" spans="1:7" s="57" customFormat="1" x14ac:dyDescent="0.25">
      <c r="A961" s="63" t="s">
        <v>35</v>
      </c>
      <c r="B961" s="33">
        <v>912</v>
      </c>
      <c r="C961" s="193">
        <v>11</v>
      </c>
      <c r="D961" s="193" t="s">
        <v>64</v>
      </c>
      <c r="E961" s="19" t="s">
        <v>699</v>
      </c>
      <c r="F961" s="56" t="s">
        <v>171</v>
      </c>
      <c r="G961" s="34">
        <f>G962</f>
        <v>8656</v>
      </c>
    </row>
    <row r="962" spans="1:7" s="57" customFormat="1" ht="31.5" x14ac:dyDescent="0.25">
      <c r="A962" s="63" t="s">
        <v>142</v>
      </c>
      <c r="B962" s="33">
        <v>912</v>
      </c>
      <c r="C962" s="193">
        <v>11</v>
      </c>
      <c r="D962" s="193" t="s">
        <v>64</v>
      </c>
      <c r="E962" s="19" t="s">
        <v>699</v>
      </c>
      <c r="F962" s="56" t="s">
        <v>143</v>
      </c>
      <c r="G962" s="34">
        <f>80000-70000-1344</f>
        <v>8656</v>
      </c>
    </row>
    <row r="963" spans="1:7" s="57" customFormat="1" x14ac:dyDescent="0.25">
      <c r="A963" s="60" t="s">
        <v>701</v>
      </c>
      <c r="B963" s="25">
        <v>912</v>
      </c>
      <c r="C963" s="26">
        <v>11</v>
      </c>
      <c r="D963" s="26" t="s">
        <v>64</v>
      </c>
      <c r="E963" s="26" t="s">
        <v>702</v>
      </c>
      <c r="F963" s="31"/>
      <c r="G963" s="27">
        <f>G964</f>
        <v>150</v>
      </c>
    </row>
    <row r="964" spans="1:7" s="57" customFormat="1" ht="31.5" x14ac:dyDescent="0.25">
      <c r="A964" s="63" t="s">
        <v>18</v>
      </c>
      <c r="B964" s="33">
        <v>912</v>
      </c>
      <c r="C964" s="193">
        <v>11</v>
      </c>
      <c r="D964" s="193" t="s">
        <v>64</v>
      </c>
      <c r="E964" s="193" t="s">
        <v>702</v>
      </c>
      <c r="F964" s="56">
        <v>600</v>
      </c>
      <c r="G964" s="34">
        <f>G965</f>
        <v>150</v>
      </c>
    </row>
    <row r="965" spans="1:7" s="57" customFormat="1" x14ac:dyDescent="0.25">
      <c r="A965" s="63" t="s">
        <v>199</v>
      </c>
      <c r="B965" s="33">
        <v>912</v>
      </c>
      <c r="C965" s="193">
        <v>11</v>
      </c>
      <c r="D965" s="193" t="s">
        <v>64</v>
      </c>
      <c r="E965" s="193" t="s">
        <v>702</v>
      </c>
      <c r="F965" s="56" t="s">
        <v>21</v>
      </c>
      <c r="G965" s="34">
        <f>G966</f>
        <v>150</v>
      </c>
    </row>
    <row r="966" spans="1:7" s="57" customFormat="1" x14ac:dyDescent="0.25">
      <c r="A966" s="63" t="s">
        <v>155</v>
      </c>
      <c r="B966" s="33">
        <v>912</v>
      </c>
      <c r="C966" s="193">
        <v>11</v>
      </c>
      <c r="D966" s="193" t="s">
        <v>64</v>
      </c>
      <c r="E966" s="193" t="s">
        <v>702</v>
      </c>
      <c r="F966" s="56" t="s">
        <v>156</v>
      </c>
      <c r="G966" s="34">
        <v>150</v>
      </c>
    </row>
    <row r="967" spans="1:7" s="57" customFormat="1" x14ac:dyDescent="0.25">
      <c r="A967" s="60" t="s">
        <v>852</v>
      </c>
      <c r="B967" s="25">
        <v>912</v>
      </c>
      <c r="C967" s="26">
        <v>11</v>
      </c>
      <c r="D967" s="26" t="s">
        <v>64</v>
      </c>
      <c r="E967" s="26" t="s">
        <v>853</v>
      </c>
      <c r="F967" s="31"/>
      <c r="G967" s="95">
        <f>G968</f>
        <v>180</v>
      </c>
    </row>
    <row r="968" spans="1:7" s="57" customFormat="1" ht="31.5" x14ac:dyDescent="0.25">
      <c r="A968" s="107" t="s">
        <v>495</v>
      </c>
      <c r="B968" s="33">
        <v>912</v>
      </c>
      <c r="C968" s="193">
        <v>11</v>
      </c>
      <c r="D968" s="193" t="s">
        <v>64</v>
      </c>
      <c r="E968" s="19" t="s">
        <v>853</v>
      </c>
      <c r="F968" s="56" t="s">
        <v>36</v>
      </c>
      <c r="G968" s="95">
        <f>G969</f>
        <v>180</v>
      </c>
    </row>
    <row r="969" spans="1:7" s="57" customFormat="1" x14ac:dyDescent="0.25">
      <c r="A969" s="63" t="s">
        <v>35</v>
      </c>
      <c r="B969" s="33">
        <v>912</v>
      </c>
      <c r="C969" s="193">
        <v>11</v>
      </c>
      <c r="D969" s="193" t="s">
        <v>64</v>
      </c>
      <c r="E969" s="19" t="s">
        <v>853</v>
      </c>
      <c r="F969" s="56" t="s">
        <v>171</v>
      </c>
      <c r="G969" s="95">
        <f>G970</f>
        <v>180</v>
      </c>
    </row>
    <row r="970" spans="1:7" s="57" customFormat="1" ht="31.5" x14ac:dyDescent="0.25">
      <c r="A970" s="63" t="s">
        <v>142</v>
      </c>
      <c r="B970" s="33">
        <v>912</v>
      </c>
      <c r="C970" s="193">
        <v>11</v>
      </c>
      <c r="D970" s="193" t="s">
        <v>64</v>
      </c>
      <c r="E970" s="19" t="s">
        <v>853</v>
      </c>
      <c r="F970" s="56" t="s">
        <v>143</v>
      </c>
      <c r="G970" s="95">
        <f>30000-29820</f>
        <v>180</v>
      </c>
    </row>
    <row r="971" spans="1:7" s="57" customFormat="1" x14ac:dyDescent="0.25">
      <c r="A971" s="60" t="s">
        <v>370</v>
      </c>
      <c r="B971" s="25">
        <v>912</v>
      </c>
      <c r="C971" s="26">
        <v>11</v>
      </c>
      <c r="D971" s="26" t="s">
        <v>64</v>
      </c>
      <c r="E971" s="26" t="s">
        <v>371</v>
      </c>
      <c r="F971" s="31"/>
      <c r="G971" s="27">
        <f>G972</f>
        <v>150</v>
      </c>
    </row>
    <row r="972" spans="1:7" s="57" customFormat="1" ht="31.5" x14ac:dyDescent="0.25">
      <c r="A972" s="63" t="s">
        <v>18</v>
      </c>
      <c r="B972" s="33">
        <v>912</v>
      </c>
      <c r="C972" s="193">
        <v>11</v>
      </c>
      <c r="D972" s="193" t="s">
        <v>64</v>
      </c>
      <c r="E972" s="19" t="s">
        <v>371</v>
      </c>
      <c r="F972" s="56" t="s">
        <v>20</v>
      </c>
      <c r="G972" s="34">
        <f>G973</f>
        <v>150</v>
      </c>
    </row>
    <row r="973" spans="1:7" s="57" customFormat="1" x14ac:dyDescent="0.25">
      <c r="A973" s="63" t="s">
        <v>199</v>
      </c>
      <c r="B973" s="33">
        <v>912</v>
      </c>
      <c r="C973" s="193">
        <v>11</v>
      </c>
      <c r="D973" s="193" t="s">
        <v>64</v>
      </c>
      <c r="E973" s="19" t="s">
        <v>371</v>
      </c>
      <c r="F973" s="56" t="s">
        <v>21</v>
      </c>
      <c r="G973" s="34">
        <f>G974</f>
        <v>150</v>
      </c>
    </row>
    <row r="974" spans="1:7" s="57" customFormat="1" x14ac:dyDescent="0.25">
      <c r="A974" s="63" t="s">
        <v>155</v>
      </c>
      <c r="B974" s="33">
        <v>912</v>
      </c>
      <c r="C974" s="193">
        <v>11</v>
      </c>
      <c r="D974" s="193" t="s">
        <v>64</v>
      </c>
      <c r="E974" s="19" t="s">
        <v>371</v>
      </c>
      <c r="F974" s="56" t="s">
        <v>156</v>
      </c>
      <c r="G974" s="34">
        <v>150</v>
      </c>
    </row>
    <row r="975" spans="1:7" s="57" customFormat="1" ht="31.5" x14ac:dyDescent="0.25">
      <c r="A975" s="60" t="s">
        <v>700</v>
      </c>
      <c r="B975" s="25">
        <v>912</v>
      </c>
      <c r="C975" s="26">
        <v>11</v>
      </c>
      <c r="D975" s="26" t="s">
        <v>64</v>
      </c>
      <c r="E975" s="26" t="s">
        <v>748</v>
      </c>
      <c r="F975" s="31"/>
      <c r="G975" s="27">
        <f>G976</f>
        <v>180000</v>
      </c>
    </row>
    <row r="976" spans="1:7" s="57" customFormat="1" ht="31.5" x14ac:dyDescent="0.25">
      <c r="A976" s="107" t="s">
        <v>495</v>
      </c>
      <c r="B976" s="33">
        <v>912</v>
      </c>
      <c r="C976" s="193">
        <v>11</v>
      </c>
      <c r="D976" s="193" t="s">
        <v>64</v>
      </c>
      <c r="E976" s="193" t="s">
        <v>748</v>
      </c>
      <c r="F976" s="56" t="s">
        <v>36</v>
      </c>
      <c r="G976" s="34">
        <f>G977</f>
        <v>180000</v>
      </c>
    </row>
    <row r="977" spans="1:7" s="57" customFormat="1" x14ac:dyDescent="0.25">
      <c r="A977" s="63" t="s">
        <v>35</v>
      </c>
      <c r="B977" s="33">
        <v>912</v>
      </c>
      <c r="C977" s="193">
        <v>11</v>
      </c>
      <c r="D977" s="193" t="s">
        <v>64</v>
      </c>
      <c r="E977" s="193" t="s">
        <v>748</v>
      </c>
      <c r="F977" s="56" t="s">
        <v>171</v>
      </c>
      <c r="G977" s="34">
        <f>G978</f>
        <v>180000</v>
      </c>
    </row>
    <row r="978" spans="1:7" s="57" customFormat="1" ht="31.5" x14ac:dyDescent="0.25">
      <c r="A978" s="63" t="s">
        <v>142</v>
      </c>
      <c r="B978" s="33">
        <v>912</v>
      </c>
      <c r="C978" s="193">
        <v>11</v>
      </c>
      <c r="D978" s="193" t="s">
        <v>64</v>
      </c>
      <c r="E978" s="193" t="s">
        <v>748</v>
      </c>
      <c r="F978" s="56" t="s">
        <v>143</v>
      </c>
      <c r="G978" s="34">
        <v>180000</v>
      </c>
    </row>
    <row r="979" spans="1:7" s="57" customFormat="1" ht="31.5" x14ac:dyDescent="0.25">
      <c r="A979" s="41" t="s">
        <v>372</v>
      </c>
      <c r="B979" s="21">
        <v>912</v>
      </c>
      <c r="C979" s="22">
        <v>11</v>
      </c>
      <c r="D979" s="22" t="s">
        <v>64</v>
      </c>
      <c r="E979" s="22" t="s">
        <v>373</v>
      </c>
      <c r="F979" s="65"/>
      <c r="G979" s="23">
        <f>G980</f>
        <v>103582</v>
      </c>
    </row>
    <row r="980" spans="1:7" s="57" customFormat="1" ht="31.5" x14ac:dyDescent="0.25">
      <c r="A980" s="60" t="s">
        <v>467</v>
      </c>
      <c r="B980" s="25">
        <v>912</v>
      </c>
      <c r="C980" s="26">
        <v>11</v>
      </c>
      <c r="D980" s="26" t="s">
        <v>64</v>
      </c>
      <c r="E980" s="26" t="s">
        <v>374</v>
      </c>
      <c r="F980" s="31"/>
      <c r="G980" s="27">
        <f>G981</f>
        <v>103582</v>
      </c>
    </row>
    <row r="981" spans="1:7" s="57" customFormat="1" ht="31.5" x14ac:dyDescent="0.25">
      <c r="A981" s="63" t="s">
        <v>18</v>
      </c>
      <c r="B981" s="33">
        <v>912</v>
      </c>
      <c r="C981" s="193">
        <v>11</v>
      </c>
      <c r="D981" s="193" t="s">
        <v>64</v>
      </c>
      <c r="E981" s="193" t="s">
        <v>374</v>
      </c>
      <c r="F981" s="56" t="s">
        <v>20</v>
      </c>
      <c r="G981" s="34">
        <f>G982</f>
        <v>103582</v>
      </c>
    </row>
    <row r="982" spans="1:7" s="57" customFormat="1" x14ac:dyDescent="0.25">
      <c r="A982" s="63" t="s">
        <v>19</v>
      </c>
      <c r="B982" s="33">
        <v>912</v>
      </c>
      <c r="C982" s="193">
        <v>11</v>
      </c>
      <c r="D982" s="193" t="s">
        <v>64</v>
      </c>
      <c r="E982" s="193" t="s">
        <v>374</v>
      </c>
      <c r="F982" s="56" t="s">
        <v>21</v>
      </c>
      <c r="G982" s="34">
        <f>G983</f>
        <v>103582</v>
      </c>
    </row>
    <row r="983" spans="1:7" s="57" customFormat="1" ht="47.25" x14ac:dyDescent="0.25">
      <c r="A983" s="118" t="s">
        <v>475</v>
      </c>
      <c r="B983" s="33">
        <v>912</v>
      </c>
      <c r="C983" s="193">
        <v>11</v>
      </c>
      <c r="D983" s="193" t="s">
        <v>64</v>
      </c>
      <c r="E983" s="193" t="s">
        <v>374</v>
      </c>
      <c r="F983" s="56" t="s">
        <v>157</v>
      </c>
      <c r="G983" s="34">
        <f>98044+5538</f>
        <v>103582</v>
      </c>
    </row>
    <row r="984" spans="1:7" s="57" customFormat="1" ht="47.25" x14ac:dyDescent="0.25">
      <c r="A984" s="41" t="s">
        <v>375</v>
      </c>
      <c r="B984" s="21">
        <v>912</v>
      </c>
      <c r="C984" s="52" t="s">
        <v>72</v>
      </c>
      <c r="D984" s="52" t="s">
        <v>64</v>
      </c>
      <c r="E984" s="22" t="s">
        <v>376</v>
      </c>
      <c r="F984" s="65"/>
      <c r="G984" s="23">
        <f>G985</f>
        <v>1430</v>
      </c>
    </row>
    <row r="985" spans="1:7" s="57" customFormat="1" ht="31.5" x14ac:dyDescent="0.25">
      <c r="A985" s="60" t="s">
        <v>377</v>
      </c>
      <c r="B985" s="25">
        <v>912</v>
      </c>
      <c r="C985" s="26" t="s">
        <v>72</v>
      </c>
      <c r="D985" s="26" t="s">
        <v>64</v>
      </c>
      <c r="E985" s="26" t="s">
        <v>378</v>
      </c>
      <c r="F985" s="31"/>
      <c r="G985" s="27">
        <f>G986</f>
        <v>1430</v>
      </c>
    </row>
    <row r="986" spans="1:7" s="57" customFormat="1" ht="31.5" x14ac:dyDescent="0.25">
      <c r="A986" s="63" t="s">
        <v>18</v>
      </c>
      <c r="B986" s="33">
        <v>912</v>
      </c>
      <c r="C986" s="193" t="s">
        <v>72</v>
      </c>
      <c r="D986" s="193" t="s">
        <v>64</v>
      </c>
      <c r="E986" s="193" t="s">
        <v>378</v>
      </c>
      <c r="F986" s="56" t="s">
        <v>20</v>
      </c>
      <c r="G986" s="34">
        <f>G987</f>
        <v>1430</v>
      </c>
    </row>
    <row r="987" spans="1:7" s="57" customFormat="1" ht="31.5" x14ac:dyDescent="0.25">
      <c r="A987" s="63" t="s">
        <v>27</v>
      </c>
      <c r="B987" s="33">
        <v>912</v>
      </c>
      <c r="C987" s="193" t="s">
        <v>72</v>
      </c>
      <c r="D987" s="193" t="s">
        <v>64</v>
      </c>
      <c r="E987" s="193" t="s">
        <v>378</v>
      </c>
      <c r="F987" s="56" t="s">
        <v>0</v>
      </c>
      <c r="G987" s="34">
        <f>G988</f>
        <v>1430</v>
      </c>
    </row>
    <row r="988" spans="1:7" s="57" customFormat="1" ht="31.5" x14ac:dyDescent="0.25">
      <c r="A988" s="63" t="s">
        <v>746</v>
      </c>
      <c r="B988" s="29">
        <v>912</v>
      </c>
      <c r="C988" s="193" t="s">
        <v>72</v>
      </c>
      <c r="D988" s="193" t="s">
        <v>64</v>
      </c>
      <c r="E988" s="193" t="s">
        <v>378</v>
      </c>
      <c r="F988" s="56" t="s">
        <v>747</v>
      </c>
      <c r="G988" s="30">
        <v>1430</v>
      </c>
    </row>
    <row r="989" spans="1:7" s="57" customFormat="1" ht="31.5" x14ac:dyDescent="0.25">
      <c r="A989" s="20" t="s">
        <v>703</v>
      </c>
      <c r="B989" s="21">
        <v>912</v>
      </c>
      <c r="C989" s="22" t="s">
        <v>72</v>
      </c>
      <c r="D989" s="22" t="s">
        <v>64</v>
      </c>
      <c r="E989" s="22" t="s">
        <v>260</v>
      </c>
      <c r="F989" s="22"/>
      <c r="G989" s="23">
        <f>G990</f>
        <v>150</v>
      </c>
    </row>
    <row r="990" spans="1:7" s="57" customFormat="1" ht="31.5" x14ac:dyDescent="0.25">
      <c r="A990" s="41" t="s">
        <v>308</v>
      </c>
      <c r="B990" s="21">
        <v>912</v>
      </c>
      <c r="C990" s="22" t="s">
        <v>72</v>
      </c>
      <c r="D990" s="22" t="s">
        <v>64</v>
      </c>
      <c r="E990" s="22" t="s">
        <v>310</v>
      </c>
      <c r="F990" s="52"/>
      <c r="G990" s="53">
        <f>G991</f>
        <v>150</v>
      </c>
    </row>
    <row r="991" spans="1:7" s="57" customFormat="1" ht="31.5" x14ac:dyDescent="0.25">
      <c r="A991" s="50" t="s">
        <v>328</v>
      </c>
      <c r="B991" s="51">
        <v>912</v>
      </c>
      <c r="C991" s="52" t="s">
        <v>72</v>
      </c>
      <c r="D991" s="52" t="s">
        <v>64</v>
      </c>
      <c r="E991" s="52" t="s">
        <v>329</v>
      </c>
      <c r="F991" s="65"/>
      <c r="G991" s="53">
        <f>G992</f>
        <v>150</v>
      </c>
    </row>
    <row r="992" spans="1:7" s="57" customFormat="1" ht="31.5" x14ac:dyDescent="0.25">
      <c r="A992" s="190" t="s">
        <v>18</v>
      </c>
      <c r="B992" s="33">
        <v>912</v>
      </c>
      <c r="C992" s="19" t="s">
        <v>72</v>
      </c>
      <c r="D992" s="193" t="s">
        <v>64</v>
      </c>
      <c r="E992" s="193" t="s">
        <v>329</v>
      </c>
      <c r="F992" s="56" t="s">
        <v>20</v>
      </c>
      <c r="G992" s="30">
        <f>G993</f>
        <v>150</v>
      </c>
    </row>
    <row r="993" spans="1:7" s="57" customFormat="1" x14ac:dyDescent="0.25">
      <c r="A993" s="190" t="s">
        <v>19</v>
      </c>
      <c r="B993" s="33">
        <v>912</v>
      </c>
      <c r="C993" s="19" t="s">
        <v>72</v>
      </c>
      <c r="D993" s="193" t="s">
        <v>64</v>
      </c>
      <c r="E993" s="193" t="s">
        <v>329</v>
      </c>
      <c r="F993" s="56" t="s">
        <v>21</v>
      </c>
      <c r="G993" s="30">
        <f>G994</f>
        <v>150</v>
      </c>
    </row>
    <row r="994" spans="1:7" s="57" customFormat="1" x14ac:dyDescent="0.25">
      <c r="A994" s="190" t="s">
        <v>155</v>
      </c>
      <c r="B994" s="33">
        <v>912</v>
      </c>
      <c r="C994" s="19" t="s">
        <v>72</v>
      </c>
      <c r="D994" s="193" t="s">
        <v>64</v>
      </c>
      <c r="E994" s="193" t="s">
        <v>329</v>
      </c>
      <c r="F994" s="56" t="s">
        <v>156</v>
      </c>
      <c r="G994" s="30">
        <v>150</v>
      </c>
    </row>
    <row r="995" spans="1:7" s="57" customFormat="1" x14ac:dyDescent="0.25">
      <c r="A995" s="20" t="s">
        <v>91</v>
      </c>
      <c r="B995" s="33">
        <v>912</v>
      </c>
      <c r="C995" s="68" t="s">
        <v>72</v>
      </c>
      <c r="D995" s="22" t="s">
        <v>54</v>
      </c>
      <c r="E995" s="22"/>
      <c r="F995" s="65"/>
      <c r="G995" s="23">
        <f>G996</f>
        <v>8318</v>
      </c>
    </row>
    <row r="996" spans="1:7" s="57" customFormat="1" ht="31.5" x14ac:dyDescent="0.25">
      <c r="A996" s="41" t="s">
        <v>733</v>
      </c>
      <c r="B996" s="21">
        <v>912</v>
      </c>
      <c r="C996" s="68" t="s">
        <v>72</v>
      </c>
      <c r="D996" s="22" t="s">
        <v>54</v>
      </c>
      <c r="E996" s="22" t="s">
        <v>365</v>
      </c>
      <c r="F996" s="65"/>
      <c r="G996" s="23">
        <f>G997+G1002</f>
        <v>8318</v>
      </c>
    </row>
    <row r="997" spans="1:7" s="57" customFormat="1" ht="31.5" x14ac:dyDescent="0.25">
      <c r="A997" s="41" t="s">
        <v>372</v>
      </c>
      <c r="B997" s="21">
        <v>912</v>
      </c>
      <c r="C997" s="68" t="s">
        <v>72</v>
      </c>
      <c r="D997" s="22" t="s">
        <v>54</v>
      </c>
      <c r="E997" s="22" t="s">
        <v>373</v>
      </c>
      <c r="F997" s="65"/>
      <c r="G997" s="23">
        <f>G998</f>
        <v>8218</v>
      </c>
    </row>
    <row r="998" spans="1:7" s="57" customFormat="1" x14ac:dyDescent="0.25">
      <c r="A998" s="60" t="s">
        <v>704</v>
      </c>
      <c r="B998" s="25">
        <v>912</v>
      </c>
      <c r="C998" s="100" t="s">
        <v>72</v>
      </c>
      <c r="D998" s="26" t="s">
        <v>54</v>
      </c>
      <c r="E998" s="26" t="s">
        <v>379</v>
      </c>
      <c r="F998" s="31"/>
      <c r="G998" s="27">
        <f>G999</f>
        <v>8218</v>
      </c>
    </row>
    <row r="999" spans="1:7" s="57" customFormat="1" ht="31.5" x14ac:dyDescent="0.25">
      <c r="A999" s="63" t="s">
        <v>18</v>
      </c>
      <c r="B999" s="33">
        <v>912</v>
      </c>
      <c r="C999" s="79" t="s">
        <v>72</v>
      </c>
      <c r="D999" s="193" t="s">
        <v>54</v>
      </c>
      <c r="E999" s="193" t="s">
        <v>379</v>
      </c>
      <c r="F999" s="56" t="s">
        <v>20</v>
      </c>
      <c r="G999" s="34">
        <f>G1000</f>
        <v>8218</v>
      </c>
    </row>
    <row r="1000" spans="1:7" s="57" customFormat="1" x14ac:dyDescent="0.25">
      <c r="A1000" s="63" t="s">
        <v>19</v>
      </c>
      <c r="B1000" s="33">
        <v>912</v>
      </c>
      <c r="C1000" s="79" t="s">
        <v>72</v>
      </c>
      <c r="D1000" s="193" t="s">
        <v>54</v>
      </c>
      <c r="E1000" s="193" t="s">
        <v>379</v>
      </c>
      <c r="F1000" s="56" t="s">
        <v>21</v>
      </c>
      <c r="G1000" s="34">
        <f>G1001</f>
        <v>8218</v>
      </c>
    </row>
    <row r="1001" spans="1:7" s="57" customFormat="1" x14ac:dyDescent="0.25">
      <c r="A1001" s="63" t="s">
        <v>155</v>
      </c>
      <c r="B1001" s="33">
        <v>912</v>
      </c>
      <c r="C1001" s="79" t="s">
        <v>72</v>
      </c>
      <c r="D1001" s="193" t="s">
        <v>54</v>
      </c>
      <c r="E1001" s="193" t="s">
        <v>379</v>
      </c>
      <c r="F1001" s="56" t="s">
        <v>156</v>
      </c>
      <c r="G1001" s="34">
        <f>4710+1444+812+1252</f>
        <v>8218</v>
      </c>
    </row>
    <row r="1002" spans="1:7" s="57" customFormat="1" ht="47.25" x14ac:dyDescent="0.25">
      <c r="A1002" s="41" t="s">
        <v>375</v>
      </c>
      <c r="B1002" s="21">
        <v>912</v>
      </c>
      <c r="C1002" s="68" t="s">
        <v>72</v>
      </c>
      <c r="D1002" s="22" t="s">
        <v>54</v>
      </c>
      <c r="E1002" s="22" t="s">
        <v>376</v>
      </c>
      <c r="F1002" s="65"/>
      <c r="G1002" s="23">
        <f>G1003</f>
        <v>100</v>
      </c>
    </row>
    <row r="1003" spans="1:7" s="57" customFormat="1" ht="31.5" x14ac:dyDescent="0.25">
      <c r="A1003" s="60" t="s">
        <v>377</v>
      </c>
      <c r="B1003" s="25">
        <v>912</v>
      </c>
      <c r="C1003" s="100" t="s">
        <v>72</v>
      </c>
      <c r="D1003" s="26" t="s">
        <v>54</v>
      </c>
      <c r="E1003" s="26" t="s">
        <v>378</v>
      </c>
      <c r="F1003" s="31"/>
      <c r="G1003" s="27">
        <f>G1004</f>
        <v>100</v>
      </c>
    </row>
    <row r="1004" spans="1:7" s="57" customFormat="1" ht="31.5" x14ac:dyDescent="0.25">
      <c r="A1004" s="63" t="s">
        <v>18</v>
      </c>
      <c r="B1004" s="33">
        <v>912</v>
      </c>
      <c r="C1004" s="79" t="s">
        <v>72</v>
      </c>
      <c r="D1004" s="193" t="s">
        <v>54</v>
      </c>
      <c r="E1004" s="193" t="s">
        <v>378</v>
      </c>
      <c r="F1004" s="56" t="s">
        <v>20</v>
      </c>
      <c r="G1004" s="34">
        <f>G1005</f>
        <v>100</v>
      </c>
    </row>
    <row r="1005" spans="1:7" s="57" customFormat="1" x14ac:dyDescent="0.25">
      <c r="A1005" s="63" t="s">
        <v>19</v>
      </c>
      <c r="B1005" s="33">
        <v>912</v>
      </c>
      <c r="C1005" s="79" t="s">
        <v>72</v>
      </c>
      <c r="D1005" s="193" t="s">
        <v>54</v>
      </c>
      <c r="E1005" s="193" t="s">
        <v>378</v>
      </c>
      <c r="F1005" s="56" t="s">
        <v>21</v>
      </c>
      <c r="G1005" s="34">
        <f>G1006</f>
        <v>100</v>
      </c>
    </row>
    <row r="1006" spans="1:7" s="57" customFormat="1" x14ac:dyDescent="0.25">
      <c r="A1006" s="63" t="s">
        <v>155</v>
      </c>
      <c r="B1006" s="33">
        <v>912</v>
      </c>
      <c r="C1006" s="79" t="s">
        <v>72</v>
      </c>
      <c r="D1006" s="193" t="s">
        <v>54</v>
      </c>
      <c r="E1006" s="193" t="s">
        <v>378</v>
      </c>
      <c r="F1006" s="56" t="s">
        <v>156</v>
      </c>
      <c r="G1006" s="34">
        <v>100</v>
      </c>
    </row>
    <row r="1007" spans="1:7" s="57" customFormat="1" x14ac:dyDescent="0.25">
      <c r="A1007" s="20" t="s">
        <v>92</v>
      </c>
      <c r="B1007" s="33">
        <v>912</v>
      </c>
      <c r="C1007" s="22" t="s">
        <v>72</v>
      </c>
      <c r="D1007" s="22" t="s">
        <v>57</v>
      </c>
      <c r="E1007" s="22"/>
      <c r="F1007" s="22"/>
      <c r="G1007" s="23">
        <f>G1008</f>
        <v>112781</v>
      </c>
    </row>
    <row r="1008" spans="1:7" s="57" customFormat="1" ht="31.5" x14ac:dyDescent="0.25">
      <c r="A1008" s="41" t="s">
        <v>733</v>
      </c>
      <c r="B1008" s="21">
        <v>912</v>
      </c>
      <c r="C1008" s="22" t="s">
        <v>72</v>
      </c>
      <c r="D1008" s="22" t="s">
        <v>57</v>
      </c>
      <c r="E1008" s="22" t="s">
        <v>365</v>
      </c>
      <c r="F1008" s="65"/>
      <c r="G1008" s="23">
        <f>G1009+G1019</f>
        <v>112781</v>
      </c>
    </row>
    <row r="1009" spans="1:7" s="57" customFormat="1" x14ac:dyDescent="0.25">
      <c r="A1009" s="41" t="s">
        <v>380</v>
      </c>
      <c r="B1009" s="21">
        <v>912</v>
      </c>
      <c r="C1009" s="22" t="s">
        <v>72</v>
      </c>
      <c r="D1009" s="22" t="s">
        <v>57</v>
      </c>
      <c r="E1009" s="22" t="s">
        <v>381</v>
      </c>
      <c r="F1009" s="65"/>
      <c r="G1009" s="23">
        <f>G1010</f>
        <v>37089</v>
      </c>
    </row>
    <row r="1010" spans="1:7" s="57" customFormat="1" ht="31.5" x14ac:dyDescent="0.25">
      <c r="A1010" s="60" t="s">
        <v>382</v>
      </c>
      <c r="B1010" s="25">
        <v>912</v>
      </c>
      <c r="C1010" s="26" t="s">
        <v>72</v>
      </c>
      <c r="D1010" s="26" t="s">
        <v>57</v>
      </c>
      <c r="E1010" s="26" t="s">
        <v>383</v>
      </c>
      <c r="F1010" s="31"/>
      <c r="G1010" s="27">
        <f>G1014+G1011</f>
        <v>37089</v>
      </c>
    </row>
    <row r="1011" spans="1:7" s="57" customFormat="1" x14ac:dyDescent="0.25">
      <c r="A1011" s="63" t="s">
        <v>22</v>
      </c>
      <c r="B1011" s="33">
        <v>912</v>
      </c>
      <c r="C1011" s="193" t="s">
        <v>72</v>
      </c>
      <c r="D1011" s="193" t="s">
        <v>57</v>
      </c>
      <c r="E1011" s="193" t="s">
        <v>383</v>
      </c>
      <c r="F1011" s="129" t="s">
        <v>15</v>
      </c>
      <c r="G1011" s="27">
        <f>G1012</f>
        <v>360</v>
      </c>
    </row>
    <row r="1012" spans="1:7" s="57" customFormat="1" ht="31.5" x14ac:dyDescent="0.25">
      <c r="A1012" s="63" t="s">
        <v>17</v>
      </c>
      <c r="B1012" s="33">
        <v>912</v>
      </c>
      <c r="C1012" s="193" t="s">
        <v>72</v>
      </c>
      <c r="D1012" s="193" t="s">
        <v>57</v>
      </c>
      <c r="E1012" s="193" t="s">
        <v>383</v>
      </c>
      <c r="F1012" s="129" t="s">
        <v>16</v>
      </c>
      <c r="G1012" s="27">
        <f>G1013</f>
        <v>360</v>
      </c>
    </row>
    <row r="1013" spans="1:7" s="57" customFormat="1" ht="31.5" x14ac:dyDescent="0.25">
      <c r="A1013" s="36" t="s">
        <v>194</v>
      </c>
      <c r="B1013" s="33">
        <v>912</v>
      </c>
      <c r="C1013" s="193" t="s">
        <v>72</v>
      </c>
      <c r="D1013" s="193" t="s">
        <v>57</v>
      </c>
      <c r="E1013" s="193" t="s">
        <v>383</v>
      </c>
      <c r="F1013" s="129" t="s">
        <v>134</v>
      </c>
      <c r="G1013" s="27">
        <v>360</v>
      </c>
    </row>
    <row r="1014" spans="1:7" s="57" customFormat="1" ht="31.5" x14ac:dyDescent="0.25">
      <c r="A1014" s="63" t="s">
        <v>18</v>
      </c>
      <c r="B1014" s="33">
        <v>912</v>
      </c>
      <c r="C1014" s="193" t="s">
        <v>72</v>
      </c>
      <c r="D1014" s="193" t="s">
        <v>57</v>
      </c>
      <c r="E1014" s="193" t="s">
        <v>383</v>
      </c>
      <c r="F1014" s="56" t="s">
        <v>20</v>
      </c>
      <c r="G1014" s="34">
        <f>G1015+G1017</f>
        <v>36729</v>
      </c>
    </row>
    <row r="1015" spans="1:7" s="57" customFormat="1" x14ac:dyDescent="0.25">
      <c r="A1015" s="63" t="s">
        <v>19</v>
      </c>
      <c r="B1015" s="33">
        <v>912</v>
      </c>
      <c r="C1015" s="193" t="s">
        <v>72</v>
      </c>
      <c r="D1015" s="193" t="s">
        <v>57</v>
      </c>
      <c r="E1015" s="193" t="s">
        <v>383</v>
      </c>
      <c r="F1015" s="56" t="s">
        <v>21</v>
      </c>
      <c r="G1015" s="34">
        <f>G1016</f>
        <v>1300</v>
      </c>
    </row>
    <row r="1016" spans="1:7" s="57" customFormat="1" x14ac:dyDescent="0.25">
      <c r="A1016" s="63" t="s">
        <v>155</v>
      </c>
      <c r="B1016" s="33">
        <v>912</v>
      </c>
      <c r="C1016" s="193" t="s">
        <v>72</v>
      </c>
      <c r="D1016" s="193" t="s">
        <v>57</v>
      </c>
      <c r="E1016" s="193" t="s">
        <v>383</v>
      </c>
      <c r="F1016" s="56" t="s">
        <v>156</v>
      </c>
      <c r="G1016" s="34">
        <v>1300</v>
      </c>
    </row>
    <row r="1017" spans="1:7" s="57" customFormat="1" ht="31.5" x14ac:dyDescent="0.25">
      <c r="A1017" s="63" t="s">
        <v>27</v>
      </c>
      <c r="B1017" s="33">
        <v>912</v>
      </c>
      <c r="C1017" s="193" t="s">
        <v>72</v>
      </c>
      <c r="D1017" s="193" t="s">
        <v>57</v>
      </c>
      <c r="E1017" s="193" t="s">
        <v>383</v>
      </c>
      <c r="F1017" s="56" t="s">
        <v>0</v>
      </c>
      <c r="G1017" s="34">
        <f>G1018</f>
        <v>35429</v>
      </c>
    </row>
    <row r="1018" spans="1:7" s="57" customFormat="1" ht="31.5" x14ac:dyDescent="0.25">
      <c r="A1018" s="63" t="s">
        <v>746</v>
      </c>
      <c r="B1018" s="29">
        <v>912</v>
      </c>
      <c r="C1018" s="193" t="s">
        <v>72</v>
      </c>
      <c r="D1018" s="193" t="s">
        <v>57</v>
      </c>
      <c r="E1018" s="193" t="s">
        <v>383</v>
      </c>
      <c r="F1018" s="56" t="s">
        <v>747</v>
      </c>
      <c r="G1018" s="34">
        <f>26100-25000+10000+8185+6100+2009+8035</f>
        <v>35429</v>
      </c>
    </row>
    <row r="1019" spans="1:7" s="57" customFormat="1" x14ac:dyDescent="0.25">
      <c r="A1019" s="41" t="s">
        <v>705</v>
      </c>
      <c r="B1019" s="21">
        <v>912</v>
      </c>
      <c r="C1019" s="22" t="s">
        <v>72</v>
      </c>
      <c r="D1019" s="22" t="s">
        <v>57</v>
      </c>
      <c r="E1019" s="22" t="s">
        <v>706</v>
      </c>
      <c r="F1019" s="65"/>
      <c r="G1019" s="23">
        <f>G1020+G1024+G1032+G1028</f>
        <v>75692</v>
      </c>
    </row>
    <row r="1020" spans="1:7" s="57" customFormat="1" x14ac:dyDescent="0.25">
      <c r="A1020" s="60" t="s">
        <v>707</v>
      </c>
      <c r="B1020" s="25">
        <v>912</v>
      </c>
      <c r="C1020" s="26" t="s">
        <v>72</v>
      </c>
      <c r="D1020" s="26" t="s">
        <v>57</v>
      </c>
      <c r="E1020" s="26" t="s">
        <v>708</v>
      </c>
      <c r="F1020" s="26"/>
      <c r="G1020" s="27">
        <f t="shared" ref="G1020:G1022" si="18">G1021</f>
        <v>75193</v>
      </c>
    </row>
    <row r="1021" spans="1:7" s="57" customFormat="1" ht="31.5" x14ac:dyDescent="0.25">
      <c r="A1021" s="63" t="s">
        <v>18</v>
      </c>
      <c r="B1021" s="33">
        <v>912</v>
      </c>
      <c r="C1021" s="193" t="s">
        <v>72</v>
      </c>
      <c r="D1021" s="193" t="s">
        <v>57</v>
      </c>
      <c r="E1021" s="193" t="s">
        <v>708</v>
      </c>
      <c r="F1021" s="19" t="s">
        <v>20</v>
      </c>
      <c r="G1021" s="30">
        <f t="shared" si="18"/>
        <v>75193</v>
      </c>
    </row>
    <row r="1022" spans="1:7" s="57" customFormat="1" x14ac:dyDescent="0.25">
      <c r="A1022" s="63" t="s">
        <v>25</v>
      </c>
      <c r="B1022" s="33">
        <v>912</v>
      </c>
      <c r="C1022" s="193" t="s">
        <v>72</v>
      </c>
      <c r="D1022" s="193" t="s">
        <v>57</v>
      </c>
      <c r="E1022" s="193" t="s">
        <v>708</v>
      </c>
      <c r="F1022" s="19" t="s">
        <v>26</v>
      </c>
      <c r="G1022" s="30">
        <f t="shared" si="18"/>
        <v>75193</v>
      </c>
    </row>
    <row r="1023" spans="1:7" s="57" customFormat="1" ht="47.25" x14ac:dyDescent="0.25">
      <c r="A1023" s="36" t="s">
        <v>150</v>
      </c>
      <c r="B1023" s="33">
        <v>912</v>
      </c>
      <c r="C1023" s="193" t="s">
        <v>72</v>
      </c>
      <c r="D1023" s="193" t="s">
        <v>57</v>
      </c>
      <c r="E1023" s="193" t="s">
        <v>708</v>
      </c>
      <c r="F1023" s="193" t="s">
        <v>152</v>
      </c>
      <c r="G1023" s="30">
        <f>87387+1060-8185-2009-3060</f>
        <v>75193</v>
      </c>
    </row>
    <row r="1024" spans="1:7" s="57" customFormat="1" x14ac:dyDescent="0.25">
      <c r="A1024" s="60" t="s">
        <v>709</v>
      </c>
      <c r="B1024" s="25">
        <v>912</v>
      </c>
      <c r="C1024" s="26" t="s">
        <v>72</v>
      </c>
      <c r="D1024" s="26" t="s">
        <v>57</v>
      </c>
      <c r="E1024" s="26" t="s">
        <v>710</v>
      </c>
      <c r="F1024" s="26"/>
      <c r="G1024" s="27">
        <f t="shared" ref="G1024:G1026" si="19">G1025</f>
        <v>29</v>
      </c>
    </row>
    <row r="1025" spans="1:7" s="57" customFormat="1" ht="31.5" x14ac:dyDescent="0.25">
      <c r="A1025" s="63" t="s">
        <v>18</v>
      </c>
      <c r="B1025" s="33">
        <v>912</v>
      </c>
      <c r="C1025" s="193" t="s">
        <v>72</v>
      </c>
      <c r="D1025" s="193" t="s">
        <v>57</v>
      </c>
      <c r="E1025" s="193" t="s">
        <v>710</v>
      </c>
      <c r="F1025" s="19" t="s">
        <v>20</v>
      </c>
      <c r="G1025" s="34">
        <f t="shared" si="19"/>
        <v>29</v>
      </c>
    </row>
    <row r="1026" spans="1:7" s="57" customFormat="1" x14ac:dyDescent="0.25">
      <c r="A1026" s="63" t="s">
        <v>25</v>
      </c>
      <c r="B1026" s="33">
        <v>912</v>
      </c>
      <c r="C1026" s="193" t="s">
        <v>72</v>
      </c>
      <c r="D1026" s="193" t="s">
        <v>57</v>
      </c>
      <c r="E1026" s="193" t="s">
        <v>710</v>
      </c>
      <c r="F1026" s="19" t="s">
        <v>26</v>
      </c>
      <c r="G1026" s="34">
        <f t="shared" si="19"/>
        <v>29</v>
      </c>
    </row>
    <row r="1027" spans="1:7" s="57" customFormat="1" x14ac:dyDescent="0.25">
      <c r="A1027" s="63" t="s">
        <v>144</v>
      </c>
      <c r="B1027" s="33">
        <v>912</v>
      </c>
      <c r="C1027" s="193" t="s">
        <v>72</v>
      </c>
      <c r="D1027" s="193" t="s">
        <v>57</v>
      </c>
      <c r="E1027" s="193" t="s">
        <v>710</v>
      </c>
      <c r="F1027" s="19" t="s">
        <v>151</v>
      </c>
      <c r="G1027" s="34">
        <v>29</v>
      </c>
    </row>
    <row r="1028" spans="1:7" s="57" customFormat="1" ht="31.5" x14ac:dyDescent="0.25">
      <c r="A1028" s="60" t="s">
        <v>792</v>
      </c>
      <c r="B1028" s="25">
        <v>912</v>
      </c>
      <c r="C1028" s="26" t="s">
        <v>72</v>
      </c>
      <c r="D1028" s="26" t="s">
        <v>57</v>
      </c>
      <c r="E1028" s="26" t="s">
        <v>758</v>
      </c>
      <c r="F1028" s="26"/>
      <c r="G1028" s="102">
        <f>G1029</f>
        <v>400</v>
      </c>
    </row>
    <row r="1029" spans="1:7" s="57" customFormat="1" ht="31.5" x14ac:dyDescent="0.25">
      <c r="A1029" s="63" t="s">
        <v>18</v>
      </c>
      <c r="B1029" s="33">
        <v>912</v>
      </c>
      <c r="C1029" s="193" t="s">
        <v>72</v>
      </c>
      <c r="D1029" s="193" t="s">
        <v>57</v>
      </c>
      <c r="E1029" s="193" t="s">
        <v>758</v>
      </c>
      <c r="F1029" s="19" t="s">
        <v>20</v>
      </c>
      <c r="G1029" s="103">
        <f>G1030</f>
        <v>400</v>
      </c>
    </row>
    <row r="1030" spans="1:7" s="57" customFormat="1" x14ac:dyDescent="0.25">
      <c r="A1030" s="63" t="s">
        <v>25</v>
      </c>
      <c r="B1030" s="33">
        <v>912</v>
      </c>
      <c r="C1030" s="193" t="s">
        <v>72</v>
      </c>
      <c r="D1030" s="193" t="s">
        <v>57</v>
      </c>
      <c r="E1030" s="193" t="s">
        <v>758</v>
      </c>
      <c r="F1030" s="19" t="s">
        <v>26</v>
      </c>
      <c r="G1030" s="103">
        <f>G1031</f>
        <v>400</v>
      </c>
    </row>
    <row r="1031" spans="1:7" s="57" customFormat="1" x14ac:dyDescent="0.25">
      <c r="A1031" s="63" t="s">
        <v>144</v>
      </c>
      <c r="B1031" s="33">
        <v>912</v>
      </c>
      <c r="C1031" s="193" t="s">
        <v>72</v>
      </c>
      <c r="D1031" s="193" t="s">
        <v>57</v>
      </c>
      <c r="E1031" s="193" t="s">
        <v>758</v>
      </c>
      <c r="F1031" s="19" t="s">
        <v>151</v>
      </c>
      <c r="G1031" s="103">
        <v>400</v>
      </c>
    </row>
    <row r="1032" spans="1:7" s="57" customFormat="1" x14ac:dyDescent="0.25">
      <c r="A1032" s="60" t="s">
        <v>370</v>
      </c>
      <c r="B1032" s="25">
        <v>912</v>
      </c>
      <c r="C1032" s="26" t="s">
        <v>72</v>
      </c>
      <c r="D1032" s="26" t="s">
        <v>57</v>
      </c>
      <c r="E1032" s="26" t="s">
        <v>711</v>
      </c>
      <c r="F1032" s="31"/>
      <c r="G1032" s="27">
        <f>G1033</f>
        <v>70</v>
      </c>
    </row>
    <row r="1033" spans="1:7" s="57" customFormat="1" ht="31.5" x14ac:dyDescent="0.25">
      <c r="A1033" s="63" t="s">
        <v>18</v>
      </c>
      <c r="B1033" s="33">
        <v>912</v>
      </c>
      <c r="C1033" s="193" t="s">
        <v>72</v>
      </c>
      <c r="D1033" s="193" t="s">
        <v>57</v>
      </c>
      <c r="E1033" s="19" t="s">
        <v>711</v>
      </c>
      <c r="F1033" s="56" t="s">
        <v>20</v>
      </c>
      <c r="G1033" s="34">
        <f>G1034</f>
        <v>70</v>
      </c>
    </row>
    <row r="1034" spans="1:7" s="57" customFormat="1" x14ac:dyDescent="0.25">
      <c r="A1034" s="63" t="s">
        <v>25</v>
      </c>
      <c r="B1034" s="33">
        <v>912</v>
      </c>
      <c r="C1034" s="193" t="s">
        <v>72</v>
      </c>
      <c r="D1034" s="193" t="s">
        <v>57</v>
      </c>
      <c r="E1034" s="19" t="s">
        <v>711</v>
      </c>
      <c r="F1034" s="117" t="s">
        <v>26</v>
      </c>
      <c r="G1034" s="34">
        <f>G1035</f>
        <v>70</v>
      </c>
    </row>
    <row r="1035" spans="1:7" s="57" customFormat="1" x14ac:dyDescent="0.25">
      <c r="A1035" s="63" t="s">
        <v>144</v>
      </c>
      <c r="B1035" s="33">
        <v>912</v>
      </c>
      <c r="C1035" s="193" t="s">
        <v>72</v>
      </c>
      <c r="D1035" s="193" t="s">
        <v>57</v>
      </c>
      <c r="E1035" s="19" t="s">
        <v>711</v>
      </c>
      <c r="F1035" s="117" t="s">
        <v>151</v>
      </c>
      <c r="G1035" s="34">
        <v>70</v>
      </c>
    </row>
    <row r="1036" spans="1:7" ht="26.45" customHeight="1" x14ac:dyDescent="0.3">
      <c r="A1036" s="37" t="s">
        <v>95</v>
      </c>
      <c r="B1036" s="21">
        <v>912</v>
      </c>
      <c r="C1036" s="38">
        <v>12</v>
      </c>
      <c r="D1036" s="38"/>
      <c r="E1036" s="38"/>
      <c r="F1036" s="38"/>
      <c r="G1036" s="83">
        <f>G1037+G1056+G1067</f>
        <v>25091</v>
      </c>
    </row>
    <row r="1037" spans="1:7" s="57" customFormat="1" ht="20.45" customHeight="1" x14ac:dyDescent="0.25">
      <c r="A1037" s="39" t="s">
        <v>111</v>
      </c>
      <c r="B1037" s="21">
        <v>912</v>
      </c>
      <c r="C1037" s="22">
        <v>12</v>
      </c>
      <c r="D1037" s="22" t="s">
        <v>64</v>
      </c>
      <c r="E1037" s="40"/>
      <c r="F1037" s="19"/>
      <c r="G1037" s="23">
        <f t="shared" ref="G1037:G1042" si="20">G1038</f>
        <v>13961</v>
      </c>
    </row>
    <row r="1038" spans="1:7" s="57" customFormat="1" ht="63" x14ac:dyDescent="0.25">
      <c r="A1038" s="48" t="s">
        <v>569</v>
      </c>
      <c r="B1038" s="21">
        <v>912</v>
      </c>
      <c r="C1038" s="22">
        <v>12</v>
      </c>
      <c r="D1038" s="21" t="s">
        <v>64</v>
      </c>
      <c r="E1038" s="22" t="s">
        <v>429</v>
      </c>
      <c r="F1038" s="21"/>
      <c r="G1038" s="23">
        <f t="shared" si="20"/>
        <v>13961</v>
      </c>
    </row>
    <row r="1039" spans="1:7" s="57" customFormat="1" ht="47.25" x14ac:dyDescent="0.25">
      <c r="A1039" s="48" t="s">
        <v>570</v>
      </c>
      <c r="B1039" s="21">
        <v>912</v>
      </c>
      <c r="C1039" s="22" t="s">
        <v>81</v>
      </c>
      <c r="D1039" s="22" t="s">
        <v>64</v>
      </c>
      <c r="E1039" s="49" t="s">
        <v>431</v>
      </c>
      <c r="F1039" s="68"/>
      <c r="G1039" s="23">
        <f>G1040+G1044+G1052+G1048</f>
        <v>13961</v>
      </c>
    </row>
    <row r="1040" spans="1:7" s="57" customFormat="1" ht="31.5" x14ac:dyDescent="0.25">
      <c r="A1040" s="24" t="s">
        <v>159</v>
      </c>
      <c r="B1040" s="25">
        <v>912</v>
      </c>
      <c r="C1040" s="26">
        <v>12</v>
      </c>
      <c r="D1040" s="26" t="s">
        <v>64</v>
      </c>
      <c r="E1040" s="26" t="s">
        <v>432</v>
      </c>
      <c r="F1040" s="52"/>
      <c r="G1040" s="27">
        <f>G1041</f>
        <v>5445</v>
      </c>
    </row>
    <row r="1041" spans="1:7" s="57" customFormat="1" ht="18.600000000000001" customHeight="1" x14ac:dyDescent="0.25">
      <c r="A1041" s="189" t="s">
        <v>22</v>
      </c>
      <c r="B1041" s="25">
        <v>912</v>
      </c>
      <c r="C1041" s="193" t="s">
        <v>81</v>
      </c>
      <c r="D1041" s="193" t="s">
        <v>64</v>
      </c>
      <c r="E1041" s="193" t="s">
        <v>432</v>
      </c>
      <c r="F1041" s="193" t="s">
        <v>15</v>
      </c>
      <c r="G1041" s="27">
        <f t="shared" si="20"/>
        <v>5445</v>
      </c>
    </row>
    <row r="1042" spans="1:7" s="57" customFormat="1" ht="36.75" customHeight="1" x14ac:dyDescent="0.25">
      <c r="A1042" s="189" t="s">
        <v>17</v>
      </c>
      <c r="B1042" s="33">
        <v>912</v>
      </c>
      <c r="C1042" s="193" t="s">
        <v>81</v>
      </c>
      <c r="D1042" s="193" t="s">
        <v>64</v>
      </c>
      <c r="E1042" s="193" t="s">
        <v>432</v>
      </c>
      <c r="F1042" s="193" t="s">
        <v>16</v>
      </c>
      <c r="G1042" s="30">
        <f t="shared" si="20"/>
        <v>5445</v>
      </c>
    </row>
    <row r="1043" spans="1:7" s="57" customFormat="1" ht="31.5" x14ac:dyDescent="0.25">
      <c r="A1043" s="190" t="s">
        <v>130</v>
      </c>
      <c r="B1043" s="33">
        <v>912</v>
      </c>
      <c r="C1043" s="193">
        <v>12</v>
      </c>
      <c r="D1043" s="193" t="s">
        <v>64</v>
      </c>
      <c r="E1043" s="193" t="s">
        <v>432</v>
      </c>
      <c r="F1043" s="193" t="s">
        <v>134</v>
      </c>
      <c r="G1043" s="30">
        <f>6000+3000-3555</f>
        <v>5445</v>
      </c>
    </row>
    <row r="1044" spans="1:7" s="57" customFormat="1" ht="22.9" customHeight="1" x14ac:dyDescent="0.25">
      <c r="A1044" s="60" t="s">
        <v>857</v>
      </c>
      <c r="B1044" s="25">
        <v>912</v>
      </c>
      <c r="C1044" s="26" t="s">
        <v>81</v>
      </c>
      <c r="D1044" s="26" t="s">
        <v>64</v>
      </c>
      <c r="E1044" s="26" t="s">
        <v>856</v>
      </c>
      <c r="F1044" s="26"/>
      <c r="G1044" s="27">
        <f>G1045</f>
        <v>60</v>
      </c>
    </row>
    <row r="1045" spans="1:7" s="57" customFormat="1" ht="31.5" x14ac:dyDescent="0.25">
      <c r="A1045" s="36" t="s">
        <v>18</v>
      </c>
      <c r="B1045" s="33">
        <v>912</v>
      </c>
      <c r="C1045" s="193" t="s">
        <v>81</v>
      </c>
      <c r="D1045" s="193" t="s">
        <v>64</v>
      </c>
      <c r="E1045" s="193" t="s">
        <v>856</v>
      </c>
      <c r="F1045" s="193" t="s">
        <v>20</v>
      </c>
      <c r="G1045" s="30">
        <f>G1046</f>
        <v>60</v>
      </c>
    </row>
    <row r="1046" spans="1:7" s="57" customFormat="1" x14ac:dyDescent="0.25">
      <c r="A1046" s="36" t="s">
        <v>25</v>
      </c>
      <c r="B1046" s="33">
        <v>912</v>
      </c>
      <c r="C1046" s="193" t="s">
        <v>81</v>
      </c>
      <c r="D1046" s="193" t="s">
        <v>64</v>
      </c>
      <c r="E1046" s="193" t="s">
        <v>856</v>
      </c>
      <c r="F1046" s="193" t="s">
        <v>26</v>
      </c>
      <c r="G1046" s="30">
        <f>G1047</f>
        <v>60</v>
      </c>
    </row>
    <row r="1047" spans="1:7" s="57" customFormat="1" x14ac:dyDescent="0.25">
      <c r="A1047" s="63" t="s">
        <v>144</v>
      </c>
      <c r="B1047" s="33">
        <v>912</v>
      </c>
      <c r="C1047" s="193" t="s">
        <v>81</v>
      </c>
      <c r="D1047" s="193" t="s">
        <v>64</v>
      </c>
      <c r="E1047" s="193" t="s">
        <v>856</v>
      </c>
      <c r="F1047" s="193" t="s">
        <v>151</v>
      </c>
      <c r="G1047" s="30">
        <v>60</v>
      </c>
    </row>
    <row r="1048" spans="1:7" s="57" customFormat="1" x14ac:dyDescent="0.25">
      <c r="A1048" s="60" t="s">
        <v>904</v>
      </c>
      <c r="B1048" s="25">
        <v>912</v>
      </c>
      <c r="C1048" s="26" t="s">
        <v>81</v>
      </c>
      <c r="D1048" s="26" t="s">
        <v>64</v>
      </c>
      <c r="E1048" s="26" t="s">
        <v>903</v>
      </c>
      <c r="F1048" s="26"/>
      <c r="G1048" s="27">
        <f>G1049</f>
        <v>140</v>
      </c>
    </row>
    <row r="1049" spans="1:7" s="57" customFormat="1" ht="31.5" x14ac:dyDescent="0.25">
      <c r="A1049" s="36" t="s">
        <v>18</v>
      </c>
      <c r="B1049" s="33">
        <v>912</v>
      </c>
      <c r="C1049" s="193" t="s">
        <v>81</v>
      </c>
      <c r="D1049" s="193" t="s">
        <v>64</v>
      </c>
      <c r="E1049" s="193" t="s">
        <v>903</v>
      </c>
      <c r="F1049" s="193" t="s">
        <v>20</v>
      </c>
      <c r="G1049" s="30">
        <f>G1050</f>
        <v>140</v>
      </c>
    </row>
    <row r="1050" spans="1:7" s="57" customFormat="1" x14ac:dyDescent="0.25">
      <c r="A1050" s="36" t="s">
        <v>25</v>
      </c>
      <c r="B1050" s="33">
        <v>912</v>
      </c>
      <c r="C1050" s="193" t="s">
        <v>81</v>
      </c>
      <c r="D1050" s="193" t="s">
        <v>64</v>
      </c>
      <c r="E1050" s="193" t="s">
        <v>903</v>
      </c>
      <c r="F1050" s="193" t="s">
        <v>26</v>
      </c>
      <c r="G1050" s="30">
        <f>G1051</f>
        <v>140</v>
      </c>
    </row>
    <row r="1051" spans="1:7" s="57" customFormat="1" x14ac:dyDescent="0.25">
      <c r="A1051" s="63" t="s">
        <v>144</v>
      </c>
      <c r="B1051" s="33">
        <v>912</v>
      </c>
      <c r="C1051" s="193" t="s">
        <v>81</v>
      </c>
      <c r="D1051" s="193" t="s">
        <v>64</v>
      </c>
      <c r="E1051" s="193" t="s">
        <v>903</v>
      </c>
      <c r="F1051" s="193" t="s">
        <v>151</v>
      </c>
      <c r="G1051" s="30">
        <v>140</v>
      </c>
    </row>
    <row r="1052" spans="1:7" s="57" customFormat="1" x14ac:dyDescent="0.25">
      <c r="A1052" s="24" t="s">
        <v>855</v>
      </c>
      <c r="B1052" s="25">
        <v>912</v>
      </c>
      <c r="C1052" s="26">
        <v>12</v>
      </c>
      <c r="D1052" s="26" t="s">
        <v>64</v>
      </c>
      <c r="E1052" s="26" t="s">
        <v>854</v>
      </c>
      <c r="F1052" s="52"/>
      <c r="G1052" s="27">
        <f>G1053</f>
        <v>8316</v>
      </c>
    </row>
    <row r="1053" spans="1:7" s="57" customFormat="1" ht="31.5" x14ac:dyDescent="0.25">
      <c r="A1053" s="36" t="s">
        <v>18</v>
      </c>
      <c r="B1053" s="33">
        <v>912</v>
      </c>
      <c r="C1053" s="193" t="s">
        <v>81</v>
      </c>
      <c r="D1053" s="193" t="s">
        <v>64</v>
      </c>
      <c r="E1053" s="193" t="s">
        <v>854</v>
      </c>
      <c r="F1053" s="193" t="s">
        <v>20</v>
      </c>
      <c r="G1053" s="30">
        <f>G1054</f>
        <v>8316</v>
      </c>
    </row>
    <row r="1054" spans="1:7" s="57" customFormat="1" x14ac:dyDescent="0.25">
      <c r="A1054" s="36" t="s">
        <v>25</v>
      </c>
      <c r="B1054" s="33">
        <v>912</v>
      </c>
      <c r="C1054" s="193" t="s">
        <v>81</v>
      </c>
      <c r="D1054" s="193" t="s">
        <v>64</v>
      </c>
      <c r="E1054" s="193" t="s">
        <v>854</v>
      </c>
      <c r="F1054" s="193" t="s">
        <v>26</v>
      </c>
      <c r="G1054" s="30">
        <f>G1055</f>
        <v>8316</v>
      </c>
    </row>
    <row r="1055" spans="1:7" s="57" customFormat="1" ht="47.25" x14ac:dyDescent="0.25">
      <c r="A1055" s="36" t="s">
        <v>150</v>
      </c>
      <c r="B1055" s="33">
        <v>912</v>
      </c>
      <c r="C1055" s="193" t="s">
        <v>81</v>
      </c>
      <c r="D1055" s="193" t="s">
        <v>64</v>
      </c>
      <c r="E1055" s="193" t="s">
        <v>854</v>
      </c>
      <c r="F1055" s="193" t="s">
        <v>152</v>
      </c>
      <c r="G1055" s="30">
        <v>8316</v>
      </c>
    </row>
    <row r="1056" spans="1:7" s="57" customFormat="1" ht="20.45" customHeight="1" x14ac:dyDescent="0.25">
      <c r="A1056" s="48" t="s">
        <v>571</v>
      </c>
      <c r="B1056" s="21">
        <v>912</v>
      </c>
      <c r="C1056" s="22" t="s">
        <v>81</v>
      </c>
      <c r="D1056" s="22" t="s">
        <v>54</v>
      </c>
      <c r="E1056" s="22"/>
      <c r="F1056" s="22"/>
      <c r="G1056" s="23">
        <f t="shared" ref="G1056:G1061" si="21">G1057</f>
        <v>9860</v>
      </c>
    </row>
    <row r="1057" spans="1:7" s="57" customFormat="1" ht="63" x14ac:dyDescent="0.25">
      <c r="A1057" s="48" t="s">
        <v>569</v>
      </c>
      <c r="B1057" s="21">
        <v>912</v>
      </c>
      <c r="C1057" s="22">
        <v>12</v>
      </c>
      <c r="D1057" s="22" t="s">
        <v>54</v>
      </c>
      <c r="E1057" s="22" t="s">
        <v>429</v>
      </c>
      <c r="F1057" s="21"/>
      <c r="G1057" s="23">
        <f>G1059+G1063</f>
        <v>9860</v>
      </c>
    </row>
    <row r="1058" spans="1:7" s="57" customFormat="1" ht="47.25" x14ac:dyDescent="0.25">
      <c r="A1058" s="48" t="s">
        <v>570</v>
      </c>
      <c r="B1058" s="21">
        <v>912</v>
      </c>
      <c r="C1058" s="22" t="s">
        <v>81</v>
      </c>
      <c r="D1058" s="22" t="s">
        <v>54</v>
      </c>
      <c r="E1058" s="49" t="s">
        <v>431</v>
      </c>
      <c r="F1058" s="68"/>
      <c r="G1058" s="23">
        <f t="shared" ref="G1058:G1059" si="22">G1059</f>
        <v>9600</v>
      </c>
    </row>
    <row r="1059" spans="1:7" s="57" customFormat="1" ht="31.5" x14ac:dyDescent="0.25">
      <c r="A1059" s="24" t="s">
        <v>159</v>
      </c>
      <c r="B1059" s="25">
        <v>912</v>
      </c>
      <c r="C1059" s="26">
        <v>12</v>
      </c>
      <c r="D1059" s="26" t="s">
        <v>54</v>
      </c>
      <c r="E1059" s="26" t="s">
        <v>432</v>
      </c>
      <c r="F1059" s="193"/>
      <c r="G1059" s="27">
        <f t="shared" si="22"/>
        <v>9600</v>
      </c>
    </row>
    <row r="1060" spans="1:7" s="57" customFormat="1" x14ac:dyDescent="0.25">
      <c r="A1060" s="62" t="s">
        <v>22</v>
      </c>
      <c r="B1060" s="21">
        <v>912</v>
      </c>
      <c r="C1060" s="22" t="s">
        <v>81</v>
      </c>
      <c r="D1060" s="22" t="s">
        <v>54</v>
      </c>
      <c r="E1060" s="193" t="s">
        <v>432</v>
      </c>
      <c r="F1060" s="193" t="s">
        <v>15</v>
      </c>
      <c r="G1060" s="30">
        <f t="shared" si="21"/>
        <v>9600</v>
      </c>
    </row>
    <row r="1061" spans="1:7" s="57" customFormat="1" ht="31.5" x14ac:dyDescent="0.25">
      <c r="A1061" s="62" t="s">
        <v>17</v>
      </c>
      <c r="B1061" s="33">
        <v>912</v>
      </c>
      <c r="C1061" s="193" t="s">
        <v>81</v>
      </c>
      <c r="D1061" s="193" t="s">
        <v>54</v>
      </c>
      <c r="E1061" s="193" t="s">
        <v>432</v>
      </c>
      <c r="F1061" s="193" t="s">
        <v>16</v>
      </c>
      <c r="G1061" s="30">
        <f t="shared" si="21"/>
        <v>9600</v>
      </c>
    </row>
    <row r="1062" spans="1:7" s="57" customFormat="1" ht="31.5" x14ac:dyDescent="0.25">
      <c r="A1062" s="130" t="s">
        <v>160</v>
      </c>
      <c r="B1062" s="33">
        <v>912</v>
      </c>
      <c r="C1062" s="193" t="s">
        <v>81</v>
      </c>
      <c r="D1062" s="193" t="s">
        <v>54</v>
      </c>
      <c r="E1062" s="193" t="s">
        <v>432</v>
      </c>
      <c r="F1062" s="193" t="s">
        <v>134</v>
      </c>
      <c r="G1062" s="30">
        <f>3300+6300</f>
        <v>9600</v>
      </c>
    </row>
    <row r="1063" spans="1:7" s="57" customFormat="1" x14ac:dyDescent="0.25">
      <c r="A1063" s="131" t="s">
        <v>728</v>
      </c>
      <c r="B1063" s="25">
        <v>912</v>
      </c>
      <c r="C1063" s="26" t="s">
        <v>81</v>
      </c>
      <c r="D1063" s="26" t="s">
        <v>54</v>
      </c>
      <c r="E1063" s="26" t="s">
        <v>730</v>
      </c>
      <c r="F1063" s="26"/>
      <c r="G1063" s="27">
        <f t="shared" ref="G1063:G1065" si="23">G1064</f>
        <v>260</v>
      </c>
    </row>
    <row r="1064" spans="1:7" s="57" customFormat="1" x14ac:dyDescent="0.25">
      <c r="A1064" s="62" t="s">
        <v>22</v>
      </c>
      <c r="B1064" s="33">
        <v>912</v>
      </c>
      <c r="C1064" s="193" t="s">
        <v>81</v>
      </c>
      <c r="D1064" s="193" t="s">
        <v>54</v>
      </c>
      <c r="E1064" s="193" t="s">
        <v>730</v>
      </c>
      <c r="F1064" s="193" t="s">
        <v>15</v>
      </c>
      <c r="G1064" s="30">
        <f t="shared" si="23"/>
        <v>260</v>
      </c>
    </row>
    <row r="1065" spans="1:7" s="57" customFormat="1" ht="31.5" x14ac:dyDescent="0.25">
      <c r="A1065" s="62" t="s">
        <v>17</v>
      </c>
      <c r="B1065" s="25">
        <v>912</v>
      </c>
      <c r="C1065" s="193" t="s">
        <v>81</v>
      </c>
      <c r="D1065" s="193" t="s">
        <v>54</v>
      </c>
      <c r="E1065" s="193" t="s">
        <v>730</v>
      </c>
      <c r="F1065" s="193" t="s">
        <v>16</v>
      </c>
      <c r="G1065" s="30">
        <f t="shared" si="23"/>
        <v>260</v>
      </c>
    </row>
    <row r="1066" spans="1:7" s="57" customFormat="1" ht="31.5" x14ac:dyDescent="0.25">
      <c r="A1066" s="130" t="s">
        <v>160</v>
      </c>
      <c r="B1066" s="29">
        <v>912</v>
      </c>
      <c r="C1066" s="193" t="s">
        <v>81</v>
      </c>
      <c r="D1066" s="193" t="s">
        <v>54</v>
      </c>
      <c r="E1066" s="193" t="s">
        <v>730</v>
      </c>
      <c r="F1066" s="193" t="s">
        <v>134</v>
      </c>
      <c r="G1066" s="30">
        <f>500-240</f>
        <v>260</v>
      </c>
    </row>
    <row r="1067" spans="1:7" s="57" customFormat="1" x14ac:dyDescent="0.25">
      <c r="A1067" s="39" t="s">
        <v>112</v>
      </c>
      <c r="B1067" s="29">
        <v>912</v>
      </c>
      <c r="C1067" s="22">
        <v>12</v>
      </c>
      <c r="D1067" s="22" t="s">
        <v>58</v>
      </c>
      <c r="E1067" s="40"/>
      <c r="F1067" s="19"/>
      <c r="G1067" s="23">
        <f>G1068</f>
        <v>1270</v>
      </c>
    </row>
    <row r="1068" spans="1:7" s="57" customFormat="1" ht="63" x14ac:dyDescent="0.25">
      <c r="A1068" s="41" t="s">
        <v>729</v>
      </c>
      <c r="B1068" s="21">
        <v>912</v>
      </c>
      <c r="C1068" s="22">
        <v>12</v>
      </c>
      <c r="D1068" s="21" t="s">
        <v>58</v>
      </c>
      <c r="E1068" s="22" t="s">
        <v>429</v>
      </c>
      <c r="F1068" s="22"/>
      <c r="G1068" s="23">
        <f>G1069+G1078</f>
        <v>1270</v>
      </c>
    </row>
    <row r="1069" spans="1:7" s="57" customFormat="1" ht="47.25" x14ac:dyDescent="0.25">
      <c r="A1069" s="41" t="s">
        <v>430</v>
      </c>
      <c r="B1069" s="21">
        <v>912</v>
      </c>
      <c r="C1069" s="22" t="s">
        <v>81</v>
      </c>
      <c r="D1069" s="22" t="s">
        <v>58</v>
      </c>
      <c r="E1069" s="49" t="s">
        <v>431</v>
      </c>
      <c r="F1069" s="68"/>
      <c r="G1069" s="23">
        <f>G1070+G1074</f>
        <v>920</v>
      </c>
    </row>
    <row r="1070" spans="1:7" s="132" customFormat="1" ht="31.5" x14ac:dyDescent="0.25">
      <c r="A1070" s="96" t="s">
        <v>159</v>
      </c>
      <c r="B1070" s="25">
        <v>912</v>
      </c>
      <c r="C1070" s="26" t="s">
        <v>81</v>
      </c>
      <c r="D1070" s="26" t="s">
        <v>58</v>
      </c>
      <c r="E1070" s="26" t="s">
        <v>432</v>
      </c>
      <c r="F1070" s="26"/>
      <c r="G1070" s="27">
        <f t="shared" ref="G1070:G1076" si="24">G1071</f>
        <v>820</v>
      </c>
    </row>
    <row r="1071" spans="1:7" s="132" customFormat="1" x14ac:dyDescent="0.25">
      <c r="A1071" s="62" t="s">
        <v>22</v>
      </c>
      <c r="B1071" s="29">
        <v>912</v>
      </c>
      <c r="C1071" s="193" t="s">
        <v>81</v>
      </c>
      <c r="D1071" s="193" t="s">
        <v>58</v>
      </c>
      <c r="E1071" s="193" t="s">
        <v>432</v>
      </c>
      <c r="F1071" s="193">
        <v>200</v>
      </c>
      <c r="G1071" s="30">
        <f t="shared" si="24"/>
        <v>820</v>
      </c>
    </row>
    <row r="1072" spans="1:7" s="132" customFormat="1" ht="35.450000000000003" customHeight="1" x14ac:dyDescent="0.25">
      <c r="A1072" s="62" t="s">
        <v>17</v>
      </c>
      <c r="B1072" s="29">
        <v>912</v>
      </c>
      <c r="C1072" s="193" t="s">
        <v>81</v>
      </c>
      <c r="D1072" s="193" t="s">
        <v>58</v>
      </c>
      <c r="E1072" s="193" t="s">
        <v>432</v>
      </c>
      <c r="F1072" s="193">
        <v>240</v>
      </c>
      <c r="G1072" s="30">
        <f t="shared" si="24"/>
        <v>820</v>
      </c>
    </row>
    <row r="1073" spans="1:7" s="132" customFormat="1" ht="31.5" x14ac:dyDescent="0.25">
      <c r="A1073" s="130" t="s">
        <v>160</v>
      </c>
      <c r="B1073" s="29">
        <v>912</v>
      </c>
      <c r="C1073" s="193" t="s">
        <v>81</v>
      </c>
      <c r="D1073" s="193" t="s">
        <v>58</v>
      </c>
      <c r="E1073" s="193" t="s">
        <v>432</v>
      </c>
      <c r="F1073" s="193" t="s">
        <v>134</v>
      </c>
      <c r="G1073" s="30">
        <f>820</f>
        <v>820</v>
      </c>
    </row>
    <row r="1074" spans="1:7" s="132" customFormat="1" ht="31.5" x14ac:dyDescent="0.25">
      <c r="A1074" s="96" t="s">
        <v>906</v>
      </c>
      <c r="B1074" s="25">
        <v>912</v>
      </c>
      <c r="C1074" s="26" t="s">
        <v>81</v>
      </c>
      <c r="D1074" s="26" t="s">
        <v>58</v>
      </c>
      <c r="E1074" s="26" t="s">
        <v>905</v>
      </c>
      <c r="F1074" s="26"/>
      <c r="G1074" s="27">
        <f t="shared" si="24"/>
        <v>100</v>
      </c>
    </row>
    <row r="1075" spans="1:7" s="132" customFormat="1" x14ac:dyDescent="0.25">
      <c r="A1075" s="62" t="s">
        <v>22</v>
      </c>
      <c r="B1075" s="29">
        <v>912</v>
      </c>
      <c r="C1075" s="193" t="s">
        <v>81</v>
      </c>
      <c r="D1075" s="193" t="s">
        <v>58</v>
      </c>
      <c r="E1075" s="193" t="s">
        <v>905</v>
      </c>
      <c r="F1075" s="193">
        <v>200</v>
      </c>
      <c r="G1075" s="30">
        <f t="shared" si="24"/>
        <v>100</v>
      </c>
    </row>
    <row r="1076" spans="1:7" s="132" customFormat="1" ht="31.5" x14ac:dyDescent="0.25">
      <c r="A1076" s="62" t="s">
        <v>17</v>
      </c>
      <c r="B1076" s="29">
        <v>912</v>
      </c>
      <c r="C1076" s="193" t="s">
        <v>81</v>
      </c>
      <c r="D1076" s="193" t="s">
        <v>58</v>
      </c>
      <c r="E1076" s="193" t="s">
        <v>905</v>
      </c>
      <c r="F1076" s="193">
        <v>240</v>
      </c>
      <c r="G1076" s="30">
        <f t="shared" si="24"/>
        <v>100</v>
      </c>
    </row>
    <row r="1077" spans="1:7" s="132" customFormat="1" ht="31.5" x14ac:dyDescent="0.25">
      <c r="A1077" s="130" t="s">
        <v>160</v>
      </c>
      <c r="B1077" s="29">
        <v>912</v>
      </c>
      <c r="C1077" s="193" t="s">
        <v>81</v>
      </c>
      <c r="D1077" s="193" t="s">
        <v>58</v>
      </c>
      <c r="E1077" s="193" t="s">
        <v>905</v>
      </c>
      <c r="F1077" s="193" t="s">
        <v>134</v>
      </c>
      <c r="G1077" s="30">
        <v>100</v>
      </c>
    </row>
    <row r="1078" spans="1:7" s="132" customFormat="1" ht="31.5" x14ac:dyDescent="0.25">
      <c r="A1078" s="41" t="s">
        <v>465</v>
      </c>
      <c r="B1078" s="21">
        <v>912</v>
      </c>
      <c r="C1078" s="22" t="s">
        <v>81</v>
      </c>
      <c r="D1078" s="22" t="s">
        <v>58</v>
      </c>
      <c r="E1078" s="49" t="s">
        <v>434</v>
      </c>
      <c r="F1078" s="68"/>
      <c r="G1078" s="23">
        <f t="shared" ref="G1078:G1081" si="25">G1079</f>
        <v>350</v>
      </c>
    </row>
    <row r="1079" spans="1:7" s="132" customFormat="1" x14ac:dyDescent="0.25">
      <c r="A1079" s="96" t="s">
        <v>161</v>
      </c>
      <c r="B1079" s="25">
        <v>912</v>
      </c>
      <c r="C1079" s="26" t="s">
        <v>81</v>
      </c>
      <c r="D1079" s="26" t="s">
        <v>58</v>
      </c>
      <c r="E1079" s="26" t="s">
        <v>433</v>
      </c>
      <c r="F1079" s="193"/>
      <c r="G1079" s="27">
        <f t="shared" si="25"/>
        <v>350</v>
      </c>
    </row>
    <row r="1080" spans="1:7" s="132" customFormat="1" x14ac:dyDescent="0.25">
      <c r="A1080" s="62" t="s">
        <v>22</v>
      </c>
      <c r="B1080" s="29">
        <v>912</v>
      </c>
      <c r="C1080" s="193" t="s">
        <v>81</v>
      </c>
      <c r="D1080" s="193" t="s">
        <v>58</v>
      </c>
      <c r="E1080" s="193" t="s">
        <v>433</v>
      </c>
      <c r="F1080" s="193">
        <v>200</v>
      </c>
      <c r="G1080" s="30">
        <f t="shared" si="25"/>
        <v>350</v>
      </c>
    </row>
    <row r="1081" spans="1:7" s="132" customFormat="1" ht="31.5" x14ac:dyDescent="0.25">
      <c r="A1081" s="62" t="s">
        <v>17</v>
      </c>
      <c r="B1081" s="29">
        <v>912</v>
      </c>
      <c r="C1081" s="193" t="s">
        <v>81</v>
      </c>
      <c r="D1081" s="193" t="s">
        <v>58</v>
      </c>
      <c r="E1081" s="193" t="s">
        <v>433</v>
      </c>
      <c r="F1081" s="193">
        <v>240</v>
      </c>
      <c r="G1081" s="30">
        <f t="shared" si="25"/>
        <v>350</v>
      </c>
    </row>
    <row r="1082" spans="1:7" s="132" customFormat="1" ht="31.5" x14ac:dyDescent="0.25">
      <c r="A1082" s="130" t="s">
        <v>160</v>
      </c>
      <c r="B1082" s="29">
        <v>912</v>
      </c>
      <c r="C1082" s="193" t="s">
        <v>81</v>
      </c>
      <c r="D1082" s="193" t="s">
        <v>58</v>
      </c>
      <c r="E1082" s="193" t="s">
        <v>433</v>
      </c>
      <c r="F1082" s="193" t="s">
        <v>134</v>
      </c>
      <c r="G1082" s="30">
        <f>1150-300-500</f>
        <v>350</v>
      </c>
    </row>
    <row r="1083" spans="1:7" s="132" customFormat="1" x14ac:dyDescent="0.25">
      <c r="A1083" s="62"/>
      <c r="B1083" s="29"/>
      <c r="C1083" s="193"/>
      <c r="D1083" s="193"/>
      <c r="E1083" s="193"/>
      <c r="F1083" s="193"/>
      <c r="G1083" s="30"/>
    </row>
    <row r="1084" spans="1:7" s="132" customFormat="1" ht="37.5" x14ac:dyDescent="0.3">
      <c r="A1084" s="37" t="s">
        <v>767</v>
      </c>
      <c r="B1084" s="21">
        <v>915</v>
      </c>
      <c r="C1084" s="38"/>
      <c r="D1084" s="38"/>
      <c r="E1084" s="38"/>
      <c r="F1084" s="38"/>
      <c r="G1084" s="83">
        <f>G1085+G1117+G1207+G1351</f>
        <v>513916.32</v>
      </c>
    </row>
    <row r="1085" spans="1:7" s="132" customFormat="1" ht="18.75" x14ac:dyDescent="0.3">
      <c r="A1085" s="43" t="s">
        <v>200</v>
      </c>
      <c r="B1085" s="21">
        <v>915</v>
      </c>
      <c r="C1085" s="38" t="s">
        <v>57</v>
      </c>
      <c r="D1085" s="38"/>
      <c r="E1085" s="38"/>
      <c r="F1085" s="38"/>
      <c r="G1085" s="83">
        <f>G1086+G1099</f>
        <v>3647</v>
      </c>
    </row>
    <row r="1086" spans="1:7" s="132" customFormat="1" ht="31.5" x14ac:dyDescent="0.25">
      <c r="A1086" s="20" t="s">
        <v>331</v>
      </c>
      <c r="B1086" s="21">
        <v>915</v>
      </c>
      <c r="C1086" s="22" t="s">
        <v>57</v>
      </c>
      <c r="D1086" s="22" t="s">
        <v>78</v>
      </c>
      <c r="E1086" s="22"/>
      <c r="F1086" s="22"/>
      <c r="G1086" s="23">
        <f>G1087</f>
        <v>1670</v>
      </c>
    </row>
    <row r="1087" spans="1:7" s="132" customFormat="1" ht="31.5" x14ac:dyDescent="0.25">
      <c r="A1087" s="41" t="s">
        <v>515</v>
      </c>
      <c r="B1087" s="21">
        <v>915</v>
      </c>
      <c r="C1087" s="22" t="s">
        <v>57</v>
      </c>
      <c r="D1087" s="22" t="s">
        <v>78</v>
      </c>
      <c r="E1087" s="22" t="s">
        <v>332</v>
      </c>
      <c r="F1087" s="22"/>
      <c r="G1087" s="23">
        <f>G1088</f>
        <v>1670</v>
      </c>
    </row>
    <row r="1088" spans="1:7" s="132" customFormat="1" x14ac:dyDescent="0.25">
      <c r="A1088" s="48" t="s">
        <v>598</v>
      </c>
      <c r="B1088" s="21">
        <v>915</v>
      </c>
      <c r="C1088" s="22" t="s">
        <v>57</v>
      </c>
      <c r="D1088" s="22" t="s">
        <v>78</v>
      </c>
      <c r="E1088" s="49" t="s">
        <v>601</v>
      </c>
      <c r="F1088" s="68"/>
      <c r="G1088" s="23">
        <f>G1089</f>
        <v>1670</v>
      </c>
    </row>
    <row r="1089" spans="1:7" s="132" customFormat="1" x14ac:dyDescent="0.25">
      <c r="A1089" s="48" t="s">
        <v>599</v>
      </c>
      <c r="B1089" s="21">
        <v>915</v>
      </c>
      <c r="C1089" s="22" t="s">
        <v>57</v>
      </c>
      <c r="D1089" s="22" t="s">
        <v>78</v>
      </c>
      <c r="E1089" s="22" t="s">
        <v>602</v>
      </c>
      <c r="F1089" s="19"/>
      <c r="G1089" s="23">
        <f>G1090</f>
        <v>1670</v>
      </c>
    </row>
    <row r="1090" spans="1:7" s="132" customFormat="1" x14ac:dyDescent="0.25">
      <c r="A1090" s="60" t="s">
        <v>600</v>
      </c>
      <c r="B1090" s="25">
        <v>915</v>
      </c>
      <c r="C1090" s="26" t="s">
        <v>57</v>
      </c>
      <c r="D1090" s="26" t="s">
        <v>78</v>
      </c>
      <c r="E1090" s="26" t="s">
        <v>603</v>
      </c>
      <c r="F1090" s="26"/>
      <c r="G1090" s="27">
        <f>G1091+G1094</f>
        <v>1670</v>
      </c>
    </row>
    <row r="1091" spans="1:7" s="132" customFormat="1" x14ac:dyDescent="0.25">
      <c r="A1091" s="86" t="s">
        <v>22</v>
      </c>
      <c r="B1091" s="33">
        <v>915</v>
      </c>
      <c r="C1091" s="193" t="s">
        <v>57</v>
      </c>
      <c r="D1091" s="193" t="s">
        <v>78</v>
      </c>
      <c r="E1091" s="193" t="s">
        <v>603</v>
      </c>
      <c r="F1091" s="19" t="s">
        <v>15</v>
      </c>
      <c r="G1091" s="34">
        <f>G1092</f>
        <v>130</v>
      </c>
    </row>
    <row r="1092" spans="1:7" s="132" customFormat="1" ht="31.5" x14ac:dyDescent="0.25">
      <c r="A1092" s="63" t="s">
        <v>17</v>
      </c>
      <c r="B1092" s="33">
        <v>915</v>
      </c>
      <c r="C1092" s="193" t="s">
        <v>57</v>
      </c>
      <c r="D1092" s="193" t="s">
        <v>78</v>
      </c>
      <c r="E1092" s="193" t="s">
        <v>603</v>
      </c>
      <c r="F1092" s="19" t="s">
        <v>16</v>
      </c>
      <c r="G1092" s="34">
        <f>G1093</f>
        <v>130</v>
      </c>
    </row>
    <row r="1093" spans="1:7" s="132" customFormat="1" ht="31.5" x14ac:dyDescent="0.25">
      <c r="A1093" s="36" t="s">
        <v>194</v>
      </c>
      <c r="B1093" s="33">
        <v>915</v>
      </c>
      <c r="C1093" s="193" t="s">
        <v>57</v>
      </c>
      <c r="D1093" s="193" t="s">
        <v>78</v>
      </c>
      <c r="E1093" s="193" t="s">
        <v>603</v>
      </c>
      <c r="F1093" s="19" t="s">
        <v>134</v>
      </c>
      <c r="G1093" s="34">
        <v>130</v>
      </c>
    </row>
    <row r="1094" spans="1:7" s="132" customFormat="1" ht="31.5" x14ac:dyDescent="0.25">
      <c r="A1094" s="36" t="s">
        <v>18</v>
      </c>
      <c r="B1094" s="33">
        <v>915</v>
      </c>
      <c r="C1094" s="193" t="s">
        <v>57</v>
      </c>
      <c r="D1094" s="193" t="s">
        <v>78</v>
      </c>
      <c r="E1094" s="193" t="s">
        <v>603</v>
      </c>
      <c r="F1094" s="193" t="s">
        <v>20</v>
      </c>
      <c r="G1094" s="30">
        <f>G1095+G1097</f>
        <v>1540</v>
      </c>
    </row>
    <row r="1095" spans="1:7" s="132" customFormat="1" x14ac:dyDescent="0.25">
      <c r="A1095" s="63" t="s">
        <v>25</v>
      </c>
      <c r="B1095" s="33">
        <v>915</v>
      </c>
      <c r="C1095" s="193" t="s">
        <v>57</v>
      </c>
      <c r="D1095" s="193" t="s">
        <v>78</v>
      </c>
      <c r="E1095" s="193" t="s">
        <v>603</v>
      </c>
      <c r="F1095" s="193" t="s">
        <v>26</v>
      </c>
      <c r="G1095" s="30">
        <f>G1096</f>
        <v>670</v>
      </c>
    </row>
    <row r="1096" spans="1:7" s="132" customFormat="1" x14ac:dyDescent="0.25">
      <c r="A1096" s="63" t="s">
        <v>144</v>
      </c>
      <c r="B1096" s="33">
        <v>915</v>
      </c>
      <c r="C1096" s="193" t="s">
        <v>57</v>
      </c>
      <c r="D1096" s="193" t="s">
        <v>78</v>
      </c>
      <c r="E1096" s="193" t="s">
        <v>603</v>
      </c>
      <c r="F1096" s="193" t="s">
        <v>151</v>
      </c>
      <c r="G1096" s="30">
        <f>670-10+10</f>
        <v>670</v>
      </c>
    </row>
    <row r="1097" spans="1:7" s="132" customFormat="1" x14ac:dyDescent="0.25">
      <c r="A1097" s="36" t="s">
        <v>199</v>
      </c>
      <c r="B1097" s="33">
        <v>915</v>
      </c>
      <c r="C1097" s="193" t="s">
        <v>57</v>
      </c>
      <c r="D1097" s="193" t="s">
        <v>78</v>
      </c>
      <c r="E1097" s="193" t="s">
        <v>603</v>
      </c>
      <c r="F1097" s="193" t="s">
        <v>21</v>
      </c>
      <c r="G1097" s="30">
        <f>G1098</f>
        <v>870</v>
      </c>
    </row>
    <row r="1098" spans="1:7" s="132" customFormat="1" x14ac:dyDescent="0.25">
      <c r="A1098" s="36" t="s">
        <v>155</v>
      </c>
      <c r="B1098" s="33">
        <v>915</v>
      </c>
      <c r="C1098" s="193" t="s">
        <v>57</v>
      </c>
      <c r="D1098" s="193" t="s">
        <v>78</v>
      </c>
      <c r="E1098" s="193" t="s">
        <v>603</v>
      </c>
      <c r="F1098" s="193" t="s">
        <v>156</v>
      </c>
      <c r="G1098" s="30">
        <f>1230-350-10</f>
        <v>870</v>
      </c>
    </row>
    <row r="1099" spans="1:7" s="132" customFormat="1" ht="31.5" x14ac:dyDescent="0.25">
      <c r="A1099" s="20" t="s">
        <v>158</v>
      </c>
      <c r="B1099" s="21">
        <v>915</v>
      </c>
      <c r="C1099" s="22" t="s">
        <v>57</v>
      </c>
      <c r="D1099" s="22" t="s">
        <v>79</v>
      </c>
      <c r="E1099" s="22"/>
      <c r="F1099" s="22"/>
      <c r="G1099" s="88">
        <f>G1100</f>
        <v>1977</v>
      </c>
    </row>
    <row r="1100" spans="1:7" s="132" customFormat="1" ht="31.5" x14ac:dyDescent="0.25">
      <c r="A1100" s="41" t="s">
        <v>515</v>
      </c>
      <c r="B1100" s="21">
        <v>915</v>
      </c>
      <c r="C1100" s="22" t="s">
        <v>57</v>
      </c>
      <c r="D1100" s="22" t="s">
        <v>79</v>
      </c>
      <c r="E1100" s="22" t="s">
        <v>332</v>
      </c>
      <c r="F1100" s="22"/>
      <c r="G1100" s="23">
        <f>G1101</f>
        <v>1977</v>
      </c>
    </row>
    <row r="1101" spans="1:7" s="132" customFormat="1" ht="18.75" x14ac:dyDescent="0.3">
      <c r="A1101" s="41" t="s">
        <v>341</v>
      </c>
      <c r="B1101" s="21">
        <v>915</v>
      </c>
      <c r="C1101" s="22" t="s">
        <v>57</v>
      </c>
      <c r="D1101" s="22" t="s">
        <v>79</v>
      </c>
      <c r="E1101" s="22" t="s">
        <v>694</v>
      </c>
      <c r="F1101" s="38"/>
      <c r="G1101" s="23">
        <f>G1102+G1107</f>
        <v>1977</v>
      </c>
    </row>
    <row r="1102" spans="1:7" s="132" customFormat="1" ht="18.75" x14ac:dyDescent="0.3">
      <c r="A1102" s="41" t="s">
        <v>594</v>
      </c>
      <c r="B1102" s="21">
        <v>915</v>
      </c>
      <c r="C1102" s="22" t="s">
        <v>57</v>
      </c>
      <c r="D1102" s="22" t="s">
        <v>79</v>
      </c>
      <c r="E1102" s="22" t="s">
        <v>596</v>
      </c>
      <c r="F1102" s="56"/>
      <c r="G1102" s="83">
        <f>G1103</f>
        <v>65</v>
      </c>
    </row>
    <row r="1103" spans="1:7" s="132" customFormat="1" ht="32.25" x14ac:dyDescent="0.3">
      <c r="A1103" s="60" t="s">
        <v>595</v>
      </c>
      <c r="B1103" s="25">
        <v>915</v>
      </c>
      <c r="C1103" s="26" t="s">
        <v>57</v>
      </c>
      <c r="D1103" s="26" t="s">
        <v>79</v>
      </c>
      <c r="E1103" s="26" t="s">
        <v>597</v>
      </c>
      <c r="F1103" s="56"/>
      <c r="G1103" s="92">
        <f>G1104</f>
        <v>65</v>
      </c>
    </row>
    <row r="1104" spans="1:7" s="132" customFormat="1" ht="31.5" x14ac:dyDescent="0.25">
      <c r="A1104" s="36" t="s">
        <v>18</v>
      </c>
      <c r="B1104" s="33">
        <v>915</v>
      </c>
      <c r="C1104" s="193" t="s">
        <v>57</v>
      </c>
      <c r="D1104" s="193" t="s">
        <v>79</v>
      </c>
      <c r="E1104" s="193" t="s">
        <v>597</v>
      </c>
      <c r="F1104" s="193">
        <v>600</v>
      </c>
      <c r="G1104" s="30">
        <f>G1105</f>
        <v>65</v>
      </c>
    </row>
    <row r="1105" spans="1:7" s="132" customFormat="1" x14ac:dyDescent="0.25">
      <c r="A1105" s="36" t="s">
        <v>199</v>
      </c>
      <c r="B1105" s="33">
        <v>915</v>
      </c>
      <c r="C1105" s="193" t="s">
        <v>57</v>
      </c>
      <c r="D1105" s="193" t="s">
        <v>79</v>
      </c>
      <c r="E1105" s="193" t="s">
        <v>597</v>
      </c>
      <c r="F1105" s="193" t="s">
        <v>21</v>
      </c>
      <c r="G1105" s="30">
        <f>G1106</f>
        <v>65</v>
      </c>
    </row>
    <row r="1106" spans="1:7" s="132" customFormat="1" x14ac:dyDescent="0.25">
      <c r="A1106" s="36" t="s">
        <v>155</v>
      </c>
      <c r="B1106" s="33">
        <v>915</v>
      </c>
      <c r="C1106" s="193" t="s">
        <v>57</v>
      </c>
      <c r="D1106" s="193" t="s">
        <v>79</v>
      </c>
      <c r="E1106" s="193" t="s">
        <v>597</v>
      </c>
      <c r="F1106" s="193" t="s">
        <v>156</v>
      </c>
      <c r="G1106" s="30">
        <f>25+40</f>
        <v>65</v>
      </c>
    </row>
    <row r="1107" spans="1:7" s="132" customFormat="1" x14ac:dyDescent="0.25">
      <c r="A1107" s="41" t="s">
        <v>459</v>
      </c>
      <c r="B1107" s="21">
        <v>915</v>
      </c>
      <c r="C1107" s="22" t="s">
        <v>57</v>
      </c>
      <c r="D1107" s="22" t="s">
        <v>79</v>
      </c>
      <c r="E1107" s="22" t="s">
        <v>361</v>
      </c>
      <c r="F1107" s="22"/>
      <c r="G1107" s="23">
        <f>G1108</f>
        <v>1912</v>
      </c>
    </row>
    <row r="1108" spans="1:7" s="132" customFormat="1" ht="31.5" x14ac:dyDescent="0.25">
      <c r="A1108" s="60" t="s">
        <v>362</v>
      </c>
      <c r="B1108" s="25">
        <v>915</v>
      </c>
      <c r="C1108" s="26" t="s">
        <v>57</v>
      </c>
      <c r="D1108" s="26" t="s">
        <v>79</v>
      </c>
      <c r="E1108" s="26" t="s">
        <v>363</v>
      </c>
      <c r="F1108" s="26"/>
      <c r="G1108" s="27">
        <f>G1109+G1112</f>
        <v>1912</v>
      </c>
    </row>
    <row r="1109" spans="1:7" s="132" customFormat="1" x14ac:dyDescent="0.25">
      <c r="A1109" s="36" t="s">
        <v>22</v>
      </c>
      <c r="B1109" s="33">
        <v>915</v>
      </c>
      <c r="C1109" s="193" t="s">
        <v>57</v>
      </c>
      <c r="D1109" s="193" t="s">
        <v>79</v>
      </c>
      <c r="E1109" s="193" t="s">
        <v>363</v>
      </c>
      <c r="F1109" s="193" t="s">
        <v>15</v>
      </c>
      <c r="G1109" s="30">
        <f>G1110</f>
        <v>100</v>
      </c>
    </row>
    <row r="1110" spans="1:7" s="132" customFormat="1" ht="31.5" x14ac:dyDescent="0.25">
      <c r="A1110" s="36" t="s">
        <v>17</v>
      </c>
      <c r="B1110" s="33">
        <v>915</v>
      </c>
      <c r="C1110" s="193" t="s">
        <v>57</v>
      </c>
      <c r="D1110" s="193" t="s">
        <v>79</v>
      </c>
      <c r="E1110" s="193" t="s">
        <v>363</v>
      </c>
      <c r="F1110" s="193" t="s">
        <v>16</v>
      </c>
      <c r="G1110" s="30">
        <f>G1111</f>
        <v>100</v>
      </c>
    </row>
    <row r="1111" spans="1:7" s="132" customFormat="1" ht="31.5" x14ac:dyDescent="0.25">
      <c r="A1111" s="36" t="s">
        <v>194</v>
      </c>
      <c r="B1111" s="33">
        <v>915</v>
      </c>
      <c r="C1111" s="193" t="s">
        <v>57</v>
      </c>
      <c r="D1111" s="193" t="s">
        <v>79</v>
      </c>
      <c r="E1111" s="193" t="s">
        <v>363</v>
      </c>
      <c r="F1111" s="193" t="s">
        <v>134</v>
      </c>
      <c r="G1111" s="30">
        <v>100</v>
      </c>
    </row>
    <row r="1112" spans="1:7" s="132" customFormat="1" ht="31.5" x14ac:dyDescent="0.25">
      <c r="A1112" s="36" t="s">
        <v>18</v>
      </c>
      <c r="B1112" s="33">
        <v>915</v>
      </c>
      <c r="C1112" s="193" t="s">
        <v>57</v>
      </c>
      <c r="D1112" s="193" t="s">
        <v>79</v>
      </c>
      <c r="E1112" s="193" t="s">
        <v>363</v>
      </c>
      <c r="F1112" s="193" t="s">
        <v>20</v>
      </c>
      <c r="G1112" s="30">
        <f>G1113+G1115</f>
        <v>1812</v>
      </c>
    </row>
    <row r="1113" spans="1:7" s="132" customFormat="1" x14ac:dyDescent="0.25">
      <c r="A1113" s="63" t="s">
        <v>25</v>
      </c>
      <c r="B1113" s="33">
        <v>915</v>
      </c>
      <c r="C1113" s="193" t="s">
        <v>57</v>
      </c>
      <c r="D1113" s="193" t="s">
        <v>79</v>
      </c>
      <c r="E1113" s="193" t="s">
        <v>363</v>
      </c>
      <c r="F1113" s="193" t="s">
        <v>26</v>
      </c>
      <c r="G1113" s="30">
        <f>G1114</f>
        <v>1232</v>
      </c>
    </row>
    <row r="1114" spans="1:7" s="132" customFormat="1" x14ac:dyDescent="0.25">
      <c r="A1114" s="63" t="s">
        <v>144</v>
      </c>
      <c r="B1114" s="33">
        <v>915</v>
      </c>
      <c r="C1114" s="193" t="s">
        <v>57</v>
      </c>
      <c r="D1114" s="193" t="s">
        <v>79</v>
      </c>
      <c r="E1114" s="193" t="s">
        <v>363</v>
      </c>
      <c r="F1114" s="193" t="s">
        <v>151</v>
      </c>
      <c r="G1114" s="30">
        <f>1232-515+515</f>
        <v>1232</v>
      </c>
    </row>
    <row r="1115" spans="1:7" s="132" customFormat="1" x14ac:dyDescent="0.25">
      <c r="A1115" s="36" t="s">
        <v>199</v>
      </c>
      <c r="B1115" s="33">
        <v>915</v>
      </c>
      <c r="C1115" s="193" t="s">
        <v>57</v>
      </c>
      <c r="D1115" s="193" t="s">
        <v>79</v>
      </c>
      <c r="E1115" s="193" t="s">
        <v>363</v>
      </c>
      <c r="F1115" s="193" t="s">
        <v>21</v>
      </c>
      <c r="G1115" s="30">
        <f>G1116</f>
        <v>580</v>
      </c>
    </row>
    <row r="1116" spans="1:7" s="132" customFormat="1" x14ac:dyDescent="0.25">
      <c r="A1116" s="36" t="s">
        <v>155</v>
      </c>
      <c r="B1116" s="33">
        <v>915</v>
      </c>
      <c r="C1116" s="193" t="s">
        <v>57</v>
      </c>
      <c r="D1116" s="193" t="s">
        <v>79</v>
      </c>
      <c r="E1116" s="193" t="s">
        <v>363</v>
      </c>
      <c r="F1116" s="193" t="s">
        <v>156</v>
      </c>
      <c r="G1116" s="30">
        <f>6095-5000-515</f>
        <v>580</v>
      </c>
    </row>
    <row r="1117" spans="1:7" ht="18.75" x14ac:dyDescent="0.3">
      <c r="A1117" s="37" t="s">
        <v>69</v>
      </c>
      <c r="B1117" s="21">
        <v>915</v>
      </c>
      <c r="C1117" s="38" t="s">
        <v>68</v>
      </c>
      <c r="D1117" s="38"/>
      <c r="E1117" s="38"/>
      <c r="F1117" s="38"/>
      <c r="G1117" s="83">
        <f>G1118+G1153</f>
        <v>219818</v>
      </c>
    </row>
    <row r="1118" spans="1:7" x14ac:dyDescent="0.25">
      <c r="A1118" s="70" t="s">
        <v>70</v>
      </c>
      <c r="B1118" s="21">
        <v>915</v>
      </c>
      <c r="C1118" s="22" t="s">
        <v>68</v>
      </c>
      <c r="D1118" s="22" t="s">
        <v>57</v>
      </c>
      <c r="E1118" s="22"/>
      <c r="F1118" s="22"/>
      <c r="G1118" s="23">
        <f>G1119+G1147</f>
        <v>191217</v>
      </c>
    </row>
    <row r="1119" spans="1:7" ht="31.5" x14ac:dyDescent="0.25">
      <c r="A1119" s="41" t="s">
        <v>39</v>
      </c>
      <c r="B1119" s="21">
        <v>915</v>
      </c>
      <c r="C1119" s="22" t="s">
        <v>68</v>
      </c>
      <c r="D1119" s="22" t="s">
        <v>57</v>
      </c>
      <c r="E1119" s="22" t="s">
        <v>316</v>
      </c>
      <c r="F1119" s="22"/>
      <c r="G1119" s="23">
        <f>G1120</f>
        <v>191004</v>
      </c>
    </row>
    <row r="1120" spans="1:7" ht="31.5" x14ac:dyDescent="0.25">
      <c r="A1120" s="59" t="s">
        <v>100</v>
      </c>
      <c r="B1120" s="51">
        <v>915</v>
      </c>
      <c r="C1120" s="52" t="s">
        <v>68</v>
      </c>
      <c r="D1120" s="52" t="s">
        <v>57</v>
      </c>
      <c r="E1120" s="52" t="s">
        <v>319</v>
      </c>
      <c r="F1120" s="52"/>
      <c r="G1120" s="53">
        <f>G1121</f>
        <v>191004</v>
      </c>
    </row>
    <row r="1121" spans="1:7" ht="47.25" x14ac:dyDescent="0.25">
      <c r="A1121" s="41" t="s">
        <v>318</v>
      </c>
      <c r="B1121" s="21">
        <v>915</v>
      </c>
      <c r="C1121" s="22" t="s">
        <v>68</v>
      </c>
      <c r="D1121" s="22" t="s">
        <v>57</v>
      </c>
      <c r="E1121" s="49" t="s">
        <v>320</v>
      </c>
      <c r="F1121" s="68"/>
      <c r="G1121" s="23">
        <f>G1122+G1126+G1130+G1134</f>
        <v>191004</v>
      </c>
    </row>
    <row r="1122" spans="1:7" ht="31.5" x14ac:dyDescent="0.25">
      <c r="A1122" s="133" t="s">
        <v>801</v>
      </c>
      <c r="B1122" s="21">
        <v>915</v>
      </c>
      <c r="C1122" s="52" t="s">
        <v>68</v>
      </c>
      <c r="D1122" s="52" t="s">
        <v>57</v>
      </c>
      <c r="E1122" s="66" t="s">
        <v>805</v>
      </c>
      <c r="F1122" s="52"/>
      <c r="G1122" s="27">
        <f>G1123</f>
        <v>300</v>
      </c>
    </row>
    <row r="1123" spans="1:7" ht="31.5" x14ac:dyDescent="0.25">
      <c r="A1123" s="63" t="s">
        <v>18</v>
      </c>
      <c r="B1123" s="33">
        <v>915</v>
      </c>
      <c r="C1123" s="193" t="s">
        <v>68</v>
      </c>
      <c r="D1123" s="193" t="s">
        <v>57</v>
      </c>
      <c r="E1123" s="54" t="s">
        <v>805</v>
      </c>
      <c r="F1123" s="193" t="s">
        <v>20</v>
      </c>
      <c r="G1123" s="27">
        <f>G1124</f>
        <v>300</v>
      </c>
    </row>
    <row r="1124" spans="1:7" x14ac:dyDescent="0.25">
      <c r="A1124" s="63" t="s">
        <v>25</v>
      </c>
      <c r="B1124" s="33">
        <v>915</v>
      </c>
      <c r="C1124" s="193" t="s">
        <v>68</v>
      </c>
      <c r="D1124" s="193" t="s">
        <v>57</v>
      </c>
      <c r="E1124" s="54" t="s">
        <v>805</v>
      </c>
      <c r="F1124" s="193" t="s">
        <v>26</v>
      </c>
      <c r="G1124" s="30">
        <f>G1125</f>
        <v>300</v>
      </c>
    </row>
    <row r="1125" spans="1:7" x14ac:dyDescent="0.25">
      <c r="A1125" s="63" t="s">
        <v>144</v>
      </c>
      <c r="B1125" s="33">
        <v>915</v>
      </c>
      <c r="C1125" s="193" t="s">
        <v>68</v>
      </c>
      <c r="D1125" s="193" t="s">
        <v>57</v>
      </c>
      <c r="E1125" s="54" t="s">
        <v>805</v>
      </c>
      <c r="F1125" s="19" t="s">
        <v>151</v>
      </c>
      <c r="G1125" s="30">
        <v>300</v>
      </c>
    </row>
    <row r="1126" spans="1:7" x14ac:dyDescent="0.25">
      <c r="A1126" s="60" t="s">
        <v>44</v>
      </c>
      <c r="B1126" s="25">
        <v>915</v>
      </c>
      <c r="C1126" s="26" t="s">
        <v>68</v>
      </c>
      <c r="D1126" s="26" t="s">
        <v>57</v>
      </c>
      <c r="E1126" s="26" t="s">
        <v>321</v>
      </c>
      <c r="F1126" s="26"/>
      <c r="G1126" s="30">
        <f>G1127</f>
        <v>650</v>
      </c>
    </row>
    <row r="1127" spans="1:7" ht="31.5" x14ac:dyDescent="0.25">
      <c r="A1127" s="63" t="s">
        <v>18</v>
      </c>
      <c r="B1127" s="33">
        <v>915</v>
      </c>
      <c r="C1127" s="193" t="s">
        <v>68</v>
      </c>
      <c r="D1127" s="193" t="s">
        <v>57</v>
      </c>
      <c r="E1127" s="193" t="s">
        <v>321</v>
      </c>
      <c r="F1127" s="193" t="s">
        <v>20</v>
      </c>
      <c r="G1127" s="30">
        <f>G1128</f>
        <v>650</v>
      </c>
    </row>
    <row r="1128" spans="1:7" x14ac:dyDescent="0.25">
      <c r="A1128" s="63" t="s">
        <v>25</v>
      </c>
      <c r="B1128" s="33">
        <v>915</v>
      </c>
      <c r="C1128" s="193" t="s">
        <v>68</v>
      </c>
      <c r="D1128" s="193" t="s">
        <v>57</v>
      </c>
      <c r="E1128" s="193" t="s">
        <v>321</v>
      </c>
      <c r="F1128" s="193" t="s">
        <v>26</v>
      </c>
      <c r="G1128" s="30">
        <f>G1129</f>
        <v>650</v>
      </c>
    </row>
    <row r="1129" spans="1:7" x14ac:dyDescent="0.25">
      <c r="A1129" s="63" t="s">
        <v>144</v>
      </c>
      <c r="B1129" s="33">
        <v>915</v>
      </c>
      <c r="C1129" s="193" t="s">
        <v>68</v>
      </c>
      <c r="D1129" s="193" t="s">
        <v>57</v>
      </c>
      <c r="E1129" s="193" t="s">
        <v>321</v>
      </c>
      <c r="F1129" s="19" t="s">
        <v>151</v>
      </c>
      <c r="G1129" s="30">
        <f>650</f>
        <v>650</v>
      </c>
    </row>
    <row r="1130" spans="1:7" ht="47.25" x14ac:dyDescent="0.25">
      <c r="A1130" s="59" t="s">
        <v>867</v>
      </c>
      <c r="B1130" s="51">
        <v>915</v>
      </c>
      <c r="C1130" s="52" t="s">
        <v>68</v>
      </c>
      <c r="D1130" s="52" t="s">
        <v>57</v>
      </c>
      <c r="E1130" s="66" t="s">
        <v>866</v>
      </c>
      <c r="F1130" s="52"/>
      <c r="G1130" s="134">
        <f>G1131</f>
        <v>2192</v>
      </c>
    </row>
    <row r="1131" spans="1:7" ht="31.5" x14ac:dyDescent="0.25">
      <c r="A1131" s="63" t="s">
        <v>18</v>
      </c>
      <c r="B1131" s="33">
        <v>915</v>
      </c>
      <c r="C1131" s="193" t="s">
        <v>68</v>
      </c>
      <c r="D1131" s="193" t="s">
        <v>57</v>
      </c>
      <c r="E1131" s="54" t="s">
        <v>866</v>
      </c>
      <c r="F1131" s="193" t="s">
        <v>20</v>
      </c>
      <c r="G1131" s="112">
        <f>G1132</f>
        <v>2192</v>
      </c>
    </row>
    <row r="1132" spans="1:7" x14ac:dyDescent="0.25">
      <c r="A1132" s="63" t="s">
        <v>25</v>
      </c>
      <c r="B1132" s="33">
        <v>915</v>
      </c>
      <c r="C1132" s="193" t="s">
        <v>68</v>
      </c>
      <c r="D1132" s="193" t="s">
        <v>57</v>
      </c>
      <c r="E1132" s="54" t="s">
        <v>866</v>
      </c>
      <c r="F1132" s="193" t="s">
        <v>26</v>
      </c>
      <c r="G1132" s="112">
        <f>G1133</f>
        <v>2192</v>
      </c>
    </row>
    <row r="1133" spans="1:7" x14ac:dyDescent="0.25">
      <c r="A1133" s="63" t="s">
        <v>144</v>
      </c>
      <c r="B1133" s="33">
        <v>915</v>
      </c>
      <c r="C1133" s="193" t="s">
        <v>68</v>
      </c>
      <c r="D1133" s="193" t="s">
        <v>57</v>
      </c>
      <c r="E1133" s="54" t="s">
        <v>866</v>
      </c>
      <c r="F1133" s="19" t="s">
        <v>151</v>
      </c>
      <c r="G1133" s="112">
        <v>2192</v>
      </c>
    </row>
    <row r="1134" spans="1:7" ht="34.5" x14ac:dyDescent="0.3">
      <c r="A1134" s="135" t="s">
        <v>322</v>
      </c>
      <c r="B1134" s="51">
        <v>915</v>
      </c>
      <c r="C1134" s="52" t="s">
        <v>68</v>
      </c>
      <c r="D1134" s="52" t="s">
        <v>57</v>
      </c>
      <c r="E1134" s="66" t="s">
        <v>325</v>
      </c>
      <c r="F1134" s="52"/>
      <c r="G1134" s="53">
        <f>G1135+G1139+G1143</f>
        <v>187862</v>
      </c>
    </row>
    <row r="1135" spans="1:7" ht="31.5" x14ac:dyDescent="0.25">
      <c r="A1135" s="60" t="s">
        <v>323</v>
      </c>
      <c r="B1135" s="25">
        <v>915</v>
      </c>
      <c r="C1135" s="193" t="s">
        <v>68</v>
      </c>
      <c r="D1135" s="193" t="s">
        <v>57</v>
      </c>
      <c r="E1135" s="54" t="s">
        <v>326</v>
      </c>
      <c r="F1135" s="193"/>
      <c r="G1135" s="30">
        <f t="shared" ref="G1135:G1137" si="26">G1136</f>
        <v>2593</v>
      </c>
    </row>
    <row r="1136" spans="1:7" ht="31.5" x14ac:dyDescent="0.25">
      <c r="A1136" s="63" t="s">
        <v>18</v>
      </c>
      <c r="B1136" s="33">
        <v>915</v>
      </c>
      <c r="C1136" s="193" t="s">
        <v>68</v>
      </c>
      <c r="D1136" s="193" t="s">
        <v>57</v>
      </c>
      <c r="E1136" s="40" t="s">
        <v>326</v>
      </c>
      <c r="F1136" s="19" t="s">
        <v>20</v>
      </c>
      <c r="G1136" s="34">
        <f t="shared" si="26"/>
        <v>2593</v>
      </c>
    </row>
    <row r="1137" spans="1:7" x14ac:dyDescent="0.25">
      <c r="A1137" s="63" t="s">
        <v>25</v>
      </c>
      <c r="B1137" s="33">
        <v>915</v>
      </c>
      <c r="C1137" s="193" t="s">
        <v>68</v>
      </c>
      <c r="D1137" s="193" t="s">
        <v>57</v>
      </c>
      <c r="E1137" s="40" t="s">
        <v>326</v>
      </c>
      <c r="F1137" s="19" t="s">
        <v>26</v>
      </c>
      <c r="G1137" s="34">
        <f t="shared" si="26"/>
        <v>2593</v>
      </c>
    </row>
    <row r="1138" spans="1:7" x14ac:dyDescent="0.25">
      <c r="A1138" s="63" t="s">
        <v>144</v>
      </c>
      <c r="B1138" s="33">
        <v>915</v>
      </c>
      <c r="C1138" s="193" t="s">
        <v>68</v>
      </c>
      <c r="D1138" s="193" t="s">
        <v>57</v>
      </c>
      <c r="E1138" s="40" t="s">
        <v>326</v>
      </c>
      <c r="F1138" s="19" t="s">
        <v>151</v>
      </c>
      <c r="G1138" s="34">
        <v>2593</v>
      </c>
    </row>
    <row r="1139" spans="1:7" ht="33.75" customHeight="1" x14ac:dyDescent="0.25">
      <c r="A1139" s="136" t="s">
        <v>741</v>
      </c>
      <c r="B1139" s="25">
        <v>915</v>
      </c>
      <c r="C1139" s="26" t="s">
        <v>68</v>
      </c>
      <c r="D1139" s="26" t="s">
        <v>57</v>
      </c>
      <c r="E1139" s="55" t="s">
        <v>740</v>
      </c>
      <c r="F1139" s="26"/>
      <c r="G1139" s="27">
        <f>G1140</f>
        <v>179</v>
      </c>
    </row>
    <row r="1140" spans="1:7" ht="31.5" x14ac:dyDescent="0.25">
      <c r="A1140" s="189" t="s">
        <v>18</v>
      </c>
      <c r="B1140" s="33">
        <v>915</v>
      </c>
      <c r="C1140" s="193" t="s">
        <v>68</v>
      </c>
      <c r="D1140" s="193" t="s">
        <v>57</v>
      </c>
      <c r="E1140" s="54" t="s">
        <v>740</v>
      </c>
      <c r="F1140" s="19" t="s">
        <v>20</v>
      </c>
      <c r="G1140" s="30">
        <f>G1141</f>
        <v>179</v>
      </c>
    </row>
    <row r="1141" spans="1:7" x14ac:dyDescent="0.25">
      <c r="A1141" s="189" t="s">
        <v>25</v>
      </c>
      <c r="B1141" s="29">
        <v>915</v>
      </c>
      <c r="C1141" s="19" t="s">
        <v>68</v>
      </c>
      <c r="D1141" s="19" t="s">
        <v>57</v>
      </c>
      <c r="E1141" s="54" t="s">
        <v>740</v>
      </c>
      <c r="F1141" s="19" t="s">
        <v>26</v>
      </c>
      <c r="G1141" s="34">
        <f>G1142</f>
        <v>179</v>
      </c>
    </row>
    <row r="1142" spans="1:7" x14ac:dyDescent="0.25">
      <c r="A1142" s="189" t="s">
        <v>144</v>
      </c>
      <c r="B1142" s="29">
        <v>915</v>
      </c>
      <c r="C1142" s="19" t="s">
        <v>68</v>
      </c>
      <c r="D1142" s="19" t="s">
        <v>57</v>
      </c>
      <c r="E1142" s="54" t="s">
        <v>740</v>
      </c>
      <c r="F1142" s="19" t="s">
        <v>151</v>
      </c>
      <c r="G1142" s="34">
        <v>179</v>
      </c>
    </row>
    <row r="1143" spans="1:7" ht="31.5" x14ac:dyDescent="0.25">
      <c r="A1143" s="60" t="s">
        <v>324</v>
      </c>
      <c r="B1143" s="25">
        <v>915</v>
      </c>
      <c r="C1143" s="193" t="s">
        <v>68</v>
      </c>
      <c r="D1143" s="193" t="s">
        <v>57</v>
      </c>
      <c r="E1143" s="193" t="s">
        <v>327</v>
      </c>
      <c r="F1143" s="193"/>
      <c r="G1143" s="30">
        <f t="shared" ref="G1143:G1145" si="27">G1144</f>
        <v>185090</v>
      </c>
    </row>
    <row r="1144" spans="1:7" ht="31.5" x14ac:dyDescent="0.25">
      <c r="A1144" s="63" t="s">
        <v>18</v>
      </c>
      <c r="B1144" s="33">
        <v>915</v>
      </c>
      <c r="C1144" s="193" t="s">
        <v>68</v>
      </c>
      <c r="D1144" s="193" t="s">
        <v>57</v>
      </c>
      <c r="E1144" s="193" t="s">
        <v>327</v>
      </c>
      <c r="F1144" s="19" t="s">
        <v>20</v>
      </c>
      <c r="G1144" s="30">
        <f>G1145</f>
        <v>185090</v>
      </c>
    </row>
    <row r="1145" spans="1:7" x14ac:dyDescent="0.25">
      <c r="A1145" s="63" t="s">
        <v>25</v>
      </c>
      <c r="B1145" s="33">
        <v>915</v>
      </c>
      <c r="C1145" s="193" t="s">
        <v>68</v>
      </c>
      <c r="D1145" s="193" t="s">
        <v>57</v>
      </c>
      <c r="E1145" s="193" t="s">
        <v>327</v>
      </c>
      <c r="F1145" s="19" t="s">
        <v>26</v>
      </c>
      <c r="G1145" s="30">
        <f t="shared" si="27"/>
        <v>185090</v>
      </c>
    </row>
    <row r="1146" spans="1:7" ht="47.25" x14ac:dyDescent="0.25">
      <c r="A1146" s="36" t="s">
        <v>150</v>
      </c>
      <c r="B1146" s="33">
        <v>915</v>
      </c>
      <c r="C1146" s="193" t="s">
        <v>68</v>
      </c>
      <c r="D1146" s="193" t="s">
        <v>57</v>
      </c>
      <c r="E1146" s="193" t="s">
        <v>327</v>
      </c>
      <c r="F1146" s="193" t="s">
        <v>152</v>
      </c>
      <c r="G1146" s="30">
        <f>183204+420+627+297-420-297+342+420+157+340</f>
        <v>185090</v>
      </c>
    </row>
    <row r="1147" spans="1:7" ht="31.5" x14ac:dyDescent="0.25">
      <c r="A1147" s="41" t="s">
        <v>516</v>
      </c>
      <c r="B1147" s="21">
        <v>915</v>
      </c>
      <c r="C1147" s="22" t="s">
        <v>68</v>
      </c>
      <c r="D1147" s="22" t="s">
        <v>57</v>
      </c>
      <c r="E1147" s="22" t="s">
        <v>260</v>
      </c>
      <c r="F1147" s="22"/>
      <c r="G1147" s="23">
        <f>G1148</f>
        <v>213</v>
      </c>
    </row>
    <row r="1148" spans="1:7" ht="32.25" x14ac:dyDescent="0.3">
      <c r="A1148" s="41" t="s">
        <v>308</v>
      </c>
      <c r="B1148" s="21">
        <v>915</v>
      </c>
      <c r="C1148" s="22" t="s">
        <v>68</v>
      </c>
      <c r="D1148" s="22" t="s">
        <v>57</v>
      </c>
      <c r="E1148" s="22" t="s">
        <v>310</v>
      </c>
      <c r="F1148" s="38"/>
      <c r="G1148" s="83">
        <f>G1149</f>
        <v>213</v>
      </c>
    </row>
    <row r="1149" spans="1:7" ht="31.5" x14ac:dyDescent="0.25">
      <c r="A1149" s="59" t="s">
        <v>328</v>
      </c>
      <c r="B1149" s="51">
        <v>915</v>
      </c>
      <c r="C1149" s="52" t="s">
        <v>68</v>
      </c>
      <c r="D1149" s="52" t="s">
        <v>57</v>
      </c>
      <c r="E1149" s="52" t="s">
        <v>329</v>
      </c>
      <c r="F1149" s="52"/>
      <c r="G1149" s="53">
        <f t="shared" ref="G1149:G1151" si="28">G1150</f>
        <v>213</v>
      </c>
    </row>
    <row r="1150" spans="1:7" ht="31.5" x14ac:dyDescent="0.25">
      <c r="A1150" s="36" t="s">
        <v>18</v>
      </c>
      <c r="B1150" s="33">
        <v>915</v>
      </c>
      <c r="C1150" s="193" t="s">
        <v>68</v>
      </c>
      <c r="D1150" s="193" t="s">
        <v>57</v>
      </c>
      <c r="E1150" s="193" t="s">
        <v>329</v>
      </c>
      <c r="F1150" s="193" t="s">
        <v>20</v>
      </c>
      <c r="G1150" s="30">
        <f t="shared" si="28"/>
        <v>213</v>
      </c>
    </row>
    <row r="1151" spans="1:7" x14ac:dyDescent="0.25">
      <c r="A1151" s="36" t="s">
        <v>25</v>
      </c>
      <c r="B1151" s="33">
        <v>915</v>
      </c>
      <c r="C1151" s="193" t="s">
        <v>68</v>
      </c>
      <c r="D1151" s="193" t="s">
        <v>57</v>
      </c>
      <c r="E1151" s="193" t="s">
        <v>329</v>
      </c>
      <c r="F1151" s="193" t="s">
        <v>26</v>
      </c>
      <c r="G1151" s="30">
        <f t="shared" si="28"/>
        <v>213</v>
      </c>
    </row>
    <row r="1152" spans="1:7" x14ac:dyDescent="0.25">
      <c r="A1152" s="63" t="s">
        <v>144</v>
      </c>
      <c r="B1152" s="33">
        <v>915</v>
      </c>
      <c r="C1152" s="193" t="s">
        <v>68</v>
      </c>
      <c r="D1152" s="193" t="s">
        <v>57</v>
      </c>
      <c r="E1152" s="193" t="s">
        <v>329</v>
      </c>
      <c r="F1152" s="193" t="s">
        <v>151</v>
      </c>
      <c r="G1152" s="30">
        <v>213</v>
      </c>
    </row>
    <row r="1153" spans="1:7" x14ac:dyDescent="0.25">
      <c r="A1153" s="116" t="s">
        <v>71</v>
      </c>
      <c r="B1153" s="21">
        <v>915</v>
      </c>
      <c r="C1153" s="113" t="s">
        <v>68</v>
      </c>
      <c r="D1153" s="113" t="s">
        <v>68</v>
      </c>
      <c r="E1153" s="52"/>
      <c r="F1153" s="52"/>
      <c r="G1153" s="53">
        <f>G1154+G1201</f>
        <v>28601</v>
      </c>
    </row>
    <row r="1154" spans="1:7" ht="31.5" x14ac:dyDescent="0.25">
      <c r="A1154" s="41" t="s">
        <v>517</v>
      </c>
      <c r="B1154" s="21">
        <v>915</v>
      </c>
      <c r="C1154" s="22" t="s">
        <v>68</v>
      </c>
      <c r="D1154" s="22" t="s">
        <v>68</v>
      </c>
      <c r="E1154" s="22" t="s">
        <v>407</v>
      </c>
      <c r="F1154" s="22"/>
      <c r="G1154" s="23">
        <f>G1155+G1195</f>
        <v>28576</v>
      </c>
    </row>
    <row r="1155" spans="1:7" x14ac:dyDescent="0.25">
      <c r="A1155" s="48" t="s">
        <v>118</v>
      </c>
      <c r="B1155" s="21">
        <v>915</v>
      </c>
      <c r="C1155" s="22" t="s">
        <v>68</v>
      </c>
      <c r="D1155" s="22" t="s">
        <v>68</v>
      </c>
      <c r="E1155" s="49" t="s">
        <v>435</v>
      </c>
      <c r="F1155" s="68"/>
      <c r="G1155" s="23">
        <f>G1156+G1163</f>
        <v>27976</v>
      </c>
    </row>
    <row r="1156" spans="1:7" ht="31.5" x14ac:dyDescent="0.25">
      <c r="A1156" s="48" t="s">
        <v>466</v>
      </c>
      <c r="B1156" s="21">
        <v>915</v>
      </c>
      <c r="C1156" s="22" t="s">
        <v>68</v>
      </c>
      <c r="D1156" s="22" t="s">
        <v>68</v>
      </c>
      <c r="E1156" s="49" t="s">
        <v>437</v>
      </c>
      <c r="F1156" s="68"/>
      <c r="G1156" s="23">
        <f>G1157</f>
        <v>2412</v>
      </c>
    </row>
    <row r="1157" spans="1:7" ht="31.5" x14ac:dyDescent="0.25">
      <c r="A1157" s="60" t="s">
        <v>781</v>
      </c>
      <c r="B1157" s="25">
        <v>915</v>
      </c>
      <c r="C1157" s="26" t="s">
        <v>68</v>
      </c>
      <c r="D1157" s="26" t="s">
        <v>68</v>
      </c>
      <c r="E1157" s="26" t="s">
        <v>436</v>
      </c>
      <c r="F1157" s="26"/>
      <c r="G1157" s="27">
        <f>G1158</f>
        <v>2412</v>
      </c>
    </row>
    <row r="1158" spans="1:7" ht="31.5" x14ac:dyDescent="0.25">
      <c r="A1158" s="63" t="s">
        <v>18</v>
      </c>
      <c r="B1158" s="29">
        <v>915</v>
      </c>
      <c r="C1158" s="193" t="s">
        <v>68</v>
      </c>
      <c r="D1158" s="193" t="s">
        <v>68</v>
      </c>
      <c r="E1158" s="193" t="s">
        <v>436</v>
      </c>
      <c r="F1158" s="117" t="s">
        <v>20</v>
      </c>
      <c r="G1158" s="34">
        <f>G1159+G1161</f>
        <v>2412</v>
      </c>
    </row>
    <row r="1159" spans="1:7" x14ac:dyDescent="0.25">
      <c r="A1159" s="63" t="s">
        <v>25</v>
      </c>
      <c r="B1159" s="29">
        <v>915</v>
      </c>
      <c r="C1159" s="193" t="s">
        <v>68</v>
      </c>
      <c r="D1159" s="193" t="s">
        <v>68</v>
      </c>
      <c r="E1159" s="193" t="s">
        <v>436</v>
      </c>
      <c r="F1159" s="117" t="s">
        <v>26</v>
      </c>
      <c r="G1159" s="34">
        <f>G1160</f>
        <v>90</v>
      </c>
    </row>
    <row r="1160" spans="1:7" x14ac:dyDescent="0.25">
      <c r="A1160" s="36" t="s">
        <v>144</v>
      </c>
      <c r="B1160" s="29">
        <v>915</v>
      </c>
      <c r="C1160" s="193" t="s">
        <v>68</v>
      </c>
      <c r="D1160" s="193" t="s">
        <v>68</v>
      </c>
      <c r="E1160" s="193" t="s">
        <v>436</v>
      </c>
      <c r="F1160" s="117" t="s">
        <v>151</v>
      </c>
      <c r="G1160" s="34">
        <v>90</v>
      </c>
    </row>
    <row r="1161" spans="1:7" ht="31.5" x14ac:dyDescent="0.25">
      <c r="A1161" s="63" t="s">
        <v>27</v>
      </c>
      <c r="B1161" s="29">
        <v>915</v>
      </c>
      <c r="C1161" s="193" t="s">
        <v>68</v>
      </c>
      <c r="D1161" s="193" t="s">
        <v>68</v>
      </c>
      <c r="E1161" s="193" t="s">
        <v>436</v>
      </c>
      <c r="F1161" s="117" t="s">
        <v>0</v>
      </c>
      <c r="G1161" s="34">
        <f>G1162</f>
        <v>2322</v>
      </c>
    </row>
    <row r="1162" spans="1:7" s="57" customFormat="1" ht="31.5" x14ac:dyDescent="0.25">
      <c r="A1162" s="63" t="s">
        <v>746</v>
      </c>
      <c r="B1162" s="29">
        <v>915</v>
      </c>
      <c r="C1162" s="193" t="s">
        <v>68</v>
      </c>
      <c r="D1162" s="193" t="s">
        <v>68</v>
      </c>
      <c r="E1162" s="193" t="s">
        <v>436</v>
      </c>
      <c r="F1162" s="56" t="s">
        <v>747</v>
      </c>
      <c r="G1162" s="30">
        <f>1925+247+150</f>
        <v>2322</v>
      </c>
    </row>
    <row r="1163" spans="1:7" x14ac:dyDescent="0.25">
      <c r="A1163" s="48" t="s">
        <v>438</v>
      </c>
      <c r="B1163" s="21">
        <v>915</v>
      </c>
      <c r="C1163" s="22" t="s">
        <v>68</v>
      </c>
      <c r="D1163" s="22" t="s">
        <v>68</v>
      </c>
      <c r="E1163" s="49" t="s">
        <v>440</v>
      </c>
      <c r="F1163" s="68"/>
      <c r="G1163" s="23">
        <f>G1164+G1170+G1177+G1183+G1187+G1191</f>
        <v>25564</v>
      </c>
    </row>
    <row r="1164" spans="1:7" x14ac:dyDescent="0.25">
      <c r="A1164" s="60" t="s">
        <v>439</v>
      </c>
      <c r="B1164" s="25">
        <v>915</v>
      </c>
      <c r="C1164" s="26" t="s">
        <v>68</v>
      </c>
      <c r="D1164" s="26" t="s">
        <v>68</v>
      </c>
      <c r="E1164" s="26" t="s">
        <v>522</v>
      </c>
      <c r="F1164" s="26"/>
      <c r="G1164" s="27">
        <f>G1165</f>
        <v>2020</v>
      </c>
    </row>
    <row r="1165" spans="1:7" ht="31.5" x14ac:dyDescent="0.25">
      <c r="A1165" s="63" t="s">
        <v>18</v>
      </c>
      <c r="B1165" s="29">
        <v>915</v>
      </c>
      <c r="C1165" s="193" t="s">
        <v>68</v>
      </c>
      <c r="D1165" s="193" t="s">
        <v>68</v>
      </c>
      <c r="E1165" s="193" t="s">
        <v>522</v>
      </c>
      <c r="F1165" s="117" t="s">
        <v>20</v>
      </c>
      <c r="G1165" s="34">
        <f>G1166+G1168</f>
        <v>2020</v>
      </c>
    </row>
    <row r="1166" spans="1:7" x14ac:dyDescent="0.25">
      <c r="A1166" s="63" t="s">
        <v>25</v>
      </c>
      <c r="B1166" s="29">
        <v>915</v>
      </c>
      <c r="C1166" s="193" t="s">
        <v>68</v>
      </c>
      <c r="D1166" s="193" t="s">
        <v>68</v>
      </c>
      <c r="E1166" s="193" t="s">
        <v>522</v>
      </c>
      <c r="F1166" s="117" t="s">
        <v>26</v>
      </c>
      <c r="G1166" s="34">
        <f>G1167</f>
        <v>240</v>
      </c>
    </row>
    <row r="1167" spans="1:7" x14ac:dyDescent="0.25">
      <c r="A1167" s="36" t="s">
        <v>144</v>
      </c>
      <c r="B1167" s="29">
        <v>915</v>
      </c>
      <c r="C1167" s="193" t="s">
        <v>68</v>
      </c>
      <c r="D1167" s="193" t="s">
        <v>68</v>
      </c>
      <c r="E1167" s="193" t="s">
        <v>522</v>
      </c>
      <c r="F1167" s="117" t="s">
        <v>151</v>
      </c>
      <c r="G1167" s="34">
        <v>240</v>
      </c>
    </row>
    <row r="1168" spans="1:7" ht="31.5" x14ac:dyDescent="0.25">
      <c r="A1168" s="63" t="s">
        <v>27</v>
      </c>
      <c r="B1168" s="33">
        <v>915</v>
      </c>
      <c r="C1168" s="193" t="s">
        <v>68</v>
      </c>
      <c r="D1168" s="193" t="s">
        <v>68</v>
      </c>
      <c r="E1168" s="193" t="s">
        <v>522</v>
      </c>
      <c r="F1168" s="117" t="s">
        <v>0</v>
      </c>
      <c r="G1168" s="34">
        <f>G1169</f>
        <v>1780</v>
      </c>
    </row>
    <row r="1169" spans="1:7" s="57" customFormat="1" ht="31.5" x14ac:dyDescent="0.25">
      <c r="A1169" s="63" t="s">
        <v>746</v>
      </c>
      <c r="B1169" s="33">
        <v>915</v>
      </c>
      <c r="C1169" s="193" t="s">
        <v>68</v>
      </c>
      <c r="D1169" s="193" t="s">
        <v>68</v>
      </c>
      <c r="E1169" s="193" t="s">
        <v>522</v>
      </c>
      <c r="F1169" s="56" t="s">
        <v>747</v>
      </c>
      <c r="G1169" s="30">
        <f>1710+70</f>
        <v>1780</v>
      </c>
    </row>
    <row r="1170" spans="1:7" ht="31.5" x14ac:dyDescent="0.25">
      <c r="A1170" s="60" t="s">
        <v>520</v>
      </c>
      <c r="B1170" s="25">
        <v>915</v>
      </c>
      <c r="C1170" s="26" t="s">
        <v>68</v>
      </c>
      <c r="D1170" s="26" t="s">
        <v>68</v>
      </c>
      <c r="E1170" s="26" t="s">
        <v>562</v>
      </c>
      <c r="F1170" s="52"/>
      <c r="G1170" s="27">
        <f>G1171+G1174</f>
        <v>420</v>
      </c>
    </row>
    <row r="1171" spans="1:7" x14ac:dyDescent="0.25">
      <c r="A1171" s="36" t="s">
        <v>22</v>
      </c>
      <c r="B1171" s="33">
        <v>915</v>
      </c>
      <c r="C1171" s="193" t="s">
        <v>68</v>
      </c>
      <c r="D1171" s="193" t="s">
        <v>68</v>
      </c>
      <c r="E1171" s="193" t="s">
        <v>562</v>
      </c>
      <c r="F1171" s="193" t="s">
        <v>15</v>
      </c>
      <c r="G1171" s="30">
        <f>G1172</f>
        <v>150</v>
      </c>
    </row>
    <row r="1172" spans="1:7" ht="31.5" x14ac:dyDescent="0.25">
      <c r="A1172" s="36" t="s">
        <v>17</v>
      </c>
      <c r="B1172" s="29">
        <v>915</v>
      </c>
      <c r="C1172" s="193" t="s">
        <v>68</v>
      </c>
      <c r="D1172" s="193" t="s">
        <v>68</v>
      </c>
      <c r="E1172" s="193" t="s">
        <v>562</v>
      </c>
      <c r="F1172" s="193" t="s">
        <v>16</v>
      </c>
      <c r="G1172" s="30">
        <f>G1173</f>
        <v>150</v>
      </c>
    </row>
    <row r="1173" spans="1:7" ht="31.5" x14ac:dyDescent="0.25">
      <c r="A1173" s="36" t="s">
        <v>194</v>
      </c>
      <c r="B1173" s="29">
        <v>915</v>
      </c>
      <c r="C1173" s="193" t="s">
        <v>68</v>
      </c>
      <c r="D1173" s="193" t="s">
        <v>68</v>
      </c>
      <c r="E1173" s="193" t="s">
        <v>562</v>
      </c>
      <c r="F1173" s="117" t="s">
        <v>134</v>
      </c>
      <c r="G1173" s="34">
        <v>150</v>
      </c>
    </row>
    <row r="1174" spans="1:7" ht="31.5" x14ac:dyDescent="0.25">
      <c r="A1174" s="63" t="s">
        <v>18</v>
      </c>
      <c r="B1174" s="29">
        <v>915</v>
      </c>
      <c r="C1174" s="193" t="s">
        <v>68</v>
      </c>
      <c r="D1174" s="193" t="s">
        <v>68</v>
      </c>
      <c r="E1174" s="193" t="s">
        <v>562</v>
      </c>
      <c r="F1174" s="117" t="s">
        <v>20</v>
      </c>
      <c r="G1174" s="34">
        <f>G1175</f>
        <v>270</v>
      </c>
    </row>
    <row r="1175" spans="1:7" ht="31.5" x14ac:dyDescent="0.25">
      <c r="A1175" s="63" t="s">
        <v>27</v>
      </c>
      <c r="B1175" s="29">
        <v>915</v>
      </c>
      <c r="C1175" s="193" t="s">
        <v>68</v>
      </c>
      <c r="D1175" s="193" t="s">
        <v>68</v>
      </c>
      <c r="E1175" s="193" t="s">
        <v>562</v>
      </c>
      <c r="F1175" s="117" t="s">
        <v>0</v>
      </c>
      <c r="G1175" s="34">
        <f>G1176</f>
        <v>270</v>
      </c>
    </row>
    <row r="1176" spans="1:7" s="57" customFormat="1" ht="31.5" x14ac:dyDescent="0.25">
      <c r="A1176" s="63" t="s">
        <v>746</v>
      </c>
      <c r="B1176" s="29">
        <v>915</v>
      </c>
      <c r="C1176" s="193" t="s">
        <v>68</v>
      </c>
      <c r="D1176" s="193" t="s">
        <v>68</v>
      </c>
      <c r="E1176" s="193" t="s">
        <v>562</v>
      </c>
      <c r="F1176" s="56" t="s">
        <v>747</v>
      </c>
      <c r="G1176" s="30">
        <f>200+70</f>
        <v>270</v>
      </c>
    </row>
    <row r="1177" spans="1:7" ht="31.5" x14ac:dyDescent="0.25">
      <c r="A1177" s="60" t="s">
        <v>521</v>
      </c>
      <c r="B1177" s="25">
        <v>915</v>
      </c>
      <c r="C1177" s="26" t="s">
        <v>68</v>
      </c>
      <c r="D1177" s="26" t="s">
        <v>68</v>
      </c>
      <c r="E1177" s="26" t="s">
        <v>563</v>
      </c>
      <c r="F1177" s="52"/>
      <c r="G1177" s="27">
        <f>G1178</f>
        <v>560</v>
      </c>
    </row>
    <row r="1178" spans="1:7" ht="31.5" x14ac:dyDescent="0.25">
      <c r="A1178" s="36" t="s">
        <v>18</v>
      </c>
      <c r="B1178" s="29">
        <v>915</v>
      </c>
      <c r="C1178" s="193" t="s">
        <v>68</v>
      </c>
      <c r="D1178" s="193" t="s">
        <v>68</v>
      </c>
      <c r="E1178" s="193" t="s">
        <v>563</v>
      </c>
      <c r="F1178" s="193" t="s">
        <v>20</v>
      </c>
      <c r="G1178" s="30">
        <f>G1179+G1181</f>
        <v>560</v>
      </c>
    </row>
    <row r="1179" spans="1:7" x14ac:dyDescent="0.25">
      <c r="A1179" s="63" t="s">
        <v>25</v>
      </c>
      <c r="B1179" s="29">
        <v>915</v>
      </c>
      <c r="C1179" s="193" t="s">
        <v>68</v>
      </c>
      <c r="D1179" s="193" t="s">
        <v>68</v>
      </c>
      <c r="E1179" s="193" t="s">
        <v>563</v>
      </c>
      <c r="F1179" s="193" t="s">
        <v>26</v>
      </c>
      <c r="G1179" s="30">
        <f>G1180</f>
        <v>245</v>
      </c>
    </row>
    <row r="1180" spans="1:7" x14ac:dyDescent="0.25">
      <c r="A1180" s="36" t="s">
        <v>144</v>
      </c>
      <c r="B1180" s="29">
        <v>915</v>
      </c>
      <c r="C1180" s="193" t="s">
        <v>68</v>
      </c>
      <c r="D1180" s="193" t="s">
        <v>68</v>
      </c>
      <c r="E1180" s="193" t="s">
        <v>563</v>
      </c>
      <c r="F1180" s="193" t="s">
        <v>151</v>
      </c>
      <c r="G1180" s="30">
        <v>245</v>
      </c>
    </row>
    <row r="1181" spans="1:7" ht="31.5" x14ac:dyDescent="0.25">
      <c r="A1181" s="63" t="s">
        <v>27</v>
      </c>
      <c r="B1181" s="33">
        <v>915</v>
      </c>
      <c r="C1181" s="193" t="s">
        <v>68</v>
      </c>
      <c r="D1181" s="193" t="s">
        <v>68</v>
      </c>
      <c r="E1181" s="193" t="s">
        <v>563</v>
      </c>
      <c r="F1181" s="193" t="s">
        <v>0</v>
      </c>
      <c r="G1181" s="30">
        <f>G1182</f>
        <v>315</v>
      </c>
    </row>
    <row r="1182" spans="1:7" s="57" customFormat="1" ht="31.5" x14ac:dyDescent="0.25">
      <c r="A1182" s="63" t="s">
        <v>746</v>
      </c>
      <c r="B1182" s="29">
        <v>915</v>
      </c>
      <c r="C1182" s="193" t="s">
        <v>68</v>
      </c>
      <c r="D1182" s="193" t="s">
        <v>68</v>
      </c>
      <c r="E1182" s="193" t="s">
        <v>563</v>
      </c>
      <c r="F1182" s="56" t="s">
        <v>747</v>
      </c>
      <c r="G1182" s="30">
        <v>315</v>
      </c>
    </row>
    <row r="1183" spans="1:7" s="57" customFormat="1" x14ac:dyDescent="0.25">
      <c r="A1183" s="63" t="s">
        <v>782</v>
      </c>
      <c r="B1183" s="29">
        <v>915</v>
      </c>
      <c r="C1183" s="193" t="s">
        <v>68</v>
      </c>
      <c r="D1183" s="193" t="s">
        <v>68</v>
      </c>
      <c r="E1183" s="193" t="s">
        <v>772</v>
      </c>
      <c r="F1183" s="56"/>
      <c r="G1183" s="30">
        <f>G1184</f>
        <v>21514</v>
      </c>
    </row>
    <row r="1184" spans="1:7" s="57" customFormat="1" ht="31.5" x14ac:dyDescent="0.25">
      <c r="A1184" s="36" t="s">
        <v>18</v>
      </c>
      <c r="B1184" s="33">
        <v>915</v>
      </c>
      <c r="C1184" s="193" t="s">
        <v>68</v>
      </c>
      <c r="D1184" s="193" t="s">
        <v>68</v>
      </c>
      <c r="E1184" s="193" t="s">
        <v>772</v>
      </c>
      <c r="F1184" s="193" t="s">
        <v>20</v>
      </c>
      <c r="G1184" s="30">
        <f t="shared" ref="G1184:G1185" si="29">G1185</f>
        <v>21514</v>
      </c>
    </row>
    <row r="1185" spans="1:7" s="57" customFormat="1" x14ac:dyDescent="0.25">
      <c r="A1185" s="36" t="s">
        <v>25</v>
      </c>
      <c r="B1185" s="33">
        <v>915</v>
      </c>
      <c r="C1185" s="108" t="s">
        <v>68</v>
      </c>
      <c r="D1185" s="108" t="s">
        <v>68</v>
      </c>
      <c r="E1185" s="193" t="s">
        <v>772</v>
      </c>
      <c r="F1185" s="193" t="s">
        <v>26</v>
      </c>
      <c r="G1185" s="30">
        <f t="shared" si="29"/>
        <v>21514</v>
      </c>
    </row>
    <row r="1186" spans="1:7" s="57" customFormat="1" ht="47.25" x14ac:dyDescent="0.25">
      <c r="A1186" s="36" t="s">
        <v>150</v>
      </c>
      <c r="B1186" s="33">
        <v>915</v>
      </c>
      <c r="C1186" s="108" t="s">
        <v>68</v>
      </c>
      <c r="D1186" s="108" t="s">
        <v>68</v>
      </c>
      <c r="E1186" s="193" t="s">
        <v>772</v>
      </c>
      <c r="F1186" s="193" t="s">
        <v>152</v>
      </c>
      <c r="G1186" s="30">
        <v>21514</v>
      </c>
    </row>
    <row r="1187" spans="1:7" s="57" customFormat="1" ht="31.5" x14ac:dyDescent="0.25">
      <c r="A1187" s="133" t="s">
        <v>801</v>
      </c>
      <c r="B1187" s="21">
        <v>915</v>
      </c>
      <c r="C1187" s="52" t="s">
        <v>68</v>
      </c>
      <c r="D1187" s="52" t="s">
        <v>68</v>
      </c>
      <c r="E1187" s="52" t="s">
        <v>804</v>
      </c>
      <c r="F1187" s="52"/>
      <c r="G1187" s="134">
        <f t="shared" ref="G1187" si="30">G1188</f>
        <v>1000</v>
      </c>
    </row>
    <row r="1188" spans="1:7" s="57" customFormat="1" ht="31.5" x14ac:dyDescent="0.25">
      <c r="A1188" s="36" t="s">
        <v>18</v>
      </c>
      <c r="B1188" s="33">
        <v>915</v>
      </c>
      <c r="C1188" s="193" t="s">
        <v>68</v>
      </c>
      <c r="D1188" s="193" t="s">
        <v>68</v>
      </c>
      <c r="E1188" s="193" t="s">
        <v>804</v>
      </c>
      <c r="F1188" s="193" t="s">
        <v>20</v>
      </c>
      <c r="G1188" s="30">
        <f t="shared" ref="G1188:G1189" si="31">G1189</f>
        <v>1000</v>
      </c>
    </row>
    <row r="1189" spans="1:7" s="57" customFormat="1" x14ac:dyDescent="0.25">
      <c r="A1189" s="36" t="s">
        <v>25</v>
      </c>
      <c r="B1189" s="33">
        <v>915</v>
      </c>
      <c r="C1189" s="108" t="s">
        <v>68</v>
      </c>
      <c r="D1189" s="108" t="s">
        <v>68</v>
      </c>
      <c r="E1189" s="193" t="s">
        <v>804</v>
      </c>
      <c r="F1189" s="193" t="s">
        <v>26</v>
      </c>
      <c r="G1189" s="30">
        <f t="shared" si="31"/>
        <v>1000</v>
      </c>
    </row>
    <row r="1190" spans="1:7" s="57" customFormat="1" x14ac:dyDescent="0.25">
      <c r="A1190" s="63" t="s">
        <v>144</v>
      </c>
      <c r="B1190" s="33">
        <v>915</v>
      </c>
      <c r="C1190" s="108" t="s">
        <v>68</v>
      </c>
      <c r="D1190" s="108" t="s">
        <v>68</v>
      </c>
      <c r="E1190" s="193" t="s">
        <v>804</v>
      </c>
      <c r="F1190" s="193" t="s">
        <v>151</v>
      </c>
      <c r="G1190" s="30">
        <v>1000</v>
      </c>
    </row>
    <row r="1191" spans="1:7" s="57" customFormat="1" x14ac:dyDescent="0.25">
      <c r="A1191" s="60" t="s">
        <v>44</v>
      </c>
      <c r="B1191" s="25">
        <v>915</v>
      </c>
      <c r="C1191" s="26" t="s">
        <v>68</v>
      </c>
      <c r="D1191" s="26" t="s">
        <v>68</v>
      </c>
      <c r="E1191" s="26" t="s">
        <v>771</v>
      </c>
      <c r="F1191" s="31"/>
      <c r="G1191" s="27">
        <f>G1192</f>
        <v>50</v>
      </c>
    </row>
    <row r="1192" spans="1:7" s="57" customFormat="1" ht="31.5" x14ac:dyDescent="0.25">
      <c r="A1192" s="36" t="s">
        <v>18</v>
      </c>
      <c r="B1192" s="33">
        <v>915</v>
      </c>
      <c r="C1192" s="193" t="s">
        <v>68</v>
      </c>
      <c r="D1192" s="193" t="s">
        <v>68</v>
      </c>
      <c r="E1192" s="193" t="s">
        <v>771</v>
      </c>
      <c r="F1192" s="193" t="s">
        <v>20</v>
      </c>
      <c r="G1192" s="30">
        <f t="shared" ref="G1192:G1193" si="32">G1193</f>
        <v>50</v>
      </c>
    </row>
    <row r="1193" spans="1:7" s="57" customFormat="1" x14ac:dyDescent="0.25">
      <c r="A1193" s="36" t="s">
        <v>25</v>
      </c>
      <c r="B1193" s="33">
        <v>915</v>
      </c>
      <c r="C1193" s="108" t="s">
        <v>68</v>
      </c>
      <c r="D1193" s="108" t="s">
        <v>68</v>
      </c>
      <c r="E1193" s="193" t="s">
        <v>771</v>
      </c>
      <c r="F1193" s="193" t="s">
        <v>26</v>
      </c>
      <c r="G1193" s="30">
        <f t="shared" si="32"/>
        <v>50</v>
      </c>
    </row>
    <row r="1194" spans="1:7" s="57" customFormat="1" x14ac:dyDescent="0.25">
      <c r="A1194" s="63" t="s">
        <v>144</v>
      </c>
      <c r="B1194" s="33">
        <v>915</v>
      </c>
      <c r="C1194" s="108" t="s">
        <v>68</v>
      </c>
      <c r="D1194" s="108" t="s">
        <v>68</v>
      </c>
      <c r="E1194" s="193" t="s">
        <v>771</v>
      </c>
      <c r="F1194" s="193" t="s">
        <v>151</v>
      </c>
      <c r="G1194" s="30">
        <v>50</v>
      </c>
    </row>
    <row r="1195" spans="1:7" ht="47.25" x14ac:dyDescent="0.25">
      <c r="A1195" s="48" t="s">
        <v>512</v>
      </c>
      <c r="B1195" s="51">
        <v>915</v>
      </c>
      <c r="C1195" s="52" t="s">
        <v>68</v>
      </c>
      <c r="D1195" s="52" t="s">
        <v>68</v>
      </c>
      <c r="E1195" s="49" t="s">
        <v>408</v>
      </c>
      <c r="F1195" s="68"/>
      <c r="G1195" s="137">
        <f>G1196</f>
        <v>600</v>
      </c>
    </row>
    <row r="1196" spans="1:7" ht="31.5" x14ac:dyDescent="0.25">
      <c r="A1196" s="48" t="s">
        <v>409</v>
      </c>
      <c r="B1196" s="21">
        <v>915</v>
      </c>
      <c r="C1196" s="22" t="s">
        <v>68</v>
      </c>
      <c r="D1196" s="22" t="s">
        <v>68</v>
      </c>
      <c r="E1196" s="49" t="s">
        <v>410</v>
      </c>
      <c r="F1196" s="68"/>
      <c r="G1196" s="137">
        <f>G1197</f>
        <v>600</v>
      </c>
    </row>
    <row r="1197" spans="1:7" x14ac:dyDescent="0.25">
      <c r="A1197" s="60" t="s">
        <v>97</v>
      </c>
      <c r="B1197" s="25">
        <v>915</v>
      </c>
      <c r="C1197" s="26" t="s">
        <v>68</v>
      </c>
      <c r="D1197" s="26" t="s">
        <v>68</v>
      </c>
      <c r="E1197" s="26" t="s">
        <v>411</v>
      </c>
      <c r="F1197" s="26"/>
      <c r="G1197" s="138">
        <f>G1198</f>
        <v>600</v>
      </c>
    </row>
    <row r="1198" spans="1:7" ht="31.5" x14ac:dyDescent="0.25">
      <c r="A1198" s="36" t="s">
        <v>18</v>
      </c>
      <c r="B1198" s="29">
        <v>915</v>
      </c>
      <c r="C1198" s="193" t="s">
        <v>68</v>
      </c>
      <c r="D1198" s="193" t="s">
        <v>68</v>
      </c>
      <c r="E1198" s="193" t="s">
        <v>411</v>
      </c>
      <c r="F1198" s="193" t="s">
        <v>20</v>
      </c>
      <c r="G1198" s="139">
        <f>G1199</f>
        <v>600</v>
      </c>
    </row>
    <row r="1199" spans="1:7" ht="31.5" x14ac:dyDescent="0.25">
      <c r="A1199" s="36" t="s">
        <v>178</v>
      </c>
      <c r="B1199" s="29">
        <v>915</v>
      </c>
      <c r="C1199" s="193" t="s">
        <v>68</v>
      </c>
      <c r="D1199" s="193" t="s">
        <v>68</v>
      </c>
      <c r="E1199" s="193" t="s">
        <v>411</v>
      </c>
      <c r="F1199" s="193" t="s">
        <v>0</v>
      </c>
      <c r="G1199" s="139">
        <f>G1200</f>
        <v>600</v>
      </c>
    </row>
    <row r="1200" spans="1:7" s="57" customFormat="1" ht="31.5" x14ac:dyDescent="0.25">
      <c r="A1200" s="63" t="s">
        <v>746</v>
      </c>
      <c r="B1200" s="29">
        <v>915</v>
      </c>
      <c r="C1200" s="193" t="s">
        <v>68</v>
      </c>
      <c r="D1200" s="193" t="s">
        <v>68</v>
      </c>
      <c r="E1200" s="193" t="s">
        <v>411</v>
      </c>
      <c r="F1200" s="56" t="s">
        <v>747</v>
      </c>
      <c r="G1200" s="139">
        <v>600</v>
      </c>
    </row>
    <row r="1201" spans="1:7" s="57" customFormat="1" ht="31.5" x14ac:dyDescent="0.25">
      <c r="A1201" s="41" t="s">
        <v>516</v>
      </c>
      <c r="B1201" s="21">
        <v>915</v>
      </c>
      <c r="C1201" s="22" t="s">
        <v>68</v>
      </c>
      <c r="D1201" s="22" t="s">
        <v>68</v>
      </c>
      <c r="E1201" s="22" t="s">
        <v>260</v>
      </c>
      <c r="F1201" s="22"/>
      <c r="G1201" s="23">
        <f>G1202</f>
        <v>25</v>
      </c>
    </row>
    <row r="1202" spans="1:7" s="57" customFormat="1" ht="32.25" x14ac:dyDescent="0.3">
      <c r="A1202" s="41" t="s">
        <v>308</v>
      </c>
      <c r="B1202" s="21">
        <v>915</v>
      </c>
      <c r="C1202" s="22" t="s">
        <v>68</v>
      </c>
      <c r="D1202" s="22" t="s">
        <v>68</v>
      </c>
      <c r="E1202" s="22" t="s">
        <v>310</v>
      </c>
      <c r="F1202" s="38"/>
      <c r="G1202" s="83">
        <f>G1203</f>
        <v>25</v>
      </c>
    </row>
    <row r="1203" spans="1:7" s="57" customFormat="1" ht="31.5" x14ac:dyDescent="0.25">
      <c r="A1203" s="59" t="s">
        <v>328</v>
      </c>
      <c r="B1203" s="51">
        <v>915</v>
      </c>
      <c r="C1203" s="52" t="s">
        <v>68</v>
      </c>
      <c r="D1203" s="52" t="s">
        <v>68</v>
      </c>
      <c r="E1203" s="52" t="s">
        <v>329</v>
      </c>
      <c r="F1203" s="52"/>
      <c r="G1203" s="53">
        <f t="shared" ref="G1203:G1205" si="33">G1204</f>
        <v>25</v>
      </c>
    </row>
    <row r="1204" spans="1:7" s="57" customFormat="1" ht="31.5" x14ac:dyDescent="0.25">
      <c r="A1204" s="36" t="s">
        <v>18</v>
      </c>
      <c r="B1204" s="33">
        <v>915</v>
      </c>
      <c r="C1204" s="193" t="s">
        <v>68</v>
      </c>
      <c r="D1204" s="193" t="s">
        <v>68</v>
      </c>
      <c r="E1204" s="193" t="s">
        <v>329</v>
      </c>
      <c r="F1204" s="193" t="s">
        <v>20</v>
      </c>
      <c r="G1204" s="30">
        <f t="shared" si="33"/>
        <v>25</v>
      </c>
    </row>
    <row r="1205" spans="1:7" s="57" customFormat="1" x14ac:dyDescent="0.25">
      <c r="A1205" s="36" t="s">
        <v>25</v>
      </c>
      <c r="B1205" s="33">
        <v>915</v>
      </c>
      <c r="C1205" s="108" t="s">
        <v>68</v>
      </c>
      <c r="D1205" s="108" t="s">
        <v>68</v>
      </c>
      <c r="E1205" s="193" t="s">
        <v>329</v>
      </c>
      <c r="F1205" s="193" t="s">
        <v>26</v>
      </c>
      <c r="G1205" s="30">
        <f t="shared" si="33"/>
        <v>25</v>
      </c>
    </row>
    <row r="1206" spans="1:7" s="57" customFormat="1" x14ac:dyDescent="0.25">
      <c r="A1206" s="63" t="s">
        <v>144</v>
      </c>
      <c r="B1206" s="33">
        <v>915</v>
      </c>
      <c r="C1206" s="108" t="s">
        <v>68</v>
      </c>
      <c r="D1206" s="108" t="s">
        <v>68</v>
      </c>
      <c r="E1206" s="193" t="s">
        <v>329</v>
      </c>
      <c r="F1206" s="193" t="s">
        <v>151</v>
      </c>
      <c r="G1206" s="30">
        <v>25</v>
      </c>
    </row>
    <row r="1207" spans="1:7" ht="18.75" x14ac:dyDescent="0.3">
      <c r="A1207" s="140" t="s">
        <v>62</v>
      </c>
      <c r="B1207" s="21">
        <v>915</v>
      </c>
      <c r="C1207" s="46" t="s">
        <v>63</v>
      </c>
      <c r="D1207" s="46"/>
      <c r="E1207" s="46"/>
      <c r="F1207" s="46"/>
      <c r="G1207" s="47">
        <f>G1208+G1310</f>
        <v>288237.32</v>
      </c>
    </row>
    <row r="1208" spans="1:7" x14ac:dyDescent="0.25">
      <c r="A1208" s="18" t="s">
        <v>65</v>
      </c>
      <c r="B1208" s="21">
        <v>915</v>
      </c>
      <c r="C1208" s="15" t="s">
        <v>63</v>
      </c>
      <c r="D1208" s="15" t="s">
        <v>64</v>
      </c>
      <c r="E1208" s="15"/>
      <c r="F1208" s="15"/>
      <c r="G1208" s="16">
        <f>G1209+G1298</f>
        <v>266245.32</v>
      </c>
    </row>
    <row r="1209" spans="1:7" ht="31.5" x14ac:dyDescent="0.25">
      <c r="A1209" s="41" t="s">
        <v>713</v>
      </c>
      <c r="B1209" s="21">
        <v>915</v>
      </c>
      <c r="C1209" s="22" t="s">
        <v>63</v>
      </c>
      <c r="D1209" s="22" t="s">
        <v>64</v>
      </c>
      <c r="E1209" s="22" t="s">
        <v>424</v>
      </c>
      <c r="F1209" s="22"/>
      <c r="G1209" s="23">
        <f>G1210+G1272</f>
        <v>265755.32</v>
      </c>
    </row>
    <row r="1210" spans="1:7" ht="31.5" x14ac:dyDescent="0.25">
      <c r="A1210" s="48" t="s">
        <v>441</v>
      </c>
      <c r="B1210" s="21">
        <v>915</v>
      </c>
      <c r="C1210" s="22" t="s">
        <v>63</v>
      </c>
      <c r="D1210" s="22" t="s">
        <v>64</v>
      </c>
      <c r="E1210" s="49" t="s">
        <v>445</v>
      </c>
      <c r="F1210" s="68"/>
      <c r="G1210" s="23">
        <f>G1211+G1228+G1251+G1255+G1261+G1267</f>
        <v>237023.32</v>
      </c>
    </row>
    <row r="1211" spans="1:7" x14ac:dyDescent="0.25">
      <c r="A1211" s="41" t="s">
        <v>442</v>
      </c>
      <c r="B1211" s="51">
        <v>915</v>
      </c>
      <c r="C1211" s="22" t="s">
        <v>63</v>
      </c>
      <c r="D1211" s="22" t="s">
        <v>64</v>
      </c>
      <c r="E1211" s="49" t="s">
        <v>446</v>
      </c>
      <c r="F1211" s="22"/>
      <c r="G1211" s="23">
        <f>G1212+G1216+G1220+G1224</f>
        <v>53786</v>
      </c>
    </row>
    <row r="1212" spans="1:7" x14ac:dyDescent="0.25">
      <c r="A1212" s="59" t="s">
        <v>119</v>
      </c>
      <c r="B1212" s="51">
        <v>915</v>
      </c>
      <c r="C1212" s="52" t="s">
        <v>63</v>
      </c>
      <c r="D1212" s="52" t="s">
        <v>64</v>
      </c>
      <c r="E1212" s="52" t="s">
        <v>447</v>
      </c>
      <c r="F1212" s="52"/>
      <c r="G1212" s="53">
        <f>G1213</f>
        <v>2040</v>
      </c>
    </row>
    <row r="1213" spans="1:7" ht="31.5" x14ac:dyDescent="0.25">
      <c r="A1213" s="63" t="s">
        <v>18</v>
      </c>
      <c r="B1213" s="29">
        <v>915</v>
      </c>
      <c r="C1213" s="193" t="s">
        <v>63</v>
      </c>
      <c r="D1213" s="193" t="s">
        <v>64</v>
      </c>
      <c r="E1213" s="193" t="s">
        <v>447</v>
      </c>
      <c r="F1213" s="193" t="s">
        <v>20</v>
      </c>
      <c r="G1213" s="27">
        <f>G1214</f>
        <v>2040</v>
      </c>
    </row>
    <row r="1214" spans="1:7" x14ac:dyDescent="0.25">
      <c r="A1214" s="36" t="s">
        <v>25</v>
      </c>
      <c r="B1214" s="29">
        <v>915</v>
      </c>
      <c r="C1214" s="193" t="s">
        <v>63</v>
      </c>
      <c r="D1214" s="193" t="s">
        <v>64</v>
      </c>
      <c r="E1214" s="193" t="s">
        <v>447</v>
      </c>
      <c r="F1214" s="193" t="s">
        <v>26</v>
      </c>
      <c r="G1214" s="30">
        <f>G1215</f>
        <v>2040</v>
      </c>
    </row>
    <row r="1215" spans="1:7" x14ac:dyDescent="0.25">
      <c r="A1215" s="36" t="s">
        <v>144</v>
      </c>
      <c r="B1215" s="29">
        <v>915</v>
      </c>
      <c r="C1215" s="193" t="s">
        <v>63</v>
      </c>
      <c r="D1215" s="193" t="s">
        <v>64</v>
      </c>
      <c r="E1215" s="193" t="s">
        <v>447</v>
      </c>
      <c r="F1215" s="193" t="s">
        <v>151</v>
      </c>
      <c r="G1215" s="30">
        <v>2040</v>
      </c>
    </row>
    <row r="1216" spans="1:7" x14ac:dyDescent="0.25">
      <c r="A1216" s="60" t="s">
        <v>120</v>
      </c>
      <c r="B1216" s="25">
        <v>915</v>
      </c>
      <c r="C1216" s="26" t="s">
        <v>63</v>
      </c>
      <c r="D1216" s="26" t="s">
        <v>64</v>
      </c>
      <c r="E1216" s="26" t="s">
        <v>448</v>
      </c>
      <c r="F1216" s="26"/>
      <c r="G1216" s="27">
        <f>G1217</f>
        <v>5975</v>
      </c>
    </row>
    <row r="1217" spans="1:7" ht="31.5" x14ac:dyDescent="0.25">
      <c r="A1217" s="63" t="s">
        <v>18</v>
      </c>
      <c r="B1217" s="29">
        <v>915</v>
      </c>
      <c r="C1217" s="193" t="s">
        <v>63</v>
      </c>
      <c r="D1217" s="193" t="s">
        <v>64</v>
      </c>
      <c r="E1217" s="193" t="s">
        <v>448</v>
      </c>
      <c r="F1217" s="193" t="s">
        <v>20</v>
      </c>
      <c r="G1217" s="30">
        <f>G1218</f>
        <v>5975</v>
      </c>
    </row>
    <row r="1218" spans="1:7" x14ac:dyDescent="0.25">
      <c r="A1218" s="36" t="s">
        <v>25</v>
      </c>
      <c r="B1218" s="29">
        <v>915</v>
      </c>
      <c r="C1218" s="193" t="s">
        <v>63</v>
      </c>
      <c r="D1218" s="193" t="s">
        <v>64</v>
      </c>
      <c r="E1218" s="193" t="s">
        <v>448</v>
      </c>
      <c r="F1218" s="193" t="s">
        <v>26</v>
      </c>
      <c r="G1218" s="30">
        <f>G1219</f>
        <v>5975</v>
      </c>
    </row>
    <row r="1219" spans="1:7" x14ac:dyDescent="0.25">
      <c r="A1219" s="36" t="s">
        <v>144</v>
      </c>
      <c r="B1219" s="29">
        <v>915</v>
      </c>
      <c r="C1219" s="193" t="s">
        <v>63</v>
      </c>
      <c r="D1219" s="193" t="s">
        <v>64</v>
      </c>
      <c r="E1219" s="193" t="s">
        <v>448</v>
      </c>
      <c r="F1219" s="193" t="s">
        <v>151</v>
      </c>
      <c r="G1219" s="30">
        <f>778+4000+695+502</f>
        <v>5975</v>
      </c>
    </row>
    <row r="1220" spans="1:7" ht="31.5" x14ac:dyDescent="0.25">
      <c r="A1220" s="59" t="s">
        <v>914</v>
      </c>
      <c r="B1220" s="51">
        <v>915</v>
      </c>
      <c r="C1220" s="52" t="s">
        <v>63</v>
      </c>
      <c r="D1220" s="52" t="s">
        <v>64</v>
      </c>
      <c r="E1220" s="52" t="s">
        <v>836</v>
      </c>
      <c r="F1220" s="52"/>
      <c r="G1220" s="53">
        <f>G1221</f>
        <v>24</v>
      </c>
    </row>
    <row r="1221" spans="1:7" ht="31.5" x14ac:dyDescent="0.25">
      <c r="A1221" s="63" t="s">
        <v>18</v>
      </c>
      <c r="B1221" s="29">
        <v>915</v>
      </c>
      <c r="C1221" s="193" t="s">
        <v>63</v>
      </c>
      <c r="D1221" s="193" t="s">
        <v>64</v>
      </c>
      <c r="E1221" s="193" t="s">
        <v>836</v>
      </c>
      <c r="F1221" s="193" t="s">
        <v>20</v>
      </c>
      <c r="G1221" s="30">
        <f>G1222</f>
        <v>24</v>
      </c>
    </row>
    <row r="1222" spans="1:7" x14ac:dyDescent="0.25">
      <c r="A1222" s="36" t="s">
        <v>25</v>
      </c>
      <c r="B1222" s="29">
        <v>915</v>
      </c>
      <c r="C1222" s="193" t="s">
        <v>63</v>
      </c>
      <c r="D1222" s="193" t="s">
        <v>64</v>
      </c>
      <c r="E1222" s="193" t="s">
        <v>836</v>
      </c>
      <c r="F1222" s="193" t="s">
        <v>26</v>
      </c>
      <c r="G1222" s="30">
        <f>G1223</f>
        <v>24</v>
      </c>
    </row>
    <row r="1223" spans="1:7" x14ac:dyDescent="0.25">
      <c r="A1223" s="36" t="s">
        <v>144</v>
      </c>
      <c r="B1223" s="29">
        <v>915</v>
      </c>
      <c r="C1223" s="193" t="s">
        <v>63</v>
      </c>
      <c r="D1223" s="193" t="s">
        <v>64</v>
      </c>
      <c r="E1223" s="193" t="s">
        <v>836</v>
      </c>
      <c r="F1223" s="193" t="s">
        <v>151</v>
      </c>
      <c r="G1223" s="30">
        <v>24</v>
      </c>
    </row>
    <row r="1224" spans="1:7" x14ac:dyDescent="0.25">
      <c r="A1224" s="60" t="s">
        <v>121</v>
      </c>
      <c r="B1224" s="25">
        <v>915</v>
      </c>
      <c r="C1224" s="193" t="s">
        <v>63</v>
      </c>
      <c r="D1224" s="193" t="s">
        <v>64</v>
      </c>
      <c r="E1224" s="26" t="s">
        <v>449</v>
      </c>
      <c r="F1224" s="52"/>
      <c r="G1224" s="27">
        <f>G1225</f>
        <v>45747</v>
      </c>
    </row>
    <row r="1225" spans="1:7" ht="31.5" x14ac:dyDescent="0.25">
      <c r="A1225" s="36" t="s">
        <v>18</v>
      </c>
      <c r="B1225" s="29">
        <v>915</v>
      </c>
      <c r="C1225" s="193" t="s">
        <v>63</v>
      </c>
      <c r="D1225" s="193" t="s">
        <v>64</v>
      </c>
      <c r="E1225" s="193" t="s">
        <v>449</v>
      </c>
      <c r="F1225" s="193" t="s">
        <v>20</v>
      </c>
      <c r="G1225" s="30">
        <f>G1226</f>
        <v>45747</v>
      </c>
    </row>
    <row r="1226" spans="1:7" x14ac:dyDescent="0.25">
      <c r="A1226" s="36" t="s">
        <v>25</v>
      </c>
      <c r="B1226" s="29">
        <v>915</v>
      </c>
      <c r="C1226" s="193" t="s">
        <v>63</v>
      </c>
      <c r="D1226" s="193" t="s">
        <v>64</v>
      </c>
      <c r="E1226" s="193" t="s">
        <v>449</v>
      </c>
      <c r="F1226" s="193" t="s">
        <v>26</v>
      </c>
      <c r="G1226" s="30">
        <f>G1227</f>
        <v>45747</v>
      </c>
    </row>
    <row r="1227" spans="1:7" ht="47.25" x14ac:dyDescent="0.25">
      <c r="A1227" s="36" t="s">
        <v>150</v>
      </c>
      <c r="B1227" s="29">
        <v>915</v>
      </c>
      <c r="C1227" s="193" t="s">
        <v>63</v>
      </c>
      <c r="D1227" s="193" t="s">
        <v>64</v>
      </c>
      <c r="E1227" s="193" t="s">
        <v>449</v>
      </c>
      <c r="F1227" s="193" t="s">
        <v>152</v>
      </c>
      <c r="G1227" s="30">
        <f>45771-24</f>
        <v>45747</v>
      </c>
    </row>
    <row r="1228" spans="1:7" ht="31.5" x14ac:dyDescent="0.25">
      <c r="A1228" s="41" t="s">
        <v>443</v>
      </c>
      <c r="B1228" s="51">
        <v>915</v>
      </c>
      <c r="C1228" s="22" t="s">
        <v>63</v>
      </c>
      <c r="D1228" s="22" t="s">
        <v>64</v>
      </c>
      <c r="E1228" s="49" t="s">
        <v>450</v>
      </c>
      <c r="F1228" s="22"/>
      <c r="G1228" s="23">
        <f>G1229+G1233</f>
        <v>179528</v>
      </c>
    </row>
    <row r="1229" spans="1:7" ht="31.5" x14ac:dyDescent="0.25">
      <c r="A1229" s="60" t="s">
        <v>714</v>
      </c>
      <c r="B1229" s="25">
        <v>915</v>
      </c>
      <c r="C1229" s="26" t="s">
        <v>63</v>
      </c>
      <c r="D1229" s="26" t="s">
        <v>64</v>
      </c>
      <c r="E1229" s="26" t="s">
        <v>481</v>
      </c>
      <c r="F1229" s="26"/>
      <c r="G1229" s="27">
        <f>G1230</f>
        <v>35000</v>
      </c>
    </row>
    <row r="1230" spans="1:7" ht="31.5" x14ac:dyDescent="0.25">
      <c r="A1230" s="36" t="s">
        <v>18</v>
      </c>
      <c r="B1230" s="29">
        <v>915</v>
      </c>
      <c r="C1230" s="193" t="s">
        <v>63</v>
      </c>
      <c r="D1230" s="193" t="s">
        <v>64</v>
      </c>
      <c r="E1230" s="193" t="s">
        <v>481</v>
      </c>
      <c r="F1230" s="193" t="s">
        <v>20</v>
      </c>
      <c r="G1230" s="30">
        <f>G1231</f>
        <v>35000</v>
      </c>
    </row>
    <row r="1231" spans="1:7" x14ac:dyDescent="0.25">
      <c r="A1231" s="36" t="s">
        <v>19</v>
      </c>
      <c r="B1231" s="29">
        <v>915</v>
      </c>
      <c r="C1231" s="193" t="s">
        <v>63</v>
      </c>
      <c r="D1231" s="193" t="s">
        <v>64</v>
      </c>
      <c r="E1231" s="193" t="s">
        <v>481</v>
      </c>
      <c r="F1231" s="193" t="s">
        <v>21</v>
      </c>
      <c r="G1231" s="30">
        <f>G1232</f>
        <v>35000</v>
      </c>
    </row>
    <row r="1232" spans="1:7" x14ac:dyDescent="0.25">
      <c r="A1232" s="36" t="s">
        <v>155</v>
      </c>
      <c r="B1232" s="29">
        <v>915</v>
      </c>
      <c r="C1232" s="193" t="s">
        <v>63</v>
      </c>
      <c r="D1232" s="193" t="s">
        <v>64</v>
      </c>
      <c r="E1232" s="193" t="s">
        <v>481</v>
      </c>
      <c r="F1232" s="193" t="s">
        <v>156</v>
      </c>
      <c r="G1232" s="30">
        <f>70000-35000</f>
        <v>35000</v>
      </c>
    </row>
    <row r="1233" spans="1:7" x14ac:dyDescent="0.25">
      <c r="A1233" s="60" t="s">
        <v>122</v>
      </c>
      <c r="B1233" s="29">
        <v>915</v>
      </c>
      <c r="C1233" s="26" t="s">
        <v>63</v>
      </c>
      <c r="D1233" s="26" t="s">
        <v>64</v>
      </c>
      <c r="E1233" s="26" t="s">
        <v>451</v>
      </c>
      <c r="F1233" s="193"/>
      <c r="G1233" s="27">
        <f>G1234+G1239+G1243+G1248</f>
        <v>144528</v>
      </c>
    </row>
    <row r="1234" spans="1:7" ht="47.25" x14ac:dyDescent="0.25">
      <c r="A1234" s="36" t="s">
        <v>306</v>
      </c>
      <c r="B1234" s="29">
        <v>915</v>
      </c>
      <c r="C1234" s="193" t="s">
        <v>63</v>
      </c>
      <c r="D1234" s="193" t="s">
        <v>64</v>
      </c>
      <c r="E1234" s="193" t="s">
        <v>451</v>
      </c>
      <c r="F1234" s="193" t="s">
        <v>30</v>
      </c>
      <c r="G1234" s="30">
        <f>G1235</f>
        <v>5268</v>
      </c>
    </row>
    <row r="1235" spans="1:7" x14ac:dyDescent="0.25">
      <c r="A1235" s="63" t="s">
        <v>32</v>
      </c>
      <c r="B1235" s="193" t="s">
        <v>480</v>
      </c>
      <c r="C1235" s="193" t="s">
        <v>63</v>
      </c>
      <c r="D1235" s="193" t="s">
        <v>64</v>
      </c>
      <c r="E1235" s="193" t="s">
        <v>451</v>
      </c>
      <c r="F1235" s="193" t="s">
        <v>31</v>
      </c>
      <c r="G1235" s="30">
        <f>G1236+G1237+G1238</f>
        <v>5268</v>
      </c>
    </row>
    <row r="1236" spans="1:7" x14ac:dyDescent="0.25">
      <c r="A1236" s="190" t="s">
        <v>339</v>
      </c>
      <c r="B1236" s="193" t="s">
        <v>480</v>
      </c>
      <c r="C1236" s="193" t="s">
        <v>63</v>
      </c>
      <c r="D1236" s="193" t="s">
        <v>64</v>
      </c>
      <c r="E1236" s="193" t="s">
        <v>451</v>
      </c>
      <c r="F1236" s="193" t="s">
        <v>138</v>
      </c>
      <c r="G1236" s="30">
        <f>3792+32+221</f>
        <v>4045</v>
      </c>
    </row>
    <row r="1237" spans="1:7" ht="31.5" x14ac:dyDescent="0.25">
      <c r="A1237" s="190" t="s">
        <v>137</v>
      </c>
      <c r="B1237" s="193" t="s">
        <v>480</v>
      </c>
      <c r="C1237" s="193" t="s">
        <v>63</v>
      </c>
      <c r="D1237" s="193" t="s">
        <v>64</v>
      </c>
      <c r="E1237" s="193" t="s">
        <v>451</v>
      </c>
      <c r="F1237" s="193" t="s">
        <v>139</v>
      </c>
      <c r="G1237" s="30">
        <v>1</v>
      </c>
    </row>
    <row r="1238" spans="1:7" ht="31.5" x14ac:dyDescent="0.25">
      <c r="A1238" s="190" t="s">
        <v>241</v>
      </c>
      <c r="B1238" s="193" t="s">
        <v>480</v>
      </c>
      <c r="C1238" s="193" t="s">
        <v>63</v>
      </c>
      <c r="D1238" s="193" t="s">
        <v>64</v>
      </c>
      <c r="E1238" s="193" t="s">
        <v>451</v>
      </c>
      <c r="F1238" s="193" t="s">
        <v>255</v>
      </c>
      <c r="G1238" s="30">
        <f>1145+10+67</f>
        <v>1222</v>
      </c>
    </row>
    <row r="1239" spans="1:7" x14ac:dyDescent="0.25">
      <c r="A1239" s="36" t="s">
        <v>22</v>
      </c>
      <c r="B1239" s="25">
        <v>915</v>
      </c>
      <c r="C1239" s="193" t="s">
        <v>63</v>
      </c>
      <c r="D1239" s="193" t="s">
        <v>64</v>
      </c>
      <c r="E1239" s="193" t="s">
        <v>451</v>
      </c>
      <c r="F1239" s="193" t="s">
        <v>15</v>
      </c>
      <c r="G1239" s="30">
        <f>G1240</f>
        <v>1238</v>
      </c>
    </row>
    <row r="1240" spans="1:7" ht="31.5" x14ac:dyDescent="0.25">
      <c r="A1240" s="63" t="s">
        <v>17</v>
      </c>
      <c r="B1240" s="29">
        <v>915</v>
      </c>
      <c r="C1240" s="193" t="s">
        <v>63</v>
      </c>
      <c r="D1240" s="193" t="s">
        <v>64</v>
      </c>
      <c r="E1240" s="193" t="s">
        <v>451</v>
      </c>
      <c r="F1240" s="193" t="s">
        <v>16</v>
      </c>
      <c r="G1240" s="30">
        <f>G1241+G1242</f>
        <v>1238</v>
      </c>
    </row>
    <row r="1241" spans="1:7" ht="31.5" customHeight="1" x14ac:dyDescent="0.25">
      <c r="A1241" s="63" t="s">
        <v>567</v>
      </c>
      <c r="B1241" s="29">
        <v>915</v>
      </c>
      <c r="C1241" s="193" t="s">
        <v>63</v>
      </c>
      <c r="D1241" s="193" t="s">
        <v>64</v>
      </c>
      <c r="E1241" s="193" t="s">
        <v>451</v>
      </c>
      <c r="F1241" s="193" t="s">
        <v>568</v>
      </c>
      <c r="G1241" s="30">
        <f>10+5.2</f>
        <v>15.2</v>
      </c>
    </row>
    <row r="1242" spans="1:7" ht="31.5" x14ac:dyDescent="0.25">
      <c r="A1242" s="36" t="s">
        <v>194</v>
      </c>
      <c r="B1242" s="29">
        <v>915</v>
      </c>
      <c r="C1242" s="193" t="s">
        <v>63</v>
      </c>
      <c r="D1242" s="193" t="s">
        <v>64</v>
      </c>
      <c r="E1242" s="193" t="s">
        <v>451</v>
      </c>
      <c r="F1242" s="193" t="s">
        <v>134</v>
      </c>
      <c r="G1242" s="30">
        <f>1228-5.2</f>
        <v>1222.8</v>
      </c>
    </row>
    <row r="1243" spans="1:7" ht="31.5" x14ac:dyDescent="0.25">
      <c r="A1243" s="36" t="s">
        <v>18</v>
      </c>
      <c r="B1243" s="33">
        <v>915</v>
      </c>
      <c r="C1243" s="193" t="s">
        <v>63</v>
      </c>
      <c r="D1243" s="193" t="s">
        <v>64</v>
      </c>
      <c r="E1243" s="193" t="s">
        <v>451</v>
      </c>
      <c r="F1243" s="193" t="s">
        <v>20</v>
      </c>
      <c r="G1243" s="30">
        <f>G1244+G1246</f>
        <v>137852</v>
      </c>
    </row>
    <row r="1244" spans="1:7" ht="20.45" customHeight="1" x14ac:dyDescent="0.25">
      <c r="A1244" s="36" t="s">
        <v>25</v>
      </c>
      <c r="B1244" s="33">
        <v>915</v>
      </c>
      <c r="C1244" s="193" t="s">
        <v>63</v>
      </c>
      <c r="D1244" s="193" t="s">
        <v>64</v>
      </c>
      <c r="E1244" s="193" t="s">
        <v>451</v>
      </c>
      <c r="F1244" s="193" t="s">
        <v>26</v>
      </c>
      <c r="G1244" s="30">
        <f>G1245</f>
        <v>18419</v>
      </c>
    </row>
    <row r="1245" spans="1:7" ht="47.25" x14ac:dyDescent="0.25">
      <c r="A1245" s="36" t="s">
        <v>150</v>
      </c>
      <c r="B1245" s="29">
        <v>915</v>
      </c>
      <c r="C1245" s="193" t="s">
        <v>63</v>
      </c>
      <c r="D1245" s="193" t="s">
        <v>64</v>
      </c>
      <c r="E1245" s="193" t="s">
        <v>451</v>
      </c>
      <c r="F1245" s="193" t="s">
        <v>152</v>
      </c>
      <c r="G1245" s="30">
        <f>18223+409-213</f>
        <v>18419</v>
      </c>
    </row>
    <row r="1246" spans="1:7" x14ac:dyDescent="0.25">
      <c r="A1246" s="36" t="s">
        <v>19</v>
      </c>
      <c r="B1246" s="29">
        <v>915</v>
      </c>
      <c r="C1246" s="193" t="s">
        <v>63</v>
      </c>
      <c r="D1246" s="193" t="s">
        <v>64</v>
      </c>
      <c r="E1246" s="193" t="s">
        <v>451</v>
      </c>
      <c r="F1246" s="193" t="s">
        <v>21</v>
      </c>
      <c r="G1246" s="30">
        <f>G1247</f>
        <v>119433</v>
      </c>
    </row>
    <row r="1247" spans="1:7" ht="47.25" x14ac:dyDescent="0.25">
      <c r="A1247" s="36" t="s">
        <v>172</v>
      </c>
      <c r="B1247" s="29">
        <v>915</v>
      </c>
      <c r="C1247" s="193" t="s">
        <v>63</v>
      </c>
      <c r="D1247" s="193" t="s">
        <v>64</v>
      </c>
      <c r="E1247" s="193" t="s">
        <v>451</v>
      </c>
      <c r="F1247" s="193" t="s">
        <v>157</v>
      </c>
      <c r="G1247" s="30">
        <v>119433</v>
      </c>
    </row>
    <row r="1248" spans="1:7" x14ac:dyDescent="0.25">
      <c r="A1248" s="36" t="s">
        <v>13</v>
      </c>
      <c r="B1248" s="29">
        <v>915</v>
      </c>
      <c r="C1248" s="193" t="s">
        <v>63</v>
      </c>
      <c r="D1248" s="193" t="s">
        <v>64</v>
      </c>
      <c r="E1248" s="193" t="s">
        <v>451</v>
      </c>
      <c r="F1248" s="193" t="s">
        <v>14</v>
      </c>
      <c r="G1248" s="30">
        <f>G1249</f>
        <v>170</v>
      </c>
    </row>
    <row r="1249" spans="1:7" x14ac:dyDescent="0.25">
      <c r="A1249" s="36" t="s">
        <v>34</v>
      </c>
      <c r="B1249" s="29">
        <v>915</v>
      </c>
      <c r="C1249" s="193" t="s">
        <v>63</v>
      </c>
      <c r="D1249" s="193" t="s">
        <v>64</v>
      </c>
      <c r="E1249" s="193" t="s">
        <v>451</v>
      </c>
      <c r="F1249" s="193" t="s">
        <v>33</v>
      </c>
      <c r="G1249" s="30">
        <f>G1250</f>
        <v>170</v>
      </c>
    </row>
    <row r="1250" spans="1:7" x14ac:dyDescent="0.25">
      <c r="A1250" s="36" t="s">
        <v>715</v>
      </c>
      <c r="B1250" s="29">
        <v>915</v>
      </c>
      <c r="C1250" s="193" t="s">
        <v>63</v>
      </c>
      <c r="D1250" s="193" t="s">
        <v>64</v>
      </c>
      <c r="E1250" s="193" t="s">
        <v>451</v>
      </c>
      <c r="F1250" s="193" t="s">
        <v>135</v>
      </c>
      <c r="G1250" s="30">
        <v>170</v>
      </c>
    </row>
    <row r="1251" spans="1:7" ht="31.5" x14ac:dyDescent="0.25">
      <c r="A1251" s="133" t="s">
        <v>801</v>
      </c>
      <c r="B1251" s="21">
        <v>915</v>
      </c>
      <c r="C1251" s="52" t="s">
        <v>63</v>
      </c>
      <c r="D1251" s="52" t="s">
        <v>64</v>
      </c>
      <c r="E1251" s="52" t="s">
        <v>803</v>
      </c>
      <c r="F1251" s="52"/>
      <c r="G1251" s="134">
        <f t="shared" ref="G1251" si="34">G1252</f>
        <v>1000</v>
      </c>
    </row>
    <row r="1252" spans="1:7" ht="31.5" x14ac:dyDescent="0.25">
      <c r="A1252" s="36" t="s">
        <v>18</v>
      </c>
      <c r="B1252" s="29">
        <v>915</v>
      </c>
      <c r="C1252" s="193" t="s">
        <v>63</v>
      </c>
      <c r="D1252" s="193" t="s">
        <v>64</v>
      </c>
      <c r="E1252" s="193" t="s">
        <v>803</v>
      </c>
      <c r="F1252" s="193" t="s">
        <v>20</v>
      </c>
      <c r="G1252" s="30">
        <f>G1253</f>
        <v>1000</v>
      </c>
    </row>
    <row r="1253" spans="1:7" x14ac:dyDescent="0.25">
      <c r="A1253" s="36" t="s">
        <v>19</v>
      </c>
      <c r="B1253" s="29">
        <v>915</v>
      </c>
      <c r="C1253" s="193" t="s">
        <v>63</v>
      </c>
      <c r="D1253" s="193" t="s">
        <v>64</v>
      </c>
      <c r="E1253" s="193" t="s">
        <v>803</v>
      </c>
      <c r="F1253" s="193" t="s">
        <v>21</v>
      </c>
      <c r="G1253" s="30">
        <f>G1254</f>
        <v>1000</v>
      </c>
    </row>
    <row r="1254" spans="1:7" x14ac:dyDescent="0.25">
      <c r="A1254" s="36" t="s">
        <v>155</v>
      </c>
      <c r="B1254" s="29">
        <v>915</v>
      </c>
      <c r="C1254" s="193" t="s">
        <v>63</v>
      </c>
      <c r="D1254" s="193" t="s">
        <v>64</v>
      </c>
      <c r="E1254" s="193" t="s">
        <v>803</v>
      </c>
      <c r="F1254" s="193" t="s">
        <v>156</v>
      </c>
      <c r="G1254" s="30">
        <v>1000</v>
      </c>
    </row>
    <row r="1255" spans="1:7" x14ac:dyDescent="0.25">
      <c r="A1255" s="59" t="s">
        <v>44</v>
      </c>
      <c r="B1255" s="29">
        <v>915</v>
      </c>
      <c r="C1255" s="26" t="s">
        <v>63</v>
      </c>
      <c r="D1255" s="26" t="s">
        <v>64</v>
      </c>
      <c r="E1255" s="66" t="s">
        <v>452</v>
      </c>
      <c r="F1255" s="52"/>
      <c r="G1255" s="53">
        <f>G1256</f>
        <v>440</v>
      </c>
    </row>
    <row r="1256" spans="1:7" ht="31.5" x14ac:dyDescent="0.25">
      <c r="A1256" s="36" t="s">
        <v>18</v>
      </c>
      <c r="B1256" s="29">
        <v>915</v>
      </c>
      <c r="C1256" s="193" t="s">
        <v>63</v>
      </c>
      <c r="D1256" s="193" t="s">
        <v>64</v>
      </c>
      <c r="E1256" s="193" t="s">
        <v>452</v>
      </c>
      <c r="F1256" s="193" t="s">
        <v>20</v>
      </c>
      <c r="G1256" s="30">
        <f>G1257+G1259</f>
        <v>440</v>
      </c>
    </row>
    <row r="1257" spans="1:7" x14ac:dyDescent="0.25">
      <c r="A1257" s="36" t="s">
        <v>25</v>
      </c>
      <c r="B1257" s="29">
        <v>915</v>
      </c>
      <c r="C1257" s="193" t="s">
        <v>63</v>
      </c>
      <c r="D1257" s="193" t="s">
        <v>64</v>
      </c>
      <c r="E1257" s="193" t="s">
        <v>452</v>
      </c>
      <c r="F1257" s="193" t="s">
        <v>26</v>
      </c>
      <c r="G1257" s="30">
        <f>G1258</f>
        <v>150</v>
      </c>
    </row>
    <row r="1258" spans="1:7" x14ac:dyDescent="0.25">
      <c r="A1258" s="36" t="s">
        <v>144</v>
      </c>
      <c r="B1258" s="29">
        <v>915</v>
      </c>
      <c r="C1258" s="193" t="s">
        <v>63</v>
      </c>
      <c r="D1258" s="193" t="s">
        <v>64</v>
      </c>
      <c r="E1258" s="193" t="s">
        <v>452</v>
      </c>
      <c r="F1258" s="193" t="s">
        <v>151</v>
      </c>
      <c r="G1258" s="30">
        <v>150</v>
      </c>
    </row>
    <row r="1259" spans="1:7" x14ac:dyDescent="0.25">
      <c r="A1259" s="36" t="s">
        <v>19</v>
      </c>
      <c r="B1259" s="29">
        <v>915</v>
      </c>
      <c r="C1259" s="193" t="s">
        <v>63</v>
      </c>
      <c r="D1259" s="193" t="s">
        <v>64</v>
      </c>
      <c r="E1259" s="193" t="s">
        <v>452</v>
      </c>
      <c r="F1259" s="193" t="s">
        <v>21</v>
      </c>
      <c r="G1259" s="30">
        <f>G1260</f>
        <v>290</v>
      </c>
    </row>
    <row r="1260" spans="1:7" x14ac:dyDescent="0.25">
      <c r="A1260" s="36" t="s">
        <v>155</v>
      </c>
      <c r="B1260" s="29">
        <v>915</v>
      </c>
      <c r="C1260" s="193" t="s">
        <v>63</v>
      </c>
      <c r="D1260" s="193" t="s">
        <v>64</v>
      </c>
      <c r="E1260" s="193" t="s">
        <v>452</v>
      </c>
      <c r="F1260" s="193" t="s">
        <v>156</v>
      </c>
      <c r="G1260" s="30">
        <v>290</v>
      </c>
    </row>
    <row r="1261" spans="1:7" ht="31.5" x14ac:dyDescent="0.25">
      <c r="A1261" s="59" t="s">
        <v>874</v>
      </c>
      <c r="B1261" s="51">
        <v>915</v>
      </c>
      <c r="C1261" s="52" t="s">
        <v>63</v>
      </c>
      <c r="D1261" s="52" t="s">
        <v>64</v>
      </c>
      <c r="E1261" s="52" t="s">
        <v>873</v>
      </c>
      <c r="F1261" s="52"/>
      <c r="G1261" s="53">
        <f>G1262</f>
        <v>1820</v>
      </c>
    </row>
    <row r="1262" spans="1:7" ht="31.5" x14ac:dyDescent="0.25">
      <c r="A1262" s="36" t="s">
        <v>18</v>
      </c>
      <c r="B1262" s="29">
        <v>915</v>
      </c>
      <c r="C1262" s="193" t="s">
        <v>63</v>
      </c>
      <c r="D1262" s="193" t="s">
        <v>64</v>
      </c>
      <c r="E1262" s="193" t="s">
        <v>873</v>
      </c>
      <c r="F1262" s="193" t="s">
        <v>20</v>
      </c>
      <c r="G1262" s="30">
        <f>G1263+G1265</f>
        <v>1820</v>
      </c>
    </row>
    <row r="1263" spans="1:7" x14ac:dyDescent="0.25">
      <c r="A1263" s="36" t="s">
        <v>25</v>
      </c>
      <c r="B1263" s="29">
        <v>915</v>
      </c>
      <c r="C1263" s="193" t="s">
        <v>63</v>
      </c>
      <c r="D1263" s="193" t="s">
        <v>64</v>
      </c>
      <c r="E1263" s="193" t="s">
        <v>873</v>
      </c>
      <c r="F1263" s="193" t="s">
        <v>26</v>
      </c>
      <c r="G1263" s="30">
        <f>G1264</f>
        <v>670</v>
      </c>
    </row>
    <row r="1264" spans="1:7" x14ac:dyDescent="0.25">
      <c r="A1264" s="36" t="s">
        <v>144</v>
      </c>
      <c r="B1264" s="29">
        <v>915</v>
      </c>
      <c r="C1264" s="193" t="s">
        <v>63</v>
      </c>
      <c r="D1264" s="193" t="s">
        <v>64</v>
      </c>
      <c r="E1264" s="193" t="s">
        <v>873</v>
      </c>
      <c r="F1264" s="193" t="s">
        <v>151</v>
      </c>
      <c r="G1264" s="30">
        <v>670</v>
      </c>
    </row>
    <row r="1265" spans="1:7" x14ac:dyDescent="0.25">
      <c r="A1265" s="36" t="s">
        <v>19</v>
      </c>
      <c r="B1265" s="29">
        <v>915</v>
      </c>
      <c r="C1265" s="193" t="s">
        <v>63</v>
      </c>
      <c r="D1265" s="193" t="s">
        <v>64</v>
      </c>
      <c r="E1265" s="193" t="s">
        <v>873</v>
      </c>
      <c r="F1265" s="193" t="s">
        <v>21</v>
      </c>
      <c r="G1265" s="30">
        <f>G1266</f>
        <v>1150</v>
      </c>
    </row>
    <row r="1266" spans="1:7" x14ac:dyDescent="0.25">
      <c r="A1266" s="36" t="s">
        <v>155</v>
      </c>
      <c r="B1266" s="29">
        <v>915</v>
      </c>
      <c r="C1266" s="193" t="s">
        <v>63</v>
      </c>
      <c r="D1266" s="193" t="s">
        <v>64</v>
      </c>
      <c r="E1266" s="193" t="s">
        <v>873</v>
      </c>
      <c r="F1266" s="193" t="s">
        <v>156</v>
      </c>
      <c r="G1266" s="30">
        <v>1150</v>
      </c>
    </row>
    <row r="1267" spans="1:7" ht="63" x14ac:dyDescent="0.25">
      <c r="A1267" s="59" t="s">
        <v>915</v>
      </c>
      <c r="B1267" s="21">
        <v>915</v>
      </c>
      <c r="C1267" s="52" t="s">
        <v>63</v>
      </c>
      <c r="D1267" s="52" t="s">
        <v>64</v>
      </c>
      <c r="E1267" s="66" t="s">
        <v>837</v>
      </c>
      <c r="F1267" s="52"/>
      <c r="G1267" s="53">
        <f>G1268</f>
        <v>449.32</v>
      </c>
    </row>
    <row r="1268" spans="1:7" ht="31.5" x14ac:dyDescent="0.25">
      <c r="A1268" s="36" t="s">
        <v>18</v>
      </c>
      <c r="B1268" s="29">
        <v>915</v>
      </c>
      <c r="C1268" s="193" t="s">
        <v>63</v>
      </c>
      <c r="D1268" s="193" t="s">
        <v>64</v>
      </c>
      <c r="E1268" s="193" t="s">
        <v>837</v>
      </c>
      <c r="F1268" s="193" t="s">
        <v>20</v>
      </c>
      <c r="G1268" s="30">
        <f>G1269+G1271</f>
        <v>449.32</v>
      </c>
    </row>
    <row r="1269" spans="1:7" x14ac:dyDescent="0.25">
      <c r="A1269" s="36" t="s">
        <v>25</v>
      </c>
      <c r="B1269" s="29">
        <v>915</v>
      </c>
      <c r="C1269" s="193" t="s">
        <v>63</v>
      </c>
      <c r="D1269" s="193" t="s">
        <v>64</v>
      </c>
      <c r="E1269" s="193" t="s">
        <v>837</v>
      </c>
      <c r="F1269" s="193" t="s">
        <v>26</v>
      </c>
      <c r="G1269" s="30">
        <f>G1270</f>
        <v>449.32</v>
      </c>
    </row>
    <row r="1270" spans="1:7" x14ac:dyDescent="0.25">
      <c r="A1270" s="36" t="s">
        <v>144</v>
      </c>
      <c r="B1270" s="29">
        <v>915</v>
      </c>
      <c r="C1270" s="193" t="s">
        <v>63</v>
      </c>
      <c r="D1270" s="193" t="s">
        <v>64</v>
      </c>
      <c r="E1270" s="193" t="s">
        <v>837</v>
      </c>
      <c r="F1270" s="193" t="s">
        <v>151</v>
      </c>
      <c r="G1270" s="30">
        <v>449.32</v>
      </c>
    </row>
    <row r="1271" spans="1:7" x14ac:dyDescent="0.25">
      <c r="A1271" s="36"/>
      <c r="B1271" s="29"/>
      <c r="C1271" s="193"/>
      <c r="D1271" s="193"/>
      <c r="E1271" s="193"/>
      <c r="F1271" s="193"/>
      <c r="G1271" s="30"/>
    </row>
    <row r="1272" spans="1:7" ht="31.5" x14ac:dyDescent="0.25">
      <c r="A1272" s="48" t="s">
        <v>421</v>
      </c>
      <c r="B1272" s="21">
        <v>915</v>
      </c>
      <c r="C1272" s="22" t="s">
        <v>63</v>
      </c>
      <c r="D1272" s="22" t="s">
        <v>64</v>
      </c>
      <c r="E1272" s="49" t="s">
        <v>422</v>
      </c>
      <c r="F1272" s="68"/>
      <c r="G1272" s="23">
        <f>G1273+G1289</f>
        <v>28732</v>
      </c>
    </row>
    <row r="1273" spans="1:7" x14ac:dyDescent="0.25">
      <c r="A1273" s="60" t="s">
        <v>38</v>
      </c>
      <c r="B1273" s="33">
        <v>915</v>
      </c>
      <c r="C1273" s="26" t="s">
        <v>63</v>
      </c>
      <c r="D1273" s="26" t="s">
        <v>64</v>
      </c>
      <c r="E1273" s="55" t="s">
        <v>453</v>
      </c>
      <c r="F1273" s="26"/>
      <c r="G1273" s="106">
        <f>G1274+G1285</f>
        <v>8452</v>
      </c>
    </row>
    <row r="1274" spans="1:7" x14ac:dyDescent="0.25">
      <c r="A1274" s="60" t="s">
        <v>46</v>
      </c>
      <c r="B1274" s="33">
        <v>915</v>
      </c>
      <c r="C1274" s="26" t="s">
        <v>63</v>
      </c>
      <c r="D1274" s="26" t="s">
        <v>64</v>
      </c>
      <c r="E1274" s="26" t="s">
        <v>423</v>
      </c>
      <c r="F1274" s="26"/>
      <c r="G1274" s="27">
        <f>G1275+G1278+G1280</f>
        <v>8352</v>
      </c>
    </row>
    <row r="1275" spans="1:7" x14ac:dyDescent="0.25">
      <c r="A1275" s="36" t="s">
        <v>22</v>
      </c>
      <c r="B1275" s="33">
        <v>915</v>
      </c>
      <c r="C1275" s="193" t="s">
        <v>63</v>
      </c>
      <c r="D1275" s="193" t="s">
        <v>64</v>
      </c>
      <c r="E1275" s="193" t="s">
        <v>423</v>
      </c>
      <c r="F1275" s="193" t="s">
        <v>15</v>
      </c>
      <c r="G1275" s="30">
        <f>G1276</f>
        <v>5972</v>
      </c>
    </row>
    <row r="1276" spans="1:7" ht="31.5" x14ac:dyDescent="0.25">
      <c r="A1276" s="63" t="s">
        <v>17</v>
      </c>
      <c r="B1276" s="25">
        <v>915</v>
      </c>
      <c r="C1276" s="193" t="s">
        <v>63</v>
      </c>
      <c r="D1276" s="193" t="s">
        <v>64</v>
      </c>
      <c r="E1276" s="193" t="s">
        <v>423</v>
      </c>
      <c r="F1276" s="193" t="s">
        <v>16</v>
      </c>
      <c r="G1276" s="30">
        <f>G1277</f>
        <v>5972</v>
      </c>
    </row>
    <row r="1277" spans="1:7" ht="31.5" x14ac:dyDescent="0.25">
      <c r="A1277" s="36" t="s">
        <v>194</v>
      </c>
      <c r="B1277" s="29">
        <v>915</v>
      </c>
      <c r="C1277" s="193" t="s">
        <v>63</v>
      </c>
      <c r="D1277" s="193" t="s">
        <v>64</v>
      </c>
      <c r="E1277" s="193" t="s">
        <v>423</v>
      </c>
      <c r="F1277" s="193" t="s">
        <v>134</v>
      </c>
      <c r="G1277" s="30">
        <f>6072-100</f>
        <v>5972</v>
      </c>
    </row>
    <row r="1278" spans="1:7" x14ac:dyDescent="0.25">
      <c r="A1278" s="36" t="s">
        <v>23</v>
      </c>
      <c r="B1278" s="33">
        <v>915</v>
      </c>
      <c r="C1278" s="193" t="s">
        <v>63</v>
      </c>
      <c r="D1278" s="193" t="s">
        <v>64</v>
      </c>
      <c r="E1278" s="193" t="s">
        <v>423</v>
      </c>
      <c r="F1278" s="193" t="s">
        <v>24</v>
      </c>
      <c r="G1278" s="30">
        <f>G1279</f>
        <v>30</v>
      </c>
    </row>
    <row r="1279" spans="1:7" x14ac:dyDescent="0.25">
      <c r="A1279" s="36" t="s">
        <v>28</v>
      </c>
      <c r="B1279" s="33">
        <v>915</v>
      </c>
      <c r="C1279" s="193" t="s">
        <v>63</v>
      </c>
      <c r="D1279" s="193" t="s">
        <v>64</v>
      </c>
      <c r="E1279" s="193" t="s">
        <v>423</v>
      </c>
      <c r="F1279" s="193" t="s">
        <v>37</v>
      </c>
      <c r="G1279" s="30">
        <v>30</v>
      </c>
    </row>
    <row r="1280" spans="1:7" ht="31.5" x14ac:dyDescent="0.25">
      <c r="A1280" s="36" t="s">
        <v>18</v>
      </c>
      <c r="B1280" s="29">
        <v>915</v>
      </c>
      <c r="C1280" s="193" t="s">
        <v>63</v>
      </c>
      <c r="D1280" s="193" t="s">
        <v>64</v>
      </c>
      <c r="E1280" s="193" t="s">
        <v>423</v>
      </c>
      <c r="F1280" s="193" t="s">
        <v>20</v>
      </c>
      <c r="G1280" s="30">
        <f>G1281+G1283</f>
        <v>2350</v>
      </c>
    </row>
    <row r="1281" spans="1:7" x14ac:dyDescent="0.25">
      <c r="A1281" s="36" t="s">
        <v>19</v>
      </c>
      <c r="B1281" s="29">
        <v>915</v>
      </c>
      <c r="C1281" s="193" t="s">
        <v>63</v>
      </c>
      <c r="D1281" s="193" t="s">
        <v>53</v>
      </c>
      <c r="E1281" s="193" t="s">
        <v>423</v>
      </c>
      <c r="F1281" s="193" t="s">
        <v>21</v>
      </c>
      <c r="G1281" s="30">
        <f>G1282</f>
        <v>150</v>
      </c>
    </row>
    <row r="1282" spans="1:7" x14ac:dyDescent="0.25">
      <c r="A1282" s="36" t="s">
        <v>155</v>
      </c>
      <c r="B1282" s="33">
        <v>915</v>
      </c>
      <c r="C1282" s="193" t="s">
        <v>63</v>
      </c>
      <c r="D1282" s="193" t="s">
        <v>64</v>
      </c>
      <c r="E1282" s="193" t="s">
        <v>423</v>
      </c>
      <c r="F1282" s="193" t="s">
        <v>156</v>
      </c>
      <c r="G1282" s="30">
        <f>50+100</f>
        <v>150</v>
      </c>
    </row>
    <row r="1283" spans="1:7" ht="31.5" x14ac:dyDescent="0.25">
      <c r="A1283" s="63" t="s">
        <v>27</v>
      </c>
      <c r="B1283" s="29">
        <v>915</v>
      </c>
      <c r="C1283" s="193" t="s">
        <v>63</v>
      </c>
      <c r="D1283" s="193" t="s">
        <v>64</v>
      </c>
      <c r="E1283" s="193" t="s">
        <v>423</v>
      </c>
      <c r="F1283" s="193" t="s">
        <v>0</v>
      </c>
      <c r="G1283" s="30">
        <f>G1284</f>
        <v>2200</v>
      </c>
    </row>
    <row r="1284" spans="1:7" s="57" customFormat="1" ht="31.5" x14ac:dyDescent="0.25">
      <c r="A1284" s="63" t="s">
        <v>746</v>
      </c>
      <c r="B1284" s="29">
        <v>915</v>
      </c>
      <c r="C1284" s="193" t="s">
        <v>63</v>
      </c>
      <c r="D1284" s="193" t="s">
        <v>64</v>
      </c>
      <c r="E1284" s="193" t="s">
        <v>423</v>
      </c>
      <c r="F1284" s="56" t="s">
        <v>747</v>
      </c>
      <c r="G1284" s="30">
        <v>2200</v>
      </c>
    </row>
    <row r="1285" spans="1:7" x14ac:dyDescent="0.25">
      <c r="A1285" s="60" t="s">
        <v>444</v>
      </c>
      <c r="B1285" s="29">
        <v>915</v>
      </c>
      <c r="C1285" s="193" t="s">
        <v>63</v>
      </c>
      <c r="D1285" s="193" t="s">
        <v>64</v>
      </c>
      <c r="E1285" s="26" t="s">
        <v>454</v>
      </c>
      <c r="F1285" s="193"/>
      <c r="G1285" s="27">
        <f>G1286</f>
        <v>100</v>
      </c>
    </row>
    <row r="1286" spans="1:7" x14ac:dyDescent="0.25">
      <c r="A1286" s="36" t="s">
        <v>22</v>
      </c>
      <c r="B1286" s="29">
        <v>915</v>
      </c>
      <c r="C1286" s="193" t="s">
        <v>63</v>
      </c>
      <c r="D1286" s="193" t="s">
        <v>64</v>
      </c>
      <c r="E1286" s="193" t="s">
        <v>454</v>
      </c>
      <c r="F1286" s="193" t="s">
        <v>15</v>
      </c>
      <c r="G1286" s="30">
        <f>G1287</f>
        <v>100</v>
      </c>
    </row>
    <row r="1287" spans="1:7" ht="31.5" x14ac:dyDescent="0.25">
      <c r="A1287" s="63" t="s">
        <v>17</v>
      </c>
      <c r="B1287" s="29">
        <v>915</v>
      </c>
      <c r="C1287" s="193" t="s">
        <v>63</v>
      </c>
      <c r="D1287" s="193" t="s">
        <v>64</v>
      </c>
      <c r="E1287" s="193" t="s">
        <v>454</v>
      </c>
      <c r="F1287" s="193" t="s">
        <v>16</v>
      </c>
      <c r="G1287" s="30">
        <f>G1288</f>
        <v>100</v>
      </c>
    </row>
    <row r="1288" spans="1:7" ht="31.5" x14ac:dyDescent="0.25">
      <c r="A1288" s="36" t="s">
        <v>194</v>
      </c>
      <c r="B1288" s="29">
        <v>915</v>
      </c>
      <c r="C1288" s="193" t="s">
        <v>63</v>
      </c>
      <c r="D1288" s="193" t="s">
        <v>64</v>
      </c>
      <c r="E1288" s="193" t="s">
        <v>454</v>
      </c>
      <c r="F1288" s="193" t="s">
        <v>134</v>
      </c>
      <c r="G1288" s="30">
        <v>100</v>
      </c>
    </row>
    <row r="1289" spans="1:7" x14ac:dyDescent="0.25">
      <c r="A1289" s="36" t="s">
        <v>173</v>
      </c>
      <c r="B1289" s="29">
        <v>915</v>
      </c>
      <c r="C1289" s="193" t="s">
        <v>63</v>
      </c>
      <c r="D1289" s="193" t="s">
        <v>64</v>
      </c>
      <c r="E1289" s="54" t="s">
        <v>455</v>
      </c>
      <c r="F1289" s="193"/>
      <c r="G1289" s="30">
        <f>G1290+G1295</f>
        <v>20280</v>
      </c>
    </row>
    <row r="1290" spans="1:7" x14ac:dyDescent="0.25">
      <c r="A1290" s="60" t="s">
        <v>174</v>
      </c>
      <c r="B1290" s="29">
        <v>915</v>
      </c>
      <c r="C1290" s="26" t="s">
        <v>63</v>
      </c>
      <c r="D1290" s="26" t="s">
        <v>64</v>
      </c>
      <c r="E1290" s="26" t="s">
        <v>456</v>
      </c>
      <c r="F1290" s="26"/>
      <c r="G1290" s="27">
        <f>G1291</f>
        <v>11300</v>
      </c>
    </row>
    <row r="1291" spans="1:7" ht="31.5" x14ac:dyDescent="0.25">
      <c r="A1291" s="36" t="s">
        <v>18</v>
      </c>
      <c r="B1291" s="29">
        <v>915</v>
      </c>
      <c r="C1291" s="193" t="s">
        <v>63</v>
      </c>
      <c r="D1291" s="193" t="s">
        <v>53</v>
      </c>
      <c r="E1291" s="193" t="s">
        <v>456</v>
      </c>
      <c r="F1291" s="193" t="s">
        <v>20</v>
      </c>
      <c r="G1291" s="30">
        <f>G1292</f>
        <v>11300</v>
      </c>
    </row>
    <row r="1292" spans="1:7" x14ac:dyDescent="0.25">
      <c r="A1292" s="36" t="s">
        <v>19</v>
      </c>
      <c r="B1292" s="29">
        <v>915</v>
      </c>
      <c r="C1292" s="193" t="s">
        <v>63</v>
      </c>
      <c r="D1292" s="193" t="s">
        <v>64</v>
      </c>
      <c r="E1292" s="193" t="s">
        <v>456</v>
      </c>
      <c r="F1292" s="193" t="s">
        <v>21</v>
      </c>
      <c r="G1292" s="30">
        <f>G1293</f>
        <v>11300</v>
      </c>
    </row>
    <row r="1293" spans="1:7" x14ac:dyDescent="0.25">
      <c r="A1293" s="36" t="s">
        <v>155</v>
      </c>
      <c r="B1293" s="33">
        <v>915</v>
      </c>
      <c r="C1293" s="193" t="s">
        <v>63</v>
      </c>
      <c r="D1293" s="193" t="s">
        <v>64</v>
      </c>
      <c r="E1293" s="193" t="s">
        <v>456</v>
      </c>
      <c r="F1293" s="193" t="s">
        <v>156</v>
      </c>
      <c r="G1293" s="30">
        <f>25800-14500</f>
        <v>11300</v>
      </c>
    </row>
    <row r="1294" spans="1:7" x14ac:dyDescent="0.25">
      <c r="A1294" s="60" t="s">
        <v>175</v>
      </c>
      <c r="B1294" s="51">
        <v>915</v>
      </c>
      <c r="C1294" s="193" t="s">
        <v>63</v>
      </c>
      <c r="D1294" s="193" t="s">
        <v>64</v>
      </c>
      <c r="E1294" s="26" t="s">
        <v>457</v>
      </c>
      <c r="F1294" s="193"/>
      <c r="G1294" s="30">
        <f>G1295</f>
        <v>8980</v>
      </c>
    </row>
    <row r="1295" spans="1:7" ht="31.5" x14ac:dyDescent="0.25">
      <c r="A1295" s="36" t="s">
        <v>18</v>
      </c>
      <c r="B1295" s="29">
        <v>915</v>
      </c>
      <c r="C1295" s="193" t="s">
        <v>63</v>
      </c>
      <c r="D1295" s="193" t="s">
        <v>64</v>
      </c>
      <c r="E1295" s="193" t="s">
        <v>457</v>
      </c>
      <c r="F1295" s="193" t="s">
        <v>20</v>
      </c>
      <c r="G1295" s="30">
        <f>G1296</f>
        <v>8980</v>
      </c>
    </row>
    <row r="1296" spans="1:7" x14ac:dyDescent="0.25">
      <c r="A1296" s="36" t="s">
        <v>19</v>
      </c>
      <c r="B1296" s="29">
        <v>915</v>
      </c>
      <c r="C1296" s="193" t="s">
        <v>63</v>
      </c>
      <c r="D1296" s="193" t="s">
        <v>64</v>
      </c>
      <c r="E1296" s="193" t="s">
        <v>457</v>
      </c>
      <c r="F1296" s="193" t="s">
        <v>21</v>
      </c>
      <c r="G1296" s="30">
        <f>G1297</f>
        <v>8980</v>
      </c>
    </row>
    <row r="1297" spans="1:7" ht="47.25" x14ac:dyDescent="0.25">
      <c r="A1297" s="36" t="s">
        <v>172</v>
      </c>
      <c r="B1297" s="29">
        <v>915</v>
      </c>
      <c r="C1297" s="193" t="s">
        <v>63</v>
      </c>
      <c r="D1297" s="193" t="s">
        <v>64</v>
      </c>
      <c r="E1297" s="193" t="s">
        <v>457</v>
      </c>
      <c r="F1297" s="193" t="s">
        <v>157</v>
      </c>
      <c r="G1297" s="30">
        <v>8980</v>
      </c>
    </row>
    <row r="1298" spans="1:7" ht="31.5" x14ac:dyDescent="0.25">
      <c r="A1298" s="41" t="s">
        <v>516</v>
      </c>
      <c r="B1298" s="21">
        <v>915</v>
      </c>
      <c r="C1298" s="22" t="s">
        <v>63</v>
      </c>
      <c r="D1298" s="22" t="s">
        <v>64</v>
      </c>
      <c r="E1298" s="22" t="s">
        <v>260</v>
      </c>
      <c r="F1298" s="22"/>
      <c r="G1298" s="23">
        <f>G1299</f>
        <v>490</v>
      </c>
    </row>
    <row r="1299" spans="1:7" ht="32.25" x14ac:dyDescent="0.3">
      <c r="A1299" s="41" t="s">
        <v>308</v>
      </c>
      <c r="B1299" s="29">
        <v>915</v>
      </c>
      <c r="C1299" s="22" t="s">
        <v>63</v>
      </c>
      <c r="D1299" s="22" t="s">
        <v>64</v>
      </c>
      <c r="E1299" s="22" t="s">
        <v>310</v>
      </c>
      <c r="F1299" s="38"/>
      <c r="G1299" s="83">
        <f>G1300+G1306</f>
        <v>490</v>
      </c>
    </row>
    <row r="1300" spans="1:7" ht="31.5" x14ac:dyDescent="0.25">
      <c r="A1300" s="59" t="s">
        <v>328</v>
      </c>
      <c r="B1300" s="29">
        <v>915</v>
      </c>
      <c r="C1300" s="52" t="s">
        <v>63</v>
      </c>
      <c r="D1300" s="52" t="s">
        <v>64</v>
      </c>
      <c r="E1300" s="52" t="s">
        <v>329</v>
      </c>
      <c r="F1300" s="52"/>
      <c r="G1300" s="53">
        <f>G1301</f>
        <v>470</v>
      </c>
    </row>
    <row r="1301" spans="1:7" ht="31.5" x14ac:dyDescent="0.25">
      <c r="A1301" s="36" t="s">
        <v>18</v>
      </c>
      <c r="B1301" s="29">
        <v>915</v>
      </c>
      <c r="C1301" s="193" t="s">
        <v>63</v>
      </c>
      <c r="D1301" s="193" t="s">
        <v>64</v>
      </c>
      <c r="E1301" s="193" t="s">
        <v>329</v>
      </c>
      <c r="F1301" s="193" t="s">
        <v>20</v>
      </c>
      <c r="G1301" s="30">
        <f>G1302+G1304</f>
        <v>470</v>
      </c>
    </row>
    <row r="1302" spans="1:7" x14ac:dyDescent="0.25">
      <c r="A1302" s="36" t="s">
        <v>25</v>
      </c>
      <c r="B1302" s="33">
        <v>915</v>
      </c>
      <c r="C1302" s="108" t="s">
        <v>63</v>
      </c>
      <c r="D1302" s="108" t="s">
        <v>64</v>
      </c>
      <c r="E1302" s="193" t="s">
        <v>329</v>
      </c>
      <c r="F1302" s="193" t="s">
        <v>26</v>
      </c>
      <c r="G1302" s="30">
        <f t="shared" ref="G1302" si="35">G1303</f>
        <v>100</v>
      </c>
    </row>
    <row r="1303" spans="1:7" x14ac:dyDescent="0.25">
      <c r="A1303" s="63" t="s">
        <v>144</v>
      </c>
      <c r="B1303" s="33">
        <v>915</v>
      </c>
      <c r="C1303" s="108" t="s">
        <v>63</v>
      </c>
      <c r="D1303" s="108" t="s">
        <v>64</v>
      </c>
      <c r="E1303" s="193" t="s">
        <v>329</v>
      </c>
      <c r="F1303" s="193" t="s">
        <v>151</v>
      </c>
      <c r="G1303" s="30">
        <v>100</v>
      </c>
    </row>
    <row r="1304" spans="1:7" x14ac:dyDescent="0.25">
      <c r="A1304" s="62" t="s">
        <v>19</v>
      </c>
      <c r="B1304" s="33">
        <v>915</v>
      </c>
      <c r="C1304" s="108" t="s">
        <v>63</v>
      </c>
      <c r="D1304" s="108" t="s">
        <v>64</v>
      </c>
      <c r="E1304" s="193" t="s">
        <v>329</v>
      </c>
      <c r="F1304" s="193" t="s">
        <v>21</v>
      </c>
      <c r="G1304" s="30">
        <f>G1305</f>
        <v>370</v>
      </c>
    </row>
    <row r="1305" spans="1:7" x14ac:dyDescent="0.25">
      <c r="A1305" s="62" t="s">
        <v>155</v>
      </c>
      <c r="B1305" s="33">
        <v>915</v>
      </c>
      <c r="C1305" s="108" t="s">
        <v>63</v>
      </c>
      <c r="D1305" s="108" t="s">
        <v>64</v>
      </c>
      <c r="E1305" s="193" t="s">
        <v>329</v>
      </c>
      <c r="F1305" s="193" t="s">
        <v>156</v>
      </c>
      <c r="G1305" s="30">
        <v>370</v>
      </c>
    </row>
    <row r="1306" spans="1:7" ht="47.25" x14ac:dyDescent="0.25">
      <c r="A1306" s="59" t="s">
        <v>309</v>
      </c>
      <c r="B1306" s="33">
        <v>915</v>
      </c>
      <c r="C1306" s="52" t="s">
        <v>63</v>
      </c>
      <c r="D1306" s="52" t="s">
        <v>64</v>
      </c>
      <c r="E1306" s="52" t="s">
        <v>311</v>
      </c>
      <c r="F1306" s="52"/>
      <c r="G1306" s="53">
        <f>G1307</f>
        <v>20</v>
      </c>
    </row>
    <row r="1307" spans="1:7" x14ac:dyDescent="0.25">
      <c r="A1307" s="62" t="s">
        <v>22</v>
      </c>
      <c r="B1307" s="25">
        <v>915</v>
      </c>
      <c r="C1307" s="193" t="s">
        <v>63</v>
      </c>
      <c r="D1307" s="193" t="s">
        <v>64</v>
      </c>
      <c r="E1307" s="193" t="s">
        <v>311</v>
      </c>
      <c r="F1307" s="193" t="s">
        <v>15</v>
      </c>
      <c r="G1307" s="30">
        <f>G1308</f>
        <v>20</v>
      </c>
    </row>
    <row r="1308" spans="1:7" ht="31.5" x14ac:dyDescent="0.25">
      <c r="A1308" s="32" t="s">
        <v>17</v>
      </c>
      <c r="B1308" s="33">
        <v>915</v>
      </c>
      <c r="C1308" s="108" t="s">
        <v>63</v>
      </c>
      <c r="D1308" s="108" t="s">
        <v>64</v>
      </c>
      <c r="E1308" s="193" t="s">
        <v>311</v>
      </c>
      <c r="F1308" s="193" t="s">
        <v>16</v>
      </c>
      <c r="G1308" s="30">
        <f>G1309</f>
        <v>20</v>
      </c>
    </row>
    <row r="1309" spans="1:7" ht="31.5" x14ac:dyDescent="0.25">
      <c r="A1309" s="32" t="s">
        <v>160</v>
      </c>
      <c r="B1309" s="33">
        <v>915</v>
      </c>
      <c r="C1309" s="108" t="s">
        <v>63</v>
      </c>
      <c r="D1309" s="108" t="s">
        <v>64</v>
      </c>
      <c r="E1309" s="193" t="s">
        <v>311</v>
      </c>
      <c r="F1309" s="193" t="s">
        <v>134</v>
      </c>
      <c r="G1309" s="30">
        <v>20</v>
      </c>
    </row>
    <row r="1310" spans="1:7" x14ac:dyDescent="0.25">
      <c r="A1310" s="18" t="s">
        <v>176</v>
      </c>
      <c r="B1310" s="33">
        <v>915</v>
      </c>
      <c r="C1310" s="15" t="s">
        <v>63</v>
      </c>
      <c r="D1310" s="15" t="s">
        <v>58</v>
      </c>
      <c r="E1310" s="15"/>
      <c r="F1310" s="15"/>
      <c r="G1310" s="16">
        <f>G1311+G1339</f>
        <v>21992</v>
      </c>
    </row>
    <row r="1311" spans="1:7" ht="31.5" x14ac:dyDescent="0.25">
      <c r="A1311" s="41" t="s">
        <v>713</v>
      </c>
      <c r="B1311" s="21">
        <v>915</v>
      </c>
      <c r="C1311" s="22" t="s">
        <v>63</v>
      </c>
      <c r="D1311" s="22" t="s">
        <v>58</v>
      </c>
      <c r="E1311" s="22" t="s">
        <v>424</v>
      </c>
      <c r="F1311" s="22"/>
      <c r="G1311" s="23">
        <f>G1312</f>
        <v>21923</v>
      </c>
    </row>
    <row r="1312" spans="1:7" x14ac:dyDescent="0.25">
      <c r="A1312" s="48" t="s">
        <v>716</v>
      </c>
      <c r="B1312" s="33">
        <v>915</v>
      </c>
      <c r="C1312" s="22" t="s">
        <v>63</v>
      </c>
      <c r="D1312" s="22" t="s">
        <v>58</v>
      </c>
      <c r="E1312" s="49" t="s">
        <v>719</v>
      </c>
      <c r="F1312" s="68"/>
      <c r="G1312" s="23">
        <f>G1313+G1326</f>
        <v>21923</v>
      </c>
    </row>
    <row r="1313" spans="1:7" ht="31.5" x14ac:dyDescent="0.25">
      <c r="A1313" s="60" t="s">
        <v>717</v>
      </c>
      <c r="B1313" s="33">
        <v>915</v>
      </c>
      <c r="C1313" s="26" t="s">
        <v>63</v>
      </c>
      <c r="D1313" s="26" t="s">
        <v>58</v>
      </c>
      <c r="E1313" s="55" t="s">
        <v>720</v>
      </c>
      <c r="F1313" s="26"/>
      <c r="G1313" s="106">
        <f>G1314+G1319+G1323</f>
        <v>17528</v>
      </c>
    </row>
    <row r="1314" spans="1:7" ht="47.25" x14ac:dyDescent="0.25">
      <c r="A1314" s="63" t="s">
        <v>306</v>
      </c>
      <c r="B1314" s="33">
        <v>915</v>
      </c>
      <c r="C1314" s="193" t="s">
        <v>63</v>
      </c>
      <c r="D1314" s="193" t="s">
        <v>58</v>
      </c>
      <c r="E1314" s="193" t="s">
        <v>720</v>
      </c>
      <c r="F1314" s="193">
        <v>100</v>
      </c>
      <c r="G1314" s="30">
        <f>G1315</f>
        <v>14557</v>
      </c>
    </row>
    <row r="1315" spans="1:7" x14ac:dyDescent="0.25">
      <c r="A1315" s="63" t="s">
        <v>8</v>
      </c>
      <c r="B1315" s="21">
        <v>915</v>
      </c>
      <c r="C1315" s="193" t="s">
        <v>63</v>
      </c>
      <c r="D1315" s="193" t="s">
        <v>58</v>
      </c>
      <c r="E1315" s="193" t="s">
        <v>720</v>
      </c>
      <c r="F1315" s="193">
        <v>120</v>
      </c>
      <c r="G1315" s="30">
        <f>G1316+G1317+G1318</f>
        <v>14557</v>
      </c>
    </row>
    <row r="1316" spans="1:7" x14ac:dyDescent="0.25">
      <c r="A1316" s="36" t="s">
        <v>718</v>
      </c>
      <c r="B1316" s="33">
        <v>915</v>
      </c>
      <c r="C1316" s="193" t="s">
        <v>63</v>
      </c>
      <c r="D1316" s="193" t="s">
        <v>58</v>
      </c>
      <c r="E1316" s="193" t="s">
        <v>720</v>
      </c>
      <c r="F1316" s="193" t="s">
        <v>132</v>
      </c>
      <c r="G1316" s="30">
        <f>9955-940</f>
        <v>9015</v>
      </c>
    </row>
    <row r="1317" spans="1:7" ht="31.5" x14ac:dyDescent="0.25">
      <c r="A1317" s="36" t="s">
        <v>177</v>
      </c>
      <c r="B1317" s="33">
        <v>915</v>
      </c>
      <c r="C1317" s="193" t="s">
        <v>63</v>
      </c>
      <c r="D1317" s="193" t="s">
        <v>58</v>
      </c>
      <c r="E1317" s="193" t="s">
        <v>720</v>
      </c>
      <c r="F1317" s="193" t="s">
        <v>133</v>
      </c>
      <c r="G1317" s="30">
        <f>2762-700</f>
        <v>2062</v>
      </c>
    </row>
    <row r="1318" spans="1:7" ht="47.25" x14ac:dyDescent="0.25">
      <c r="A1318" s="190" t="s">
        <v>221</v>
      </c>
      <c r="B1318" s="33">
        <v>915</v>
      </c>
      <c r="C1318" s="193" t="s">
        <v>63</v>
      </c>
      <c r="D1318" s="193" t="s">
        <v>58</v>
      </c>
      <c r="E1318" s="193" t="s">
        <v>720</v>
      </c>
      <c r="F1318" s="193" t="s">
        <v>224</v>
      </c>
      <c r="G1318" s="30">
        <f>3840-360</f>
        <v>3480</v>
      </c>
    </row>
    <row r="1319" spans="1:7" x14ac:dyDescent="0.25">
      <c r="A1319" s="36" t="s">
        <v>22</v>
      </c>
      <c r="B1319" s="51">
        <v>915</v>
      </c>
      <c r="C1319" s="193" t="s">
        <v>63</v>
      </c>
      <c r="D1319" s="193" t="s">
        <v>58</v>
      </c>
      <c r="E1319" s="193" t="s">
        <v>720</v>
      </c>
      <c r="F1319" s="193" t="s">
        <v>15</v>
      </c>
      <c r="G1319" s="30">
        <f>G1320</f>
        <v>2509</v>
      </c>
    </row>
    <row r="1320" spans="1:7" ht="31.5" x14ac:dyDescent="0.25">
      <c r="A1320" s="63" t="s">
        <v>17</v>
      </c>
      <c r="B1320" s="25">
        <v>915</v>
      </c>
      <c r="C1320" s="193" t="s">
        <v>63</v>
      </c>
      <c r="D1320" s="193" t="s">
        <v>58</v>
      </c>
      <c r="E1320" s="193" t="s">
        <v>720</v>
      </c>
      <c r="F1320" s="193" t="s">
        <v>16</v>
      </c>
      <c r="G1320" s="30">
        <f>G1321+G1322</f>
        <v>2509</v>
      </c>
    </row>
    <row r="1321" spans="1:7" ht="31.5" x14ac:dyDescent="0.25">
      <c r="A1321" s="63" t="s">
        <v>567</v>
      </c>
      <c r="B1321" s="29">
        <v>915</v>
      </c>
      <c r="C1321" s="193" t="s">
        <v>63</v>
      </c>
      <c r="D1321" s="193" t="s">
        <v>58</v>
      </c>
      <c r="E1321" s="193" t="s">
        <v>720</v>
      </c>
      <c r="F1321" s="193" t="s">
        <v>568</v>
      </c>
      <c r="G1321" s="30">
        <f>490+109</f>
        <v>599</v>
      </c>
    </row>
    <row r="1322" spans="1:7" ht="31.5" x14ac:dyDescent="0.25">
      <c r="A1322" s="36" t="s">
        <v>194</v>
      </c>
      <c r="B1322" s="29">
        <v>915</v>
      </c>
      <c r="C1322" s="193" t="s">
        <v>63</v>
      </c>
      <c r="D1322" s="193" t="s">
        <v>58</v>
      </c>
      <c r="E1322" s="193" t="s">
        <v>720</v>
      </c>
      <c r="F1322" s="193" t="s">
        <v>134</v>
      </c>
      <c r="G1322" s="30">
        <v>1910</v>
      </c>
    </row>
    <row r="1323" spans="1:7" x14ac:dyDescent="0.25">
      <c r="A1323" s="36" t="s">
        <v>13</v>
      </c>
      <c r="B1323" s="29">
        <v>915</v>
      </c>
      <c r="C1323" s="193" t="s">
        <v>63</v>
      </c>
      <c r="D1323" s="193" t="s">
        <v>58</v>
      </c>
      <c r="E1323" s="193" t="s">
        <v>720</v>
      </c>
      <c r="F1323" s="193" t="s">
        <v>14</v>
      </c>
      <c r="G1323" s="30">
        <f>G1324</f>
        <v>462</v>
      </c>
    </row>
    <row r="1324" spans="1:7" x14ac:dyDescent="0.25">
      <c r="A1324" s="36" t="s">
        <v>34</v>
      </c>
      <c r="B1324" s="25">
        <v>915</v>
      </c>
      <c r="C1324" s="193" t="s">
        <v>63</v>
      </c>
      <c r="D1324" s="193" t="s">
        <v>58</v>
      </c>
      <c r="E1324" s="193" t="s">
        <v>720</v>
      </c>
      <c r="F1324" s="193" t="s">
        <v>33</v>
      </c>
      <c r="G1324" s="30">
        <f>G1325</f>
        <v>462</v>
      </c>
    </row>
    <row r="1325" spans="1:7" x14ac:dyDescent="0.25">
      <c r="A1325" s="36" t="s">
        <v>131</v>
      </c>
      <c r="B1325" s="29">
        <v>915</v>
      </c>
      <c r="C1325" s="193" t="s">
        <v>63</v>
      </c>
      <c r="D1325" s="193" t="s">
        <v>58</v>
      </c>
      <c r="E1325" s="193" t="s">
        <v>720</v>
      </c>
      <c r="F1325" s="193" t="s">
        <v>135</v>
      </c>
      <c r="G1325" s="30">
        <f>54+408</f>
        <v>462</v>
      </c>
    </row>
    <row r="1326" spans="1:7" ht="31.5" x14ac:dyDescent="0.25">
      <c r="A1326" s="60" t="s">
        <v>123</v>
      </c>
      <c r="B1326" s="33">
        <v>915</v>
      </c>
      <c r="C1326" s="26" t="s">
        <v>63</v>
      </c>
      <c r="D1326" s="26" t="s">
        <v>58</v>
      </c>
      <c r="E1326" s="55" t="s">
        <v>721</v>
      </c>
      <c r="F1326" s="26"/>
      <c r="G1326" s="106">
        <f>G1327+G1332+G1336</f>
        <v>4395</v>
      </c>
    </row>
    <row r="1327" spans="1:7" ht="47.25" x14ac:dyDescent="0.25">
      <c r="A1327" s="63" t="s">
        <v>306</v>
      </c>
      <c r="B1327" s="29">
        <v>915</v>
      </c>
      <c r="C1327" s="193" t="s">
        <v>63</v>
      </c>
      <c r="D1327" s="193" t="s">
        <v>58</v>
      </c>
      <c r="E1327" s="193" t="s">
        <v>721</v>
      </c>
      <c r="F1327" s="193" t="s">
        <v>30</v>
      </c>
      <c r="G1327" s="30">
        <f>G1328</f>
        <v>3854</v>
      </c>
    </row>
    <row r="1328" spans="1:7" x14ac:dyDescent="0.25">
      <c r="A1328" s="189" t="s">
        <v>32</v>
      </c>
      <c r="B1328" s="29">
        <v>915</v>
      </c>
      <c r="C1328" s="193" t="s">
        <v>63</v>
      </c>
      <c r="D1328" s="193" t="s">
        <v>58</v>
      </c>
      <c r="E1328" s="193" t="s">
        <v>721</v>
      </c>
      <c r="F1328" s="193" t="s">
        <v>31</v>
      </c>
      <c r="G1328" s="30">
        <f>G1329+G1330+G1331</f>
        <v>3854</v>
      </c>
    </row>
    <row r="1329" spans="1:7" x14ac:dyDescent="0.25">
      <c r="A1329" s="190" t="s">
        <v>339</v>
      </c>
      <c r="B1329" s="29">
        <v>915</v>
      </c>
      <c r="C1329" s="193" t="s">
        <v>63</v>
      </c>
      <c r="D1329" s="193" t="s">
        <v>58</v>
      </c>
      <c r="E1329" s="193" t="s">
        <v>721</v>
      </c>
      <c r="F1329" s="193" t="s">
        <v>138</v>
      </c>
      <c r="G1329" s="30">
        <f>4177-1519</f>
        <v>2658</v>
      </c>
    </row>
    <row r="1330" spans="1:7" ht="31.5" x14ac:dyDescent="0.25">
      <c r="A1330" s="63" t="s">
        <v>137</v>
      </c>
      <c r="B1330" s="29">
        <v>915</v>
      </c>
      <c r="C1330" s="193" t="s">
        <v>63</v>
      </c>
      <c r="D1330" s="193" t="s">
        <v>58</v>
      </c>
      <c r="E1330" s="193" t="s">
        <v>721</v>
      </c>
      <c r="F1330" s="193" t="s">
        <v>139</v>
      </c>
      <c r="G1330" s="30">
        <f>601-240</f>
        <v>361</v>
      </c>
    </row>
    <row r="1331" spans="1:7" ht="31.5" x14ac:dyDescent="0.25">
      <c r="A1331" s="190" t="s">
        <v>241</v>
      </c>
      <c r="B1331" s="29">
        <v>915</v>
      </c>
      <c r="C1331" s="193" t="s">
        <v>63</v>
      </c>
      <c r="D1331" s="193" t="s">
        <v>58</v>
      </c>
      <c r="E1331" s="193" t="s">
        <v>721</v>
      </c>
      <c r="F1331" s="193" t="s">
        <v>255</v>
      </c>
      <c r="G1331" s="30">
        <f>1442-607</f>
        <v>835</v>
      </c>
    </row>
    <row r="1332" spans="1:7" x14ac:dyDescent="0.25">
      <c r="A1332" s="36" t="s">
        <v>22</v>
      </c>
      <c r="B1332" s="21">
        <v>915</v>
      </c>
      <c r="C1332" s="193" t="s">
        <v>63</v>
      </c>
      <c r="D1332" s="193" t="s">
        <v>58</v>
      </c>
      <c r="E1332" s="193" t="s">
        <v>721</v>
      </c>
      <c r="F1332" s="193" t="s">
        <v>15</v>
      </c>
      <c r="G1332" s="30">
        <f>G1333</f>
        <v>540</v>
      </c>
    </row>
    <row r="1333" spans="1:7" ht="31.5" x14ac:dyDescent="0.25">
      <c r="A1333" s="63" t="s">
        <v>17</v>
      </c>
      <c r="B1333" s="21">
        <v>915</v>
      </c>
      <c r="C1333" s="193" t="s">
        <v>63</v>
      </c>
      <c r="D1333" s="193" t="s">
        <v>58</v>
      </c>
      <c r="E1333" s="193" t="s">
        <v>721</v>
      </c>
      <c r="F1333" s="193" t="s">
        <v>16</v>
      </c>
      <c r="G1333" s="30">
        <f>G1334+G1335</f>
        <v>540</v>
      </c>
    </row>
    <row r="1334" spans="1:7" ht="31.5" x14ac:dyDescent="0.25">
      <c r="A1334" s="63" t="s">
        <v>567</v>
      </c>
      <c r="B1334" s="51">
        <v>915</v>
      </c>
      <c r="C1334" s="193" t="s">
        <v>63</v>
      </c>
      <c r="D1334" s="193" t="s">
        <v>58</v>
      </c>
      <c r="E1334" s="193" t="s">
        <v>721</v>
      </c>
      <c r="F1334" s="193" t="s">
        <v>568</v>
      </c>
      <c r="G1334" s="30">
        <f>455-167</f>
        <v>288</v>
      </c>
    </row>
    <row r="1335" spans="1:7" ht="31.5" x14ac:dyDescent="0.25">
      <c r="A1335" s="36" t="s">
        <v>194</v>
      </c>
      <c r="B1335" s="29">
        <v>915</v>
      </c>
      <c r="C1335" s="193" t="s">
        <v>63</v>
      </c>
      <c r="D1335" s="193" t="s">
        <v>58</v>
      </c>
      <c r="E1335" s="193" t="s">
        <v>721</v>
      </c>
      <c r="F1335" s="193" t="s">
        <v>134</v>
      </c>
      <c r="G1335" s="30">
        <f>419-167</f>
        <v>252</v>
      </c>
    </row>
    <row r="1336" spans="1:7" x14ac:dyDescent="0.25">
      <c r="A1336" s="36" t="s">
        <v>13</v>
      </c>
      <c r="B1336" s="29">
        <v>915</v>
      </c>
      <c r="C1336" s="193" t="s">
        <v>63</v>
      </c>
      <c r="D1336" s="193" t="s">
        <v>58</v>
      </c>
      <c r="E1336" s="193" t="s">
        <v>721</v>
      </c>
      <c r="F1336" s="193" t="s">
        <v>14</v>
      </c>
      <c r="G1336" s="30">
        <f>G1337</f>
        <v>1</v>
      </c>
    </row>
    <row r="1337" spans="1:7" x14ac:dyDescent="0.25">
      <c r="A1337" s="36" t="s">
        <v>34</v>
      </c>
      <c r="B1337" s="29">
        <v>915</v>
      </c>
      <c r="C1337" s="193" t="s">
        <v>63</v>
      </c>
      <c r="D1337" s="193" t="s">
        <v>58</v>
      </c>
      <c r="E1337" s="193" t="s">
        <v>721</v>
      </c>
      <c r="F1337" s="193" t="s">
        <v>33</v>
      </c>
      <c r="G1337" s="30">
        <f>G1338</f>
        <v>1</v>
      </c>
    </row>
    <row r="1338" spans="1:7" x14ac:dyDescent="0.25">
      <c r="A1338" s="36" t="s">
        <v>131</v>
      </c>
      <c r="B1338" s="33">
        <v>915</v>
      </c>
      <c r="C1338" s="193" t="s">
        <v>63</v>
      </c>
      <c r="D1338" s="193" t="s">
        <v>58</v>
      </c>
      <c r="E1338" s="193" t="s">
        <v>721</v>
      </c>
      <c r="F1338" s="193" t="s">
        <v>135</v>
      </c>
      <c r="G1338" s="30">
        <f>2-1</f>
        <v>1</v>
      </c>
    </row>
    <row r="1339" spans="1:7" ht="31.5" x14ac:dyDescent="0.25">
      <c r="A1339" s="41" t="s">
        <v>518</v>
      </c>
      <c r="B1339" s="21">
        <v>915</v>
      </c>
      <c r="C1339" s="22" t="s">
        <v>63</v>
      </c>
      <c r="D1339" s="22" t="s">
        <v>58</v>
      </c>
      <c r="E1339" s="22" t="s">
        <v>227</v>
      </c>
      <c r="F1339" s="22"/>
      <c r="G1339" s="23">
        <f>G1340</f>
        <v>69</v>
      </c>
    </row>
    <row r="1340" spans="1:7" x14ac:dyDescent="0.25">
      <c r="A1340" s="50" t="s">
        <v>585</v>
      </c>
      <c r="B1340" s="51">
        <v>915</v>
      </c>
      <c r="C1340" s="52" t="s">
        <v>63</v>
      </c>
      <c r="D1340" s="52" t="s">
        <v>58</v>
      </c>
      <c r="E1340" s="66" t="s">
        <v>589</v>
      </c>
      <c r="F1340" s="26"/>
      <c r="G1340" s="53">
        <f>G1341+G1346</f>
        <v>69</v>
      </c>
    </row>
    <row r="1341" spans="1:7" x14ac:dyDescent="0.25">
      <c r="A1341" s="48" t="s">
        <v>586</v>
      </c>
      <c r="B1341" s="29">
        <v>915</v>
      </c>
      <c r="C1341" s="68" t="s">
        <v>63</v>
      </c>
      <c r="D1341" s="22" t="s">
        <v>58</v>
      </c>
      <c r="E1341" s="49" t="s">
        <v>590</v>
      </c>
      <c r="F1341" s="68"/>
      <c r="G1341" s="23">
        <f>G1342</f>
        <v>26</v>
      </c>
    </row>
    <row r="1342" spans="1:7" ht="47.25" x14ac:dyDescent="0.25">
      <c r="A1342" s="24" t="s">
        <v>587</v>
      </c>
      <c r="B1342" s="29">
        <v>915</v>
      </c>
      <c r="C1342" s="26" t="s">
        <v>63</v>
      </c>
      <c r="D1342" s="26" t="s">
        <v>58</v>
      </c>
      <c r="E1342" s="55" t="s">
        <v>591</v>
      </c>
      <c r="F1342" s="26"/>
      <c r="G1342" s="27">
        <f>G1343</f>
        <v>26</v>
      </c>
    </row>
    <row r="1343" spans="1:7" x14ac:dyDescent="0.25">
      <c r="A1343" s="189" t="s">
        <v>22</v>
      </c>
      <c r="B1343" s="29">
        <v>915</v>
      </c>
      <c r="C1343" s="19" t="s">
        <v>63</v>
      </c>
      <c r="D1343" s="19" t="s">
        <v>58</v>
      </c>
      <c r="E1343" s="54" t="s">
        <v>591</v>
      </c>
      <c r="F1343" s="193" t="s">
        <v>15</v>
      </c>
      <c r="G1343" s="30">
        <f>G1344</f>
        <v>26</v>
      </c>
    </row>
    <row r="1344" spans="1:7" ht="31.5" x14ac:dyDescent="0.25">
      <c r="A1344" s="189" t="s">
        <v>17</v>
      </c>
      <c r="B1344" s="21">
        <v>915</v>
      </c>
      <c r="C1344" s="19" t="s">
        <v>63</v>
      </c>
      <c r="D1344" s="19" t="s">
        <v>58</v>
      </c>
      <c r="E1344" s="54" t="s">
        <v>591</v>
      </c>
      <c r="F1344" s="193" t="s">
        <v>16</v>
      </c>
      <c r="G1344" s="30">
        <f>G1345</f>
        <v>26</v>
      </c>
    </row>
    <row r="1345" spans="1:7" ht="31.5" x14ac:dyDescent="0.25">
      <c r="A1345" s="190" t="s">
        <v>130</v>
      </c>
      <c r="B1345" s="29">
        <v>915</v>
      </c>
      <c r="C1345" s="19" t="s">
        <v>63</v>
      </c>
      <c r="D1345" s="19" t="s">
        <v>58</v>
      </c>
      <c r="E1345" s="54" t="s">
        <v>591</v>
      </c>
      <c r="F1345" s="193" t="s">
        <v>134</v>
      </c>
      <c r="G1345" s="30">
        <f>55-29</f>
        <v>26</v>
      </c>
    </row>
    <row r="1346" spans="1:7" ht="31.5" x14ac:dyDescent="0.25">
      <c r="A1346" s="48" t="s">
        <v>226</v>
      </c>
      <c r="B1346" s="21">
        <v>915</v>
      </c>
      <c r="C1346" s="68" t="s">
        <v>63</v>
      </c>
      <c r="D1346" s="22" t="s">
        <v>58</v>
      </c>
      <c r="E1346" s="49" t="s">
        <v>592</v>
      </c>
      <c r="F1346" s="68"/>
      <c r="G1346" s="23">
        <f>G1347</f>
        <v>43</v>
      </c>
    </row>
    <row r="1347" spans="1:7" x14ac:dyDescent="0.25">
      <c r="A1347" s="24" t="s">
        <v>588</v>
      </c>
      <c r="B1347" s="25">
        <v>915</v>
      </c>
      <c r="C1347" s="26" t="s">
        <v>63</v>
      </c>
      <c r="D1347" s="26" t="s">
        <v>58</v>
      </c>
      <c r="E1347" s="55" t="s">
        <v>593</v>
      </c>
      <c r="F1347" s="26"/>
      <c r="G1347" s="27">
        <f>G1348</f>
        <v>43</v>
      </c>
    </row>
    <row r="1348" spans="1:7" x14ac:dyDescent="0.25">
      <c r="A1348" s="189" t="s">
        <v>22</v>
      </c>
      <c r="B1348" s="29">
        <v>915</v>
      </c>
      <c r="C1348" s="19" t="s">
        <v>63</v>
      </c>
      <c r="D1348" s="19" t="s">
        <v>58</v>
      </c>
      <c r="E1348" s="55" t="s">
        <v>593</v>
      </c>
      <c r="F1348" s="193" t="s">
        <v>15</v>
      </c>
      <c r="G1348" s="30">
        <f>G1349</f>
        <v>43</v>
      </c>
    </row>
    <row r="1349" spans="1:7" ht="31.5" x14ac:dyDescent="0.25">
      <c r="A1349" s="189" t="s">
        <v>17</v>
      </c>
      <c r="B1349" s="29">
        <v>915</v>
      </c>
      <c r="C1349" s="19" t="s">
        <v>63</v>
      </c>
      <c r="D1349" s="19" t="s">
        <v>58</v>
      </c>
      <c r="E1349" s="55" t="s">
        <v>593</v>
      </c>
      <c r="F1349" s="193" t="s">
        <v>16</v>
      </c>
      <c r="G1349" s="30">
        <f>G1350</f>
        <v>43</v>
      </c>
    </row>
    <row r="1350" spans="1:7" ht="31.5" x14ac:dyDescent="0.25">
      <c r="A1350" s="190" t="s">
        <v>130</v>
      </c>
      <c r="B1350" s="29">
        <v>915</v>
      </c>
      <c r="C1350" s="19" t="s">
        <v>63</v>
      </c>
      <c r="D1350" s="19" t="s">
        <v>58</v>
      </c>
      <c r="E1350" s="55" t="s">
        <v>593</v>
      </c>
      <c r="F1350" s="193" t="s">
        <v>134</v>
      </c>
      <c r="G1350" s="30">
        <f>70-27</f>
        <v>43</v>
      </c>
    </row>
    <row r="1351" spans="1:7" s="132" customFormat="1" ht="18.75" x14ac:dyDescent="0.3">
      <c r="A1351" s="37" t="s">
        <v>103</v>
      </c>
      <c r="B1351" s="21">
        <v>915</v>
      </c>
      <c r="C1351" s="38">
        <v>10</v>
      </c>
      <c r="D1351" s="38" t="s">
        <v>98</v>
      </c>
      <c r="E1351" s="38" t="s">
        <v>96</v>
      </c>
      <c r="F1351" s="38"/>
      <c r="G1351" s="83">
        <f>G1352</f>
        <v>2214</v>
      </c>
    </row>
    <row r="1352" spans="1:7" s="132" customFormat="1" x14ac:dyDescent="0.25">
      <c r="A1352" s="39" t="s">
        <v>104</v>
      </c>
      <c r="B1352" s="21">
        <v>915</v>
      </c>
      <c r="C1352" s="22">
        <v>10</v>
      </c>
      <c r="D1352" s="22" t="s">
        <v>57</v>
      </c>
      <c r="E1352" s="40" t="s">
        <v>96</v>
      </c>
      <c r="F1352" s="19"/>
      <c r="G1352" s="23">
        <f>G1354</f>
        <v>2214</v>
      </c>
    </row>
    <row r="1353" spans="1:7" s="132" customFormat="1" ht="31.5" x14ac:dyDescent="0.25">
      <c r="A1353" s="41" t="s">
        <v>519</v>
      </c>
      <c r="B1353" s="21">
        <v>915</v>
      </c>
      <c r="C1353" s="22" t="s">
        <v>107</v>
      </c>
      <c r="D1353" s="22" t="s">
        <v>57</v>
      </c>
      <c r="E1353" s="22" t="s">
        <v>417</v>
      </c>
      <c r="F1353" s="22"/>
      <c r="G1353" s="23">
        <f>G1354</f>
        <v>2214</v>
      </c>
    </row>
    <row r="1354" spans="1:7" s="132" customFormat="1" x14ac:dyDescent="0.25">
      <c r="A1354" s="48" t="s">
        <v>535</v>
      </c>
      <c r="B1354" s="10">
        <v>915</v>
      </c>
      <c r="C1354" s="22" t="s">
        <v>107</v>
      </c>
      <c r="D1354" s="22" t="s">
        <v>57</v>
      </c>
      <c r="E1354" s="49" t="s">
        <v>558</v>
      </c>
      <c r="F1354" s="64"/>
      <c r="G1354" s="120">
        <f>G1355</f>
        <v>2214</v>
      </c>
    </row>
    <row r="1355" spans="1:7" s="132" customFormat="1" ht="47.25" x14ac:dyDescent="0.25">
      <c r="A1355" s="48" t="s">
        <v>536</v>
      </c>
      <c r="B1355" s="21">
        <v>915</v>
      </c>
      <c r="C1355" s="22" t="s">
        <v>107</v>
      </c>
      <c r="D1355" s="22" t="s">
        <v>57</v>
      </c>
      <c r="E1355" s="49" t="s">
        <v>559</v>
      </c>
      <c r="F1355" s="68"/>
      <c r="G1355" s="23">
        <f>G1356</f>
        <v>2214</v>
      </c>
    </row>
    <row r="1356" spans="1:7" s="132" customFormat="1" ht="63" x14ac:dyDescent="0.25">
      <c r="A1356" s="60" t="s">
        <v>778</v>
      </c>
      <c r="B1356" s="21">
        <v>915</v>
      </c>
      <c r="C1356" s="26" t="s">
        <v>107</v>
      </c>
      <c r="D1356" s="26" t="s">
        <v>57</v>
      </c>
      <c r="E1356" s="55" t="s">
        <v>560</v>
      </c>
      <c r="F1356" s="110"/>
      <c r="G1356" s="90">
        <f>G1357+G1360</f>
        <v>2214</v>
      </c>
    </row>
    <row r="1357" spans="1:7" s="132" customFormat="1" x14ac:dyDescent="0.25">
      <c r="A1357" s="63" t="s">
        <v>22</v>
      </c>
      <c r="B1357" s="25">
        <v>915</v>
      </c>
      <c r="C1357" s="193" t="s">
        <v>107</v>
      </c>
      <c r="D1357" s="193" t="s">
        <v>57</v>
      </c>
      <c r="E1357" s="54" t="s">
        <v>560</v>
      </c>
      <c r="F1357" s="124">
        <v>200</v>
      </c>
      <c r="G1357" s="35">
        <f>G1358</f>
        <v>150</v>
      </c>
    </row>
    <row r="1358" spans="1:7" s="132" customFormat="1" ht="31.5" x14ac:dyDescent="0.25">
      <c r="A1358" s="63" t="s">
        <v>17</v>
      </c>
      <c r="B1358" s="25">
        <v>915</v>
      </c>
      <c r="C1358" s="193" t="s">
        <v>107</v>
      </c>
      <c r="D1358" s="193" t="s">
        <v>57</v>
      </c>
      <c r="E1358" s="54" t="s">
        <v>560</v>
      </c>
      <c r="F1358" s="124">
        <v>240</v>
      </c>
      <c r="G1358" s="35">
        <f>G1359</f>
        <v>150</v>
      </c>
    </row>
    <row r="1359" spans="1:7" s="132" customFormat="1" ht="31.5" x14ac:dyDescent="0.25">
      <c r="A1359" s="36" t="s">
        <v>194</v>
      </c>
      <c r="B1359" s="33">
        <v>915</v>
      </c>
      <c r="C1359" s="19" t="s">
        <v>107</v>
      </c>
      <c r="D1359" s="193" t="s">
        <v>57</v>
      </c>
      <c r="E1359" s="54" t="s">
        <v>560</v>
      </c>
      <c r="F1359" s="124">
        <v>244</v>
      </c>
      <c r="G1359" s="35">
        <v>150</v>
      </c>
    </row>
    <row r="1360" spans="1:7" s="132" customFormat="1" ht="31.5" x14ac:dyDescent="0.25">
      <c r="A1360" s="36" t="s">
        <v>18</v>
      </c>
      <c r="B1360" s="33">
        <v>915</v>
      </c>
      <c r="C1360" s="193" t="s">
        <v>107</v>
      </c>
      <c r="D1360" s="193" t="s">
        <v>57</v>
      </c>
      <c r="E1360" s="54" t="s">
        <v>560</v>
      </c>
      <c r="F1360" s="193" t="s">
        <v>20</v>
      </c>
      <c r="G1360" s="35">
        <f>G1361+G1363</f>
        <v>2064</v>
      </c>
    </row>
    <row r="1361" spans="1:7" s="132" customFormat="1" x14ac:dyDescent="0.25">
      <c r="A1361" s="36" t="s">
        <v>25</v>
      </c>
      <c r="B1361" s="33">
        <v>915</v>
      </c>
      <c r="C1361" s="19" t="s">
        <v>107</v>
      </c>
      <c r="D1361" s="193" t="s">
        <v>57</v>
      </c>
      <c r="E1361" s="54" t="s">
        <v>560</v>
      </c>
      <c r="F1361" s="193" t="s">
        <v>26</v>
      </c>
      <c r="G1361" s="35">
        <f>G1362</f>
        <v>924</v>
      </c>
    </row>
    <row r="1362" spans="1:7" s="132" customFormat="1" x14ac:dyDescent="0.25">
      <c r="A1362" s="63" t="s">
        <v>144</v>
      </c>
      <c r="B1362" s="33">
        <v>915</v>
      </c>
      <c r="C1362" s="19" t="s">
        <v>107</v>
      </c>
      <c r="D1362" s="193" t="s">
        <v>57</v>
      </c>
      <c r="E1362" s="54" t="s">
        <v>560</v>
      </c>
      <c r="F1362" s="193" t="s">
        <v>151</v>
      </c>
      <c r="G1362" s="35">
        <f>718+206</f>
        <v>924</v>
      </c>
    </row>
    <row r="1363" spans="1:7" s="132" customFormat="1" x14ac:dyDescent="0.25">
      <c r="A1363" s="190" t="s">
        <v>19</v>
      </c>
      <c r="B1363" s="25">
        <v>915</v>
      </c>
      <c r="C1363" s="19" t="s">
        <v>107</v>
      </c>
      <c r="D1363" s="193" t="s">
        <v>57</v>
      </c>
      <c r="E1363" s="54" t="s">
        <v>560</v>
      </c>
      <c r="F1363" s="193" t="s">
        <v>21</v>
      </c>
      <c r="G1363" s="35">
        <f>G1364</f>
        <v>1140</v>
      </c>
    </row>
    <row r="1364" spans="1:7" s="132" customFormat="1" x14ac:dyDescent="0.25">
      <c r="A1364" s="190" t="s">
        <v>155</v>
      </c>
      <c r="B1364" s="33">
        <v>915</v>
      </c>
      <c r="C1364" s="19" t="s">
        <v>107</v>
      </c>
      <c r="D1364" s="193" t="s">
        <v>57</v>
      </c>
      <c r="E1364" s="54" t="s">
        <v>560</v>
      </c>
      <c r="F1364" s="193" t="s">
        <v>156</v>
      </c>
      <c r="G1364" s="35">
        <f>2183-1043</f>
        <v>1140</v>
      </c>
    </row>
    <row r="1365" spans="1:7" x14ac:dyDescent="0.25">
      <c r="A1365" s="189"/>
      <c r="B1365" s="29"/>
      <c r="C1365" s="141"/>
      <c r="D1365" s="141"/>
      <c r="E1365" s="40"/>
      <c r="F1365" s="19"/>
      <c r="G1365" s="35"/>
    </row>
    <row r="1366" spans="1:7" ht="37.5" x14ac:dyDescent="0.3">
      <c r="A1366" s="37" t="s">
        <v>768</v>
      </c>
      <c r="B1366" s="21">
        <v>916</v>
      </c>
      <c r="C1366" s="38"/>
      <c r="D1366" s="38"/>
      <c r="E1366" s="38"/>
      <c r="F1366" s="38"/>
      <c r="G1366" s="83">
        <f>G1367+G1399+G1765</f>
        <v>4454564.43</v>
      </c>
    </row>
    <row r="1367" spans="1:7" ht="18.75" x14ac:dyDescent="0.3">
      <c r="A1367" s="43" t="s">
        <v>200</v>
      </c>
      <c r="B1367" s="21">
        <v>916</v>
      </c>
      <c r="C1367" s="38" t="s">
        <v>57</v>
      </c>
      <c r="D1367" s="38"/>
      <c r="E1367" s="38"/>
      <c r="F1367" s="38"/>
      <c r="G1367" s="83">
        <f>G1368+G1376</f>
        <v>17195</v>
      </c>
    </row>
    <row r="1368" spans="1:7" ht="31.5" x14ac:dyDescent="0.25">
      <c r="A1368" s="20" t="s">
        <v>331</v>
      </c>
      <c r="B1368" s="21">
        <v>916</v>
      </c>
      <c r="C1368" s="22" t="s">
        <v>57</v>
      </c>
      <c r="D1368" s="22" t="s">
        <v>78</v>
      </c>
      <c r="E1368" s="22"/>
      <c r="F1368" s="22"/>
      <c r="G1368" s="23">
        <f t="shared" ref="G1368:G1374" si="36">G1369</f>
        <v>6500</v>
      </c>
    </row>
    <row r="1369" spans="1:7" ht="31.5" x14ac:dyDescent="0.25">
      <c r="A1369" s="41" t="s">
        <v>515</v>
      </c>
      <c r="B1369" s="21">
        <v>916</v>
      </c>
      <c r="C1369" s="22" t="s">
        <v>57</v>
      </c>
      <c r="D1369" s="22" t="s">
        <v>78</v>
      </c>
      <c r="E1369" s="22" t="s">
        <v>332</v>
      </c>
      <c r="F1369" s="22"/>
      <c r="G1369" s="23">
        <f t="shared" si="36"/>
        <v>6500</v>
      </c>
    </row>
    <row r="1370" spans="1:7" x14ac:dyDescent="0.25">
      <c r="A1370" s="48" t="s">
        <v>598</v>
      </c>
      <c r="B1370" s="21">
        <v>916</v>
      </c>
      <c r="C1370" s="22" t="s">
        <v>57</v>
      </c>
      <c r="D1370" s="22" t="s">
        <v>78</v>
      </c>
      <c r="E1370" s="49" t="s">
        <v>601</v>
      </c>
      <c r="F1370" s="68"/>
      <c r="G1370" s="23">
        <f t="shared" si="36"/>
        <v>6500</v>
      </c>
    </row>
    <row r="1371" spans="1:7" x14ac:dyDescent="0.25">
      <c r="A1371" s="48" t="s">
        <v>599</v>
      </c>
      <c r="B1371" s="21">
        <v>916</v>
      </c>
      <c r="C1371" s="22" t="s">
        <v>57</v>
      </c>
      <c r="D1371" s="22" t="s">
        <v>78</v>
      </c>
      <c r="E1371" s="22" t="s">
        <v>602</v>
      </c>
      <c r="F1371" s="19"/>
      <c r="G1371" s="23">
        <f t="shared" si="36"/>
        <v>6500</v>
      </c>
    </row>
    <row r="1372" spans="1:7" x14ac:dyDescent="0.25">
      <c r="A1372" s="60" t="s">
        <v>600</v>
      </c>
      <c r="B1372" s="25">
        <v>916</v>
      </c>
      <c r="C1372" s="26" t="s">
        <v>57</v>
      </c>
      <c r="D1372" s="26" t="s">
        <v>78</v>
      </c>
      <c r="E1372" s="26" t="s">
        <v>603</v>
      </c>
      <c r="F1372" s="26"/>
      <c r="G1372" s="27">
        <f t="shared" si="36"/>
        <v>6500</v>
      </c>
    </row>
    <row r="1373" spans="1:7" ht="31.5" x14ac:dyDescent="0.25">
      <c r="A1373" s="36" t="s">
        <v>18</v>
      </c>
      <c r="B1373" s="33">
        <v>916</v>
      </c>
      <c r="C1373" s="193" t="s">
        <v>57</v>
      </c>
      <c r="D1373" s="193" t="s">
        <v>78</v>
      </c>
      <c r="E1373" s="193" t="s">
        <v>603</v>
      </c>
      <c r="F1373" s="193" t="s">
        <v>20</v>
      </c>
      <c r="G1373" s="30">
        <f t="shared" si="36"/>
        <v>6500</v>
      </c>
    </row>
    <row r="1374" spans="1:7" x14ac:dyDescent="0.25">
      <c r="A1374" s="63" t="s">
        <v>25</v>
      </c>
      <c r="B1374" s="33">
        <v>916</v>
      </c>
      <c r="C1374" s="193" t="s">
        <v>57</v>
      </c>
      <c r="D1374" s="193" t="s">
        <v>78</v>
      </c>
      <c r="E1374" s="193" t="s">
        <v>603</v>
      </c>
      <c r="F1374" s="193" t="s">
        <v>26</v>
      </c>
      <c r="G1374" s="30">
        <f t="shared" si="36"/>
        <v>6500</v>
      </c>
    </row>
    <row r="1375" spans="1:7" x14ac:dyDescent="0.25">
      <c r="A1375" s="63" t="s">
        <v>144</v>
      </c>
      <c r="B1375" s="33">
        <v>916</v>
      </c>
      <c r="C1375" s="193" t="s">
        <v>57</v>
      </c>
      <c r="D1375" s="193" t="s">
        <v>78</v>
      </c>
      <c r="E1375" s="193" t="s">
        <v>603</v>
      </c>
      <c r="F1375" s="193" t="s">
        <v>151</v>
      </c>
      <c r="G1375" s="30">
        <v>6500</v>
      </c>
    </row>
    <row r="1376" spans="1:7" ht="31.5" x14ac:dyDescent="0.25">
      <c r="A1376" s="20" t="s">
        <v>158</v>
      </c>
      <c r="B1376" s="21">
        <v>916</v>
      </c>
      <c r="C1376" s="22" t="s">
        <v>57</v>
      </c>
      <c r="D1376" s="22" t="s">
        <v>79</v>
      </c>
      <c r="E1376" s="22"/>
      <c r="F1376" s="22"/>
      <c r="G1376" s="88">
        <f>G1377</f>
        <v>10695</v>
      </c>
    </row>
    <row r="1377" spans="1:7" ht="31.5" x14ac:dyDescent="0.25">
      <c r="A1377" s="41" t="s">
        <v>515</v>
      </c>
      <c r="B1377" s="21">
        <v>916</v>
      </c>
      <c r="C1377" s="22" t="s">
        <v>57</v>
      </c>
      <c r="D1377" s="22" t="s">
        <v>79</v>
      </c>
      <c r="E1377" s="22" t="s">
        <v>332</v>
      </c>
      <c r="F1377" s="22"/>
      <c r="G1377" s="23">
        <f>G1378</f>
        <v>10695</v>
      </c>
    </row>
    <row r="1378" spans="1:7" ht="18.75" x14ac:dyDescent="0.3">
      <c r="A1378" s="41" t="s">
        <v>341</v>
      </c>
      <c r="B1378" s="21">
        <v>916</v>
      </c>
      <c r="C1378" s="22" t="s">
        <v>57</v>
      </c>
      <c r="D1378" s="22" t="s">
        <v>79</v>
      </c>
      <c r="E1378" s="22" t="s">
        <v>694</v>
      </c>
      <c r="F1378" s="38"/>
      <c r="G1378" s="23">
        <f>G1384+G1389+G1394+G1379</f>
        <v>10695</v>
      </c>
    </row>
    <row r="1379" spans="1:7" ht="32.25" x14ac:dyDescent="0.3">
      <c r="A1379" s="41" t="s">
        <v>342</v>
      </c>
      <c r="B1379" s="45">
        <v>916</v>
      </c>
      <c r="C1379" s="22" t="s">
        <v>57</v>
      </c>
      <c r="D1379" s="22" t="s">
        <v>79</v>
      </c>
      <c r="E1379" s="22" t="s">
        <v>343</v>
      </c>
      <c r="F1379" s="38"/>
      <c r="G1379" s="23">
        <f>G1380</f>
        <v>400</v>
      </c>
    </row>
    <row r="1380" spans="1:7" ht="32.25" x14ac:dyDescent="0.3">
      <c r="A1380" s="60" t="s">
        <v>344</v>
      </c>
      <c r="B1380" s="84">
        <v>916</v>
      </c>
      <c r="C1380" s="26" t="s">
        <v>57</v>
      </c>
      <c r="D1380" s="26" t="s">
        <v>79</v>
      </c>
      <c r="E1380" s="26" t="s">
        <v>345</v>
      </c>
      <c r="F1380" s="142"/>
      <c r="G1380" s="27">
        <f>G1381</f>
        <v>400</v>
      </c>
    </row>
    <row r="1381" spans="1:7" ht="31.5" x14ac:dyDescent="0.25">
      <c r="A1381" s="36" t="s">
        <v>18</v>
      </c>
      <c r="B1381" s="33">
        <v>916</v>
      </c>
      <c r="C1381" s="193" t="s">
        <v>57</v>
      </c>
      <c r="D1381" s="193" t="s">
        <v>79</v>
      </c>
      <c r="E1381" s="193" t="s">
        <v>345</v>
      </c>
      <c r="F1381" s="193">
        <v>600</v>
      </c>
      <c r="G1381" s="30">
        <f>G1382</f>
        <v>400</v>
      </c>
    </row>
    <row r="1382" spans="1:7" ht="18.75" x14ac:dyDescent="0.3">
      <c r="A1382" s="63" t="s">
        <v>25</v>
      </c>
      <c r="B1382" s="33">
        <v>916</v>
      </c>
      <c r="C1382" s="193" t="s">
        <v>57</v>
      </c>
      <c r="D1382" s="193" t="s">
        <v>79</v>
      </c>
      <c r="E1382" s="193" t="s">
        <v>345</v>
      </c>
      <c r="F1382" s="56">
        <v>610</v>
      </c>
      <c r="G1382" s="94">
        <f>G1383</f>
        <v>400</v>
      </c>
    </row>
    <row r="1383" spans="1:7" ht="18.75" x14ac:dyDescent="0.3">
      <c r="A1383" s="63" t="s">
        <v>144</v>
      </c>
      <c r="B1383" s="33">
        <v>916</v>
      </c>
      <c r="C1383" s="193" t="s">
        <v>57</v>
      </c>
      <c r="D1383" s="193" t="s">
        <v>79</v>
      </c>
      <c r="E1383" s="193" t="s">
        <v>345</v>
      </c>
      <c r="F1383" s="56" t="s">
        <v>151</v>
      </c>
      <c r="G1383" s="94">
        <f>9400-9000</f>
        <v>400</v>
      </c>
    </row>
    <row r="1384" spans="1:7" ht="18.75" x14ac:dyDescent="0.3">
      <c r="A1384" s="41" t="s">
        <v>594</v>
      </c>
      <c r="B1384" s="21">
        <v>916</v>
      </c>
      <c r="C1384" s="22" t="s">
        <v>57</v>
      </c>
      <c r="D1384" s="22" t="s">
        <v>79</v>
      </c>
      <c r="E1384" s="22" t="s">
        <v>596</v>
      </c>
      <c r="F1384" s="56"/>
      <c r="G1384" s="83">
        <f>G1385</f>
        <v>60</v>
      </c>
    </row>
    <row r="1385" spans="1:7" ht="32.25" x14ac:dyDescent="0.3">
      <c r="A1385" s="60" t="s">
        <v>595</v>
      </c>
      <c r="B1385" s="25">
        <v>916</v>
      </c>
      <c r="C1385" s="26" t="s">
        <v>57</v>
      </c>
      <c r="D1385" s="26" t="s">
        <v>79</v>
      </c>
      <c r="E1385" s="26" t="s">
        <v>597</v>
      </c>
      <c r="F1385" s="56"/>
      <c r="G1385" s="92">
        <f>G1386</f>
        <v>60</v>
      </c>
    </row>
    <row r="1386" spans="1:7" ht="31.5" x14ac:dyDescent="0.25">
      <c r="A1386" s="36" t="s">
        <v>18</v>
      </c>
      <c r="B1386" s="33">
        <v>916</v>
      </c>
      <c r="C1386" s="193" t="s">
        <v>57</v>
      </c>
      <c r="D1386" s="193" t="s">
        <v>79</v>
      </c>
      <c r="E1386" s="193" t="s">
        <v>597</v>
      </c>
      <c r="F1386" s="193">
        <v>600</v>
      </c>
      <c r="G1386" s="30">
        <f>G1387</f>
        <v>60</v>
      </c>
    </row>
    <row r="1387" spans="1:7" x14ac:dyDescent="0.25">
      <c r="A1387" s="63" t="s">
        <v>25</v>
      </c>
      <c r="B1387" s="33">
        <v>916</v>
      </c>
      <c r="C1387" s="193" t="s">
        <v>57</v>
      </c>
      <c r="D1387" s="193" t="s">
        <v>79</v>
      </c>
      <c r="E1387" s="193" t="s">
        <v>597</v>
      </c>
      <c r="F1387" s="56">
        <v>610</v>
      </c>
      <c r="G1387" s="30">
        <f>G1388</f>
        <v>60</v>
      </c>
    </row>
    <row r="1388" spans="1:7" x14ac:dyDescent="0.25">
      <c r="A1388" s="63" t="s">
        <v>144</v>
      </c>
      <c r="B1388" s="33">
        <v>916</v>
      </c>
      <c r="C1388" s="193" t="s">
        <v>57</v>
      </c>
      <c r="D1388" s="193" t="s">
        <v>79</v>
      </c>
      <c r="E1388" s="193" t="s">
        <v>597</v>
      </c>
      <c r="F1388" s="56" t="s">
        <v>151</v>
      </c>
      <c r="G1388" s="30">
        <f>25+35</f>
        <v>60</v>
      </c>
    </row>
    <row r="1389" spans="1:7" ht="47.25" x14ac:dyDescent="0.25">
      <c r="A1389" s="41" t="s">
        <v>346</v>
      </c>
      <c r="B1389" s="21">
        <v>916</v>
      </c>
      <c r="C1389" s="22" t="s">
        <v>57</v>
      </c>
      <c r="D1389" s="22" t="s">
        <v>79</v>
      </c>
      <c r="E1389" s="22" t="s">
        <v>347</v>
      </c>
      <c r="F1389" s="22"/>
      <c r="G1389" s="23">
        <f>G1390</f>
        <v>1195</v>
      </c>
    </row>
    <row r="1390" spans="1:7" ht="31.5" x14ac:dyDescent="0.25">
      <c r="A1390" s="60" t="s">
        <v>348</v>
      </c>
      <c r="B1390" s="25">
        <v>916</v>
      </c>
      <c r="C1390" s="26" t="s">
        <v>57</v>
      </c>
      <c r="D1390" s="26" t="s">
        <v>79</v>
      </c>
      <c r="E1390" s="26" t="s">
        <v>349</v>
      </c>
      <c r="F1390" s="26"/>
      <c r="G1390" s="27">
        <f>G1391</f>
        <v>1195</v>
      </c>
    </row>
    <row r="1391" spans="1:7" ht="31.5" x14ac:dyDescent="0.25">
      <c r="A1391" s="36" t="s">
        <v>18</v>
      </c>
      <c r="B1391" s="33">
        <v>916</v>
      </c>
      <c r="C1391" s="193" t="s">
        <v>57</v>
      </c>
      <c r="D1391" s="193" t="s">
        <v>79</v>
      </c>
      <c r="E1391" s="193" t="s">
        <v>349</v>
      </c>
      <c r="F1391" s="193">
        <v>600</v>
      </c>
      <c r="G1391" s="30">
        <f>G1392</f>
        <v>1195</v>
      </c>
    </row>
    <row r="1392" spans="1:7" x14ac:dyDescent="0.25">
      <c r="A1392" s="63" t="s">
        <v>25</v>
      </c>
      <c r="B1392" s="33">
        <v>916</v>
      </c>
      <c r="C1392" s="193" t="s">
        <v>57</v>
      </c>
      <c r="D1392" s="193" t="s">
        <v>79</v>
      </c>
      <c r="E1392" s="193" t="s">
        <v>349</v>
      </c>
      <c r="F1392" s="56">
        <v>610</v>
      </c>
      <c r="G1392" s="30">
        <f>G1393</f>
        <v>1195</v>
      </c>
    </row>
    <row r="1393" spans="1:7" x14ac:dyDescent="0.25">
      <c r="A1393" s="63" t="s">
        <v>144</v>
      </c>
      <c r="B1393" s="33">
        <v>916</v>
      </c>
      <c r="C1393" s="193" t="s">
        <v>57</v>
      </c>
      <c r="D1393" s="193" t="s">
        <v>79</v>
      </c>
      <c r="E1393" s="193" t="s">
        <v>349</v>
      </c>
      <c r="F1393" s="56" t="s">
        <v>151</v>
      </c>
      <c r="G1393" s="30">
        <v>1195</v>
      </c>
    </row>
    <row r="1394" spans="1:7" x14ac:dyDescent="0.25">
      <c r="A1394" s="41" t="s">
        <v>459</v>
      </c>
      <c r="B1394" s="21">
        <v>916</v>
      </c>
      <c r="C1394" s="22" t="s">
        <v>57</v>
      </c>
      <c r="D1394" s="22" t="s">
        <v>79</v>
      </c>
      <c r="E1394" s="22" t="s">
        <v>361</v>
      </c>
      <c r="F1394" s="22"/>
      <c r="G1394" s="23">
        <f>G1395</f>
        <v>9040</v>
      </c>
    </row>
    <row r="1395" spans="1:7" ht="31.5" x14ac:dyDescent="0.25">
      <c r="A1395" s="60" t="s">
        <v>362</v>
      </c>
      <c r="B1395" s="25">
        <v>916</v>
      </c>
      <c r="C1395" s="26" t="s">
        <v>57</v>
      </c>
      <c r="D1395" s="26" t="s">
        <v>79</v>
      </c>
      <c r="E1395" s="26" t="s">
        <v>363</v>
      </c>
      <c r="F1395" s="26"/>
      <c r="G1395" s="27">
        <f>G1396</f>
        <v>9040</v>
      </c>
    </row>
    <row r="1396" spans="1:7" ht="31.5" x14ac:dyDescent="0.25">
      <c r="A1396" s="36" t="s">
        <v>18</v>
      </c>
      <c r="B1396" s="33">
        <v>916</v>
      </c>
      <c r="C1396" s="193" t="s">
        <v>57</v>
      </c>
      <c r="D1396" s="193" t="s">
        <v>79</v>
      </c>
      <c r="E1396" s="193" t="s">
        <v>363</v>
      </c>
      <c r="F1396" s="193" t="s">
        <v>20</v>
      </c>
      <c r="G1396" s="30">
        <f>G1397</f>
        <v>9040</v>
      </c>
    </row>
    <row r="1397" spans="1:7" x14ac:dyDescent="0.25">
      <c r="A1397" s="63" t="s">
        <v>25</v>
      </c>
      <c r="B1397" s="33">
        <v>916</v>
      </c>
      <c r="C1397" s="193" t="s">
        <v>57</v>
      </c>
      <c r="D1397" s="193" t="s">
        <v>79</v>
      </c>
      <c r="E1397" s="193" t="s">
        <v>363</v>
      </c>
      <c r="F1397" s="193" t="s">
        <v>26</v>
      </c>
      <c r="G1397" s="30">
        <f>G1398</f>
        <v>9040</v>
      </c>
    </row>
    <row r="1398" spans="1:7" x14ac:dyDescent="0.25">
      <c r="A1398" s="63" t="s">
        <v>144</v>
      </c>
      <c r="B1398" s="33">
        <v>916</v>
      </c>
      <c r="C1398" s="193" t="s">
        <v>57</v>
      </c>
      <c r="D1398" s="193" t="s">
        <v>79</v>
      </c>
      <c r="E1398" s="193" t="s">
        <v>363</v>
      </c>
      <c r="F1398" s="193" t="s">
        <v>151</v>
      </c>
      <c r="G1398" s="30">
        <v>9040</v>
      </c>
    </row>
    <row r="1399" spans="1:7" ht="18.75" x14ac:dyDescent="0.3">
      <c r="A1399" s="37" t="s">
        <v>69</v>
      </c>
      <c r="B1399" s="21">
        <v>916</v>
      </c>
      <c r="C1399" s="38" t="s">
        <v>68</v>
      </c>
      <c r="D1399" s="38"/>
      <c r="E1399" s="38"/>
      <c r="F1399" s="38"/>
      <c r="G1399" s="83">
        <f>G1400+G1485+G1606+G1626+G1641+G1684</f>
        <v>4343026.43</v>
      </c>
    </row>
    <row r="1400" spans="1:7" x14ac:dyDescent="0.25">
      <c r="A1400" s="39" t="s">
        <v>67</v>
      </c>
      <c r="B1400" s="21">
        <v>916</v>
      </c>
      <c r="C1400" s="22" t="s">
        <v>68</v>
      </c>
      <c r="D1400" s="22" t="s">
        <v>64</v>
      </c>
      <c r="E1400" s="40"/>
      <c r="F1400" s="19"/>
      <c r="G1400" s="23">
        <f>G1401+G1469+G1479</f>
        <v>1713155.81</v>
      </c>
    </row>
    <row r="1401" spans="1:7" ht="31.5" x14ac:dyDescent="0.25">
      <c r="A1401" s="41" t="s">
        <v>513</v>
      </c>
      <c r="B1401" s="21">
        <v>916</v>
      </c>
      <c r="C1401" s="22" t="s">
        <v>68</v>
      </c>
      <c r="D1401" s="22" t="s">
        <v>64</v>
      </c>
      <c r="E1401" s="22" t="s">
        <v>316</v>
      </c>
      <c r="F1401" s="22"/>
      <c r="G1401" s="23">
        <f>G1402+G1463</f>
        <v>1709238.81</v>
      </c>
    </row>
    <row r="1402" spans="1:7" x14ac:dyDescent="0.25">
      <c r="A1402" s="59" t="s">
        <v>6</v>
      </c>
      <c r="B1402" s="51">
        <v>916</v>
      </c>
      <c r="C1402" s="52" t="s">
        <v>68</v>
      </c>
      <c r="D1402" s="52" t="s">
        <v>64</v>
      </c>
      <c r="E1402" s="52" t="s">
        <v>317</v>
      </c>
      <c r="F1402" s="52"/>
      <c r="G1402" s="53">
        <f>G1403+G1409+G1458</f>
        <v>1709112</v>
      </c>
    </row>
    <row r="1403" spans="1:7" ht="47.25" x14ac:dyDescent="0.25">
      <c r="A1403" s="48" t="s">
        <v>470</v>
      </c>
      <c r="B1403" s="21">
        <v>916</v>
      </c>
      <c r="C1403" s="22" t="s">
        <v>68</v>
      </c>
      <c r="D1403" s="22" t="s">
        <v>64</v>
      </c>
      <c r="E1403" s="49" t="s">
        <v>243</v>
      </c>
      <c r="F1403" s="68"/>
      <c r="G1403" s="23">
        <f>G1404</f>
        <v>2414</v>
      </c>
    </row>
    <row r="1404" spans="1:7" x14ac:dyDescent="0.25">
      <c r="A1404" s="50" t="s">
        <v>742</v>
      </c>
      <c r="B1404" s="51">
        <v>916</v>
      </c>
      <c r="C1404" s="52" t="s">
        <v>68</v>
      </c>
      <c r="D1404" s="52" t="s">
        <v>64</v>
      </c>
      <c r="E1404" s="66" t="s">
        <v>743</v>
      </c>
      <c r="F1404" s="67"/>
      <c r="G1404" s="53">
        <f>G1405</f>
        <v>2414</v>
      </c>
    </row>
    <row r="1405" spans="1:7" ht="31.5" x14ac:dyDescent="0.25">
      <c r="A1405" s="24" t="s">
        <v>237</v>
      </c>
      <c r="B1405" s="25">
        <v>916</v>
      </c>
      <c r="C1405" s="26" t="s">
        <v>68</v>
      </c>
      <c r="D1405" s="26" t="s">
        <v>64</v>
      </c>
      <c r="E1405" s="55" t="s">
        <v>468</v>
      </c>
      <c r="F1405" s="26"/>
      <c r="G1405" s="27">
        <f>G1406</f>
        <v>2414</v>
      </c>
    </row>
    <row r="1406" spans="1:7" ht="31.5" x14ac:dyDescent="0.25">
      <c r="A1406" s="189" t="s">
        <v>18</v>
      </c>
      <c r="B1406" s="33">
        <v>916</v>
      </c>
      <c r="C1406" s="193" t="s">
        <v>68</v>
      </c>
      <c r="D1406" s="193" t="s">
        <v>64</v>
      </c>
      <c r="E1406" s="54" t="s">
        <v>468</v>
      </c>
      <c r="F1406" s="124">
        <v>600</v>
      </c>
      <c r="G1406" s="35">
        <f>G1408</f>
        <v>2414</v>
      </c>
    </row>
    <row r="1407" spans="1:7" ht="31.5" x14ac:dyDescent="0.25">
      <c r="A1407" s="63" t="s">
        <v>27</v>
      </c>
      <c r="B1407" s="33">
        <v>916</v>
      </c>
      <c r="C1407" s="193" t="s">
        <v>68</v>
      </c>
      <c r="D1407" s="193" t="s">
        <v>64</v>
      </c>
      <c r="E1407" s="54" t="s">
        <v>468</v>
      </c>
      <c r="F1407" s="64">
        <v>630</v>
      </c>
      <c r="G1407" s="35">
        <f>G1408</f>
        <v>2414</v>
      </c>
    </row>
    <row r="1408" spans="1:7" ht="31.5" x14ac:dyDescent="0.25">
      <c r="A1408" s="189" t="s">
        <v>746</v>
      </c>
      <c r="B1408" s="33">
        <v>916</v>
      </c>
      <c r="C1408" s="193" t="s">
        <v>68</v>
      </c>
      <c r="D1408" s="193" t="s">
        <v>64</v>
      </c>
      <c r="E1408" s="54" t="s">
        <v>468</v>
      </c>
      <c r="F1408" s="124">
        <v>634</v>
      </c>
      <c r="G1408" s="35">
        <v>2414</v>
      </c>
    </row>
    <row r="1409" spans="1:7" ht="47.25" x14ac:dyDescent="0.25">
      <c r="A1409" s="48" t="s">
        <v>238</v>
      </c>
      <c r="B1409" s="21">
        <v>916</v>
      </c>
      <c r="C1409" s="22" t="s">
        <v>68</v>
      </c>
      <c r="D1409" s="22" t="s">
        <v>64</v>
      </c>
      <c r="E1409" s="49" t="s">
        <v>249</v>
      </c>
      <c r="F1409" s="68"/>
      <c r="G1409" s="23">
        <f>G1410+G1414+G1418+G1422+G1426+G1430+G1442+G1446+G1454+G1438+G1450+G1434</f>
        <v>1706318</v>
      </c>
    </row>
    <row r="1410" spans="1:7" ht="31.5" x14ac:dyDescent="0.25">
      <c r="A1410" s="133" t="s">
        <v>801</v>
      </c>
      <c r="B1410" s="21">
        <v>915</v>
      </c>
      <c r="C1410" s="52" t="s">
        <v>68</v>
      </c>
      <c r="D1410" s="52" t="s">
        <v>64</v>
      </c>
      <c r="E1410" s="66" t="s">
        <v>807</v>
      </c>
      <c r="F1410" s="52"/>
      <c r="G1410" s="27">
        <f>G1411</f>
        <v>2400</v>
      </c>
    </row>
    <row r="1411" spans="1:7" ht="31.5" x14ac:dyDescent="0.25">
      <c r="A1411" s="63" t="s">
        <v>18</v>
      </c>
      <c r="B1411" s="33">
        <v>915</v>
      </c>
      <c r="C1411" s="193" t="s">
        <v>68</v>
      </c>
      <c r="D1411" s="193" t="s">
        <v>64</v>
      </c>
      <c r="E1411" s="54" t="s">
        <v>807</v>
      </c>
      <c r="F1411" s="193" t="s">
        <v>20</v>
      </c>
      <c r="G1411" s="27">
        <f>G1412</f>
        <v>2400</v>
      </c>
    </row>
    <row r="1412" spans="1:7" x14ac:dyDescent="0.25">
      <c r="A1412" s="63" t="s">
        <v>25</v>
      </c>
      <c r="B1412" s="33">
        <v>915</v>
      </c>
      <c r="C1412" s="193" t="s">
        <v>68</v>
      </c>
      <c r="D1412" s="193" t="s">
        <v>64</v>
      </c>
      <c r="E1412" s="54" t="s">
        <v>807</v>
      </c>
      <c r="F1412" s="193" t="s">
        <v>26</v>
      </c>
      <c r="G1412" s="30">
        <f>G1413</f>
        <v>2400</v>
      </c>
    </row>
    <row r="1413" spans="1:7" x14ac:dyDescent="0.25">
      <c r="A1413" s="63" t="s">
        <v>144</v>
      </c>
      <c r="B1413" s="33">
        <v>915</v>
      </c>
      <c r="C1413" s="193" t="s">
        <v>68</v>
      </c>
      <c r="D1413" s="193" t="s">
        <v>64</v>
      </c>
      <c r="E1413" s="54" t="s">
        <v>807</v>
      </c>
      <c r="F1413" s="19" t="s">
        <v>151</v>
      </c>
      <c r="G1413" s="30">
        <f>2000+400</f>
        <v>2400</v>
      </c>
    </row>
    <row r="1414" spans="1:7" x14ac:dyDescent="0.25">
      <c r="A1414" s="24" t="s">
        <v>44</v>
      </c>
      <c r="B1414" s="25">
        <v>916</v>
      </c>
      <c r="C1414" s="26" t="s">
        <v>68</v>
      </c>
      <c r="D1414" s="26" t="s">
        <v>64</v>
      </c>
      <c r="E1414" s="55" t="s">
        <v>250</v>
      </c>
      <c r="F1414" s="100"/>
      <c r="G1414" s="27">
        <f>G1415</f>
        <v>4990</v>
      </c>
    </row>
    <row r="1415" spans="1:7" ht="31.5" x14ac:dyDescent="0.25">
      <c r="A1415" s="189" t="s">
        <v>18</v>
      </c>
      <c r="B1415" s="33">
        <v>916</v>
      </c>
      <c r="C1415" s="193" t="s">
        <v>68</v>
      </c>
      <c r="D1415" s="193" t="s">
        <v>64</v>
      </c>
      <c r="E1415" s="54" t="s">
        <v>250</v>
      </c>
      <c r="F1415" s="19" t="s">
        <v>20</v>
      </c>
      <c r="G1415" s="34">
        <f>G1416</f>
        <v>4990</v>
      </c>
    </row>
    <row r="1416" spans="1:7" x14ac:dyDescent="0.25">
      <c r="A1416" s="189" t="s">
        <v>25</v>
      </c>
      <c r="B1416" s="33">
        <v>916</v>
      </c>
      <c r="C1416" s="193" t="s">
        <v>68</v>
      </c>
      <c r="D1416" s="193" t="s">
        <v>64</v>
      </c>
      <c r="E1416" s="54" t="s">
        <v>250</v>
      </c>
      <c r="F1416" s="19" t="s">
        <v>26</v>
      </c>
      <c r="G1416" s="34">
        <f>G1417</f>
        <v>4990</v>
      </c>
    </row>
    <row r="1417" spans="1:7" x14ac:dyDescent="0.25">
      <c r="A1417" s="189" t="s">
        <v>144</v>
      </c>
      <c r="B1417" s="33">
        <v>916</v>
      </c>
      <c r="C1417" s="193" t="s">
        <v>68</v>
      </c>
      <c r="D1417" s="193" t="s">
        <v>64</v>
      </c>
      <c r="E1417" s="54" t="s">
        <v>250</v>
      </c>
      <c r="F1417" s="19" t="s">
        <v>151</v>
      </c>
      <c r="G1417" s="34">
        <v>4990</v>
      </c>
    </row>
    <row r="1418" spans="1:7" ht="31.5" x14ac:dyDescent="0.25">
      <c r="A1418" s="24" t="s">
        <v>145</v>
      </c>
      <c r="B1418" s="25">
        <v>916</v>
      </c>
      <c r="C1418" s="26" t="s">
        <v>68</v>
      </c>
      <c r="D1418" s="26" t="s">
        <v>64</v>
      </c>
      <c r="E1418" s="55" t="s">
        <v>251</v>
      </c>
      <c r="F1418" s="26"/>
      <c r="G1418" s="106">
        <f>G1419</f>
        <v>52345</v>
      </c>
    </row>
    <row r="1419" spans="1:7" ht="31.5" x14ac:dyDescent="0.25">
      <c r="A1419" s="189" t="s">
        <v>18</v>
      </c>
      <c r="B1419" s="33">
        <v>916</v>
      </c>
      <c r="C1419" s="193" t="s">
        <v>68</v>
      </c>
      <c r="D1419" s="193" t="s">
        <v>64</v>
      </c>
      <c r="E1419" s="54" t="s">
        <v>251</v>
      </c>
      <c r="F1419" s="19" t="s">
        <v>20</v>
      </c>
      <c r="G1419" s="34">
        <f>G1420</f>
        <v>52345</v>
      </c>
    </row>
    <row r="1420" spans="1:7" x14ac:dyDescent="0.25">
      <c r="A1420" s="189" t="s">
        <v>25</v>
      </c>
      <c r="B1420" s="33">
        <v>916</v>
      </c>
      <c r="C1420" s="193" t="s">
        <v>68</v>
      </c>
      <c r="D1420" s="193" t="s">
        <v>64</v>
      </c>
      <c r="E1420" s="54" t="s">
        <v>251</v>
      </c>
      <c r="F1420" s="19" t="s">
        <v>26</v>
      </c>
      <c r="G1420" s="34">
        <f>G1421</f>
        <v>52345</v>
      </c>
    </row>
    <row r="1421" spans="1:7" x14ac:dyDescent="0.25">
      <c r="A1421" s="189" t="s">
        <v>144</v>
      </c>
      <c r="B1421" s="33">
        <v>916</v>
      </c>
      <c r="C1421" s="193" t="s">
        <v>68</v>
      </c>
      <c r="D1421" s="193" t="s">
        <v>64</v>
      </c>
      <c r="E1421" s="54" t="s">
        <v>251</v>
      </c>
      <c r="F1421" s="19" t="s">
        <v>151</v>
      </c>
      <c r="G1421" s="34">
        <f>19637+250+8500+7421+3500+3685+400-400+6373+2979</f>
        <v>52345</v>
      </c>
    </row>
    <row r="1422" spans="1:7" ht="63" x14ac:dyDescent="0.25">
      <c r="A1422" s="24" t="s">
        <v>239</v>
      </c>
      <c r="B1422" s="25">
        <v>916</v>
      </c>
      <c r="C1422" s="26" t="s">
        <v>68</v>
      </c>
      <c r="D1422" s="26" t="s">
        <v>64</v>
      </c>
      <c r="E1422" s="55" t="s">
        <v>252</v>
      </c>
      <c r="F1422" s="26"/>
      <c r="G1422" s="27">
        <f>G1423</f>
        <v>5161</v>
      </c>
    </row>
    <row r="1423" spans="1:7" ht="31.5" x14ac:dyDescent="0.25">
      <c r="A1423" s="189" t="s">
        <v>18</v>
      </c>
      <c r="B1423" s="33">
        <v>916</v>
      </c>
      <c r="C1423" s="193" t="s">
        <v>68</v>
      </c>
      <c r="D1423" s="193" t="s">
        <v>64</v>
      </c>
      <c r="E1423" s="54" t="s">
        <v>252</v>
      </c>
      <c r="F1423" s="124">
        <v>600</v>
      </c>
      <c r="G1423" s="35">
        <f>G1425</f>
        <v>5161</v>
      </c>
    </row>
    <row r="1424" spans="1:7" ht="31.5" x14ac:dyDescent="0.25">
      <c r="A1424" s="63" t="s">
        <v>27</v>
      </c>
      <c r="B1424" s="33">
        <v>916</v>
      </c>
      <c r="C1424" s="193" t="s">
        <v>68</v>
      </c>
      <c r="D1424" s="193" t="s">
        <v>64</v>
      </c>
      <c r="E1424" s="54" t="s">
        <v>252</v>
      </c>
      <c r="F1424" s="64">
        <v>630</v>
      </c>
      <c r="G1424" s="35">
        <f>G1425</f>
        <v>5161</v>
      </c>
    </row>
    <row r="1425" spans="1:7" ht="31.5" x14ac:dyDescent="0.25">
      <c r="A1425" s="189" t="s">
        <v>746</v>
      </c>
      <c r="B1425" s="33">
        <v>916</v>
      </c>
      <c r="C1425" s="193" t="s">
        <v>68</v>
      </c>
      <c r="D1425" s="193" t="s">
        <v>64</v>
      </c>
      <c r="E1425" s="54" t="s">
        <v>252</v>
      </c>
      <c r="F1425" s="124">
        <v>634</v>
      </c>
      <c r="G1425" s="35">
        <f>5928-767</f>
        <v>5161</v>
      </c>
    </row>
    <row r="1426" spans="1:7" x14ac:dyDescent="0.25">
      <c r="A1426" s="143" t="s">
        <v>832</v>
      </c>
      <c r="B1426" s="25">
        <v>916</v>
      </c>
      <c r="C1426" s="26" t="s">
        <v>68</v>
      </c>
      <c r="D1426" s="26" t="s">
        <v>64</v>
      </c>
      <c r="E1426" s="55" t="s">
        <v>806</v>
      </c>
      <c r="F1426" s="124"/>
      <c r="G1426" s="111">
        <f>G1427</f>
        <v>9095</v>
      </c>
    </row>
    <row r="1427" spans="1:7" ht="31.5" x14ac:dyDescent="0.25">
      <c r="A1427" s="189" t="s">
        <v>18</v>
      </c>
      <c r="B1427" s="33">
        <v>916</v>
      </c>
      <c r="C1427" s="193" t="s">
        <v>68</v>
      </c>
      <c r="D1427" s="193" t="s">
        <v>64</v>
      </c>
      <c r="E1427" s="54" t="s">
        <v>806</v>
      </c>
      <c r="F1427" s="124">
        <v>600</v>
      </c>
      <c r="G1427" s="111">
        <f>G1428</f>
        <v>9095</v>
      </c>
    </row>
    <row r="1428" spans="1:7" x14ac:dyDescent="0.25">
      <c r="A1428" s="189" t="s">
        <v>25</v>
      </c>
      <c r="B1428" s="33">
        <v>916</v>
      </c>
      <c r="C1428" s="193" t="s">
        <v>68</v>
      </c>
      <c r="D1428" s="193" t="s">
        <v>64</v>
      </c>
      <c r="E1428" s="54" t="s">
        <v>806</v>
      </c>
      <c r="F1428" s="19" t="s">
        <v>26</v>
      </c>
      <c r="G1428" s="95">
        <f>G1429</f>
        <v>9095</v>
      </c>
    </row>
    <row r="1429" spans="1:7" x14ac:dyDescent="0.25">
      <c r="A1429" s="189" t="s">
        <v>144</v>
      </c>
      <c r="B1429" s="33">
        <v>916</v>
      </c>
      <c r="C1429" s="193" t="s">
        <v>68</v>
      </c>
      <c r="D1429" s="193" t="s">
        <v>64</v>
      </c>
      <c r="E1429" s="54" t="s">
        <v>806</v>
      </c>
      <c r="F1429" s="19" t="s">
        <v>151</v>
      </c>
      <c r="G1429" s="95">
        <v>9095</v>
      </c>
    </row>
    <row r="1430" spans="1:7" x14ac:dyDescent="0.25">
      <c r="A1430" s="143" t="s">
        <v>841</v>
      </c>
      <c r="B1430" s="25">
        <v>916</v>
      </c>
      <c r="C1430" s="26" t="s">
        <v>68</v>
      </c>
      <c r="D1430" s="26" t="s">
        <v>64</v>
      </c>
      <c r="E1430" s="55" t="s">
        <v>838</v>
      </c>
      <c r="F1430" s="124"/>
      <c r="G1430" s="111">
        <f>G1431</f>
        <v>7803</v>
      </c>
    </row>
    <row r="1431" spans="1:7" ht="31.5" x14ac:dyDescent="0.25">
      <c r="A1431" s="189" t="s">
        <v>18</v>
      </c>
      <c r="B1431" s="33">
        <v>916</v>
      </c>
      <c r="C1431" s="193" t="s">
        <v>68</v>
      </c>
      <c r="D1431" s="193" t="s">
        <v>64</v>
      </c>
      <c r="E1431" s="54" t="s">
        <v>838</v>
      </c>
      <c r="F1431" s="124">
        <v>600</v>
      </c>
      <c r="G1431" s="111">
        <f>G1432</f>
        <v>7803</v>
      </c>
    </row>
    <row r="1432" spans="1:7" x14ac:dyDescent="0.25">
      <c r="A1432" s="189" t="s">
        <v>25</v>
      </c>
      <c r="B1432" s="33">
        <v>916</v>
      </c>
      <c r="C1432" s="193" t="s">
        <v>68</v>
      </c>
      <c r="D1432" s="193" t="s">
        <v>64</v>
      </c>
      <c r="E1432" s="54" t="s">
        <v>838</v>
      </c>
      <c r="F1432" s="19" t="s">
        <v>26</v>
      </c>
      <c r="G1432" s="95">
        <f>G1433</f>
        <v>7803</v>
      </c>
    </row>
    <row r="1433" spans="1:7" x14ac:dyDescent="0.25">
      <c r="A1433" s="189" t="s">
        <v>144</v>
      </c>
      <c r="B1433" s="33">
        <v>916</v>
      </c>
      <c r="C1433" s="193" t="s">
        <v>68</v>
      </c>
      <c r="D1433" s="193" t="s">
        <v>64</v>
      </c>
      <c r="E1433" s="54" t="s">
        <v>838</v>
      </c>
      <c r="F1433" s="19" t="s">
        <v>151</v>
      </c>
      <c r="G1433" s="95">
        <v>7803</v>
      </c>
    </row>
    <row r="1434" spans="1:7" ht="31.5" x14ac:dyDescent="0.25">
      <c r="A1434" s="24" t="s">
        <v>887</v>
      </c>
      <c r="B1434" s="25">
        <v>916</v>
      </c>
      <c r="C1434" s="26" t="s">
        <v>68</v>
      </c>
      <c r="D1434" s="26" t="s">
        <v>64</v>
      </c>
      <c r="E1434" s="55" t="s">
        <v>888</v>
      </c>
      <c r="F1434" s="26"/>
      <c r="G1434" s="144">
        <f>G1435</f>
        <v>1190</v>
      </c>
    </row>
    <row r="1435" spans="1:7" ht="31.5" x14ac:dyDescent="0.25">
      <c r="A1435" s="189" t="s">
        <v>18</v>
      </c>
      <c r="B1435" s="33">
        <v>916</v>
      </c>
      <c r="C1435" s="193" t="s">
        <v>68</v>
      </c>
      <c r="D1435" s="193" t="s">
        <v>64</v>
      </c>
      <c r="E1435" s="54" t="s">
        <v>888</v>
      </c>
      <c r="F1435" s="124">
        <v>600</v>
      </c>
      <c r="G1435" s="111">
        <f>G1436</f>
        <v>1190</v>
      </c>
    </row>
    <row r="1436" spans="1:7" x14ac:dyDescent="0.25">
      <c r="A1436" s="189" t="s">
        <v>25</v>
      </c>
      <c r="B1436" s="33">
        <v>916</v>
      </c>
      <c r="C1436" s="193" t="s">
        <v>68</v>
      </c>
      <c r="D1436" s="193" t="s">
        <v>64</v>
      </c>
      <c r="E1436" s="54" t="s">
        <v>888</v>
      </c>
      <c r="F1436" s="19" t="s">
        <v>26</v>
      </c>
      <c r="G1436" s="95">
        <f>G1437</f>
        <v>1190</v>
      </c>
    </row>
    <row r="1437" spans="1:7" x14ac:dyDescent="0.25">
      <c r="A1437" s="189" t="s">
        <v>144</v>
      </c>
      <c r="B1437" s="33">
        <v>916</v>
      </c>
      <c r="C1437" s="193" t="s">
        <v>68</v>
      </c>
      <c r="D1437" s="193" t="s">
        <v>64</v>
      </c>
      <c r="E1437" s="54" t="s">
        <v>888</v>
      </c>
      <c r="F1437" s="19" t="s">
        <v>151</v>
      </c>
      <c r="G1437" s="95">
        <v>1190</v>
      </c>
    </row>
    <row r="1438" spans="1:7" ht="94.5" x14ac:dyDescent="0.25">
      <c r="A1438" s="24" t="s">
        <v>240</v>
      </c>
      <c r="B1438" s="25">
        <v>916</v>
      </c>
      <c r="C1438" s="26" t="s">
        <v>68</v>
      </c>
      <c r="D1438" s="26" t="s">
        <v>64</v>
      </c>
      <c r="E1438" s="55" t="s">
        <v>253</v>
      </c>
      <c r="F1438" s="110"/>
      <c r="G1438" s="90">
        <f>G1439</f>
        <v>1074958</v>
      </c>
    </row>
    <row r="1439" spans="1:7" ht="31.5" x14ac:dyDescent="0.25">
      <c r="A1439" s="189" t="s">
        <v>18</v>
      </c>
      <c r="B1439" s="33">
        <v>916</v>
      </c>
      <c r="C1439" s="193" t="s">
        <v>68</v>
      </c>
      <c r="D1439" s="193" t="s">
        <v>64</v>
      </c>
      <c r="E1439" s="54" t="s">
        <v>253</v>
      </c>
      <c r="F1439" s="124">
        <v>600</v>
      </c>
      <c r="G1439" s="35">
        <f>G1440</f>
        <v>1074958</v>
      </c>
    </row>
    <row r="1440" spans="1:7" x14ac:dyDescent="0.25">
      <c r="A1440" s="190" t="s">
        <v>25</v>
      </c>
      <c r="B1440" s="33">
        <v>916</v>
      </c>
      <c r="C1440" s="193" t="s">
        <v>68</v>
      </c>
      <c r="D1440" s="193" t="s">
        <v>64</v>
      </c>
      <c r="E1440" s="54" t="s">
        <v>253</v>
      </c>
      <c r="F1440" s="124">
        <v>610</v>
      </c>
      <c r="G1440" s="35">
        <f>G1441</f>
        <v>1074958</v>
      </c>
    </row>
    <row r="1441" spans="1:7" ht="47.25" x14ac:dyDescent="0.25">
      <c r="A1441" s="190" t="s">
        <v>150</v>
      </c>
      <c r="B1441" s="33">
        <v>916</v>
      </c>
      <c r="C1441" s="193" t="s">
        <v>68</v>
      </c>
      <c r="D1441" s="193" t="s">
        <v>64</v>
      </c>
      <c r="E1441" s="54" t="s">
        <v>253</v>
      </c>
      <c r="F1441" s="124">
        <v>611</v>
      </c>
      <c r="G1441" s="35">
        <f>908527+140283+26148</f>
        <v>1074958</v>
      </c>
    </row>
    <row r="1442" spans="1:7" ht="78.75" x14ac:dyDescent="0.25">
      <c r="A1442" s="24" t="s">
        <v>147</v>
      </c>
      <c r="B1442" s="25">
        <v>916</v>
      </c>
      <c r="C1442" s="26" t="s">
        <v>68</v>
      </c>
      <c r="D1442" s="26" t="s">
        <v>64</v>
      </c>
      <c r="E1442" s="55" t="s">
        <v>256</v>
      </c>
      <c r="F1442" s="110"/>
      <c r="G1442" s="90">
        <f>G1443</f>
        <v>35406</v>
      </c>
    </row>
    <row r="1443" spans="1:7" ht="31.5" x14ac:dyDescent="0.25">
      <c r="A1443" s="189" t="s">
        <v>18</v>
      </c>
      <c r="B1443" s="33">
        <v>916</v>
      </c>
      <c r="C1443" s="193" t="s">
        <v>68</v>
      </c>
      <c r="D1443" s="193" t="s">
        <v>64</v>
      </c>
      <c r="E1443" s="54" t="s">
        <v>256</v>
      </c>
      <c r="F1443" s="124">
        <v>600</v>
      </c>
      <c r="G1443" s="35">
        <f>G1445</f>
        <v>35406</v>
      </c>
    </row>
    <row r="1444" spans="1:7" ht="31.5" x14ac:dyDescent="0.25">
      <c r="A1444" s="63" t="s">
        <v>27</v>
      </c>
      <c r="B1444" s="33">
        <v>916</v>
      </c>
      <c r="C1444" s="193" t="s">
        <v>68</v>
      </c>
      <c r="D1444" s="193" t="s">
        <v>64</v>
      </c>
      <c r="E1444" s="54" t="s">
        <v>256</v>
      </c>
      <c r="F1444" s="64">
        <v>630</v>
      </c>
      <c r="G1444" s="35">
        <f>G1445</f>
        <v>35406</v>
      </c>
    </row>
    <row r="1445" spans="1:7" ht="31.5" x14ac:dyDescent="0.25">
      <c r="A1445" s="189" t="s">
        <v>746</v>
      </c>
      <c r="B1445" s="33">
        <v>916</v>
      </c>
      <c r="C1445" s="193" t="s">
        <v>68</v>
      </c>
      <c r="D1445" s="193" t="s">
        <v>64</v>
      </c>
      <c r="E1445" s="54" t="s">
        <v>256</v>
      </c>
      <c r="F1445" s="124">
        <v>634</v>
      </c>
      <c r="G1445" s="35">
        <f>64174-31470+2702</f>
        <v>35406</v>
      </c>
    </row>
    <row r="1446" spans="1:7" ht="63" x14ac:dyDescent="0.25">
      <c r="A1446" s="131" t="s">
        <v>839</v>
      </c>
      <c r="B1446" s="25">
        <v>916</v>
      </c>
      <c r="C1446" s="109" t="s">
        <v>68</v>
      </c>
      <c r="D1446" s="109" t="s">
        <v>64</v>
      </c>
      <c r="E1446" s="55" t="s">
        <v>840</v>
      </c>
      <c r="F1446" s="31"/>
      <c r="G1446" s="76">
        <f>G1447</f>
        <v>500</v>
      </c>
    </row>
    <row r="1447" spans="1:7" ht="31.5" x14ac:dyDescent="0.25">
      <c r="A1447" s="145" t="s">
        <v>18</v>
      </c>
      <c r="B1447" s="33">
        <v>916</v>
      </c>
      <c r="C1447" s="146" t="s">
        <v>68</v>
      </c>
      <c r="D1447" s="193" t="s">
        <v>64</v>
      </c>
      <c r="E1447" s="54" t="s">
        <v>840</v>
      </c>
      <c r="F1447" s="19" t="s">
        <v>20</v>
      </c>
      <c r="G1447" s="147">
        <f>G1448</f>
        <v>500</v>
      </c>
    </row>
    <row r="1448" spans="1:7" x14ac:dyDescent="0.25">
      <c r="A1448" s="145" t="s">
        <v>25</v>
      </c>
      <c r="B1448" s="33">
        <v>916</v>
      </c>
      <c r="C1448" s="146" t="s">
        <v>68</v>
      </c>
      <c r="D1448" s="193" t="s">
        <v>64</v>
      </c>
      <c r="E1448" s="54" t="s">
        <v>840</v>
      </c>
      <c r="F1448" s="19" t="s">
        <v>26</v>
      </c>
      <c r="G1448" s="147">
        <f>G1449</f>
        <v>500</v>
      </c>
    </row>
    <row r="1449" spans="1:7" x14ac:dyDescent="0.25">
      <c r="A1449" s="145" t="s">
        <v>144</v>
      </c>
      <c r="B1449" s="33">
        <v>916</v>
      </c>
      <c r="C1449" s="146" t="s">
        <v>68</v>
      </c>
      <c r="D1449" s="193" t="s">
        <v>64</v>
      </c>
      <c r="E1449" s="54" t="s">
        <v>840</v>
      </c>
      <c r="F1449" s="19" t="s">
        <v>151</v>
      </c>
      <c r="G1449" s="147">
        <f>500</f>
        <v>500</v>
      </c>
    </row>
    <row r="1450" spans="1:7" ht="47.25" x14ac:dyDescent="0.25">
      <c r="A1450" s="131" t="s">
        <v>148</v>
      </c>
      <c r="B1450" s="25">
        <v>916</v>
      </c>
      <c r="C1450" s="26" t="s">
        <v>68</v>
      </c>
      <c r="D1450" s="26" t="s">
        <v>64</v>
      </c>
      <c r="E1450" s="26" t="s">
        <v>257</v>
      </c>
      <c r="F1450" s="148"/>
      <c r="G1450" s="27">
        <f>G1451</f>
        <v>15481</v>
      </c>
    </row>
    <row r="1451" spans="1:7" ht="31.5" x14ac:dyDescent="0.25">
      <c r="A1451" s="189" t="s">
        <v>18</v>
      </c>
      <c r="B1451" s="33">
        <v>916</v>
      </c>
      <c r="C1451" s="193" t="s">
        <v>68</v>
      </c>
      <c r="D1451" s="193" t="s">
        <v>64</v>
      </c>
      <c r="E1451" s="149" t="s">
        <v>257</v>
      </c>
      <c r="F1451" s="124">
        <v>600</v>
      </c>
      <c r="G1451" s="35">
        <f>G1452</f>
        <v>15481</v>
      </c>
    </row>
    <row r="1452" spans="1:7" ht="31.5" x14ac:dyDescent="0.25">
      <c r="A1452" s="63" t="s">
        <v>27</v>
      </c>
      <c r="B1452" s="33">
        <v>916</v>
      </c>
      <c r="C1452" s="193" t="s">
        <v>68</v>
      </c>
      <c r="D1452" s="193" t="s">
        <v>64</v>
      </c>
      <c r="E1452" s="149" t="s">
        <v>257</v>
      </c>
      <c r="F1452" s="64">
        <v>630</v>
      </c>
      <c r="G1452" s="35">
        <f>G1453</f>
        <v>15481</v>
      </c>
    </row>
    <row r="1453" spans="1:7" ht="31.5" x14ac:dyDescent="0.25">
      <c r="A1453" s="189" t="s">
        <v>746</v>
      </c>
      <c r="B1453" s="33">
        <v>916</v>
      </c>
      <c r="C1453" s="193" t="s">
        <v>68</v>
      </c>
      <c r="D1453" s="193" t="s">
        <v>64</v>
      </c>
      <c r="E1453" s="193" t="s">
        <v>257</v>
      </c>
      <c r="F1453" s="124">
        <v>634</v>
      </c>
      <c r="G1453" s="35">
        <f>17784-2303</f>
        <v>15481</v>
      </c>
    </row>
    <row r="1454" spans="1:7" x14ac:dyDescent="0.25">
      <c r="A1454" s="24" t="s">
        <v>149</v>
      </c>
      <c r="B1454" s="25">
        <v>916</v>
      </c>
      <c r="C1454" s="26" t="s">
        <v>68</v>
      </c>
      <c r="D1454" s="26" t="s">
        <v>64</v>
      </c>
      <c r="E1454" s="26" t="s">
        <v>258</v>
      </c>
      <c r="F1454" s="26"/>
      <c r="G1454" s="27">
        <f>G1455</f>
        <v>496989</v>
      </c>
    </row>
    <row r="1455" spans="1:7" ht="31.5" x14ac:dyDescent="0.25">
      <c r="A1455" s="189" t="s">
        <v>18</v>
      </c>
      <c r="B1455" s="33">
        <v>916</v>
      </c>
      <c r="C1455" s="193" t="s">
        <v>68</v>
      </c>
      <c r="D1455" s="193" t="s">
        <v>64</v>
      </c>
      <c r="E1455" s="193" t="s">
        <v>258</v>
      </c>
      <c r="F1455" s="193" t="s">
        <v>20</v>
      </c>
      <c r="G1455" s="30">
        <f>G1456</f>
        <v>496989</v>
      </c>
    </row>
    <row r="1456" spans="1:7" x14ac:dyDescent="0.25">
      <c r="A1456" s="190" t="s">
        <v>25</v>
      </c>
      <c r="B1456" s="33">
        <v>916</v>
      </c>
      <c r="C1456" s="193" t="s">
        <v>68</v>
      </c>
      <c r="D1456" s="193" t="s">
        <v>64</v>
      </c>
      <c r="E1456" s="193" t="s">
        <v>258</v>
      </c>
      <c r="F1456" s="193" t="s">
        <v>26</v>
      </c>
      <c r="G1456" s="30">
        <f>G1457</f>
        <v>496989</v>
      </c>
    </row>
    <row r="1457" spans="1:7" ht="47.25" x14ac:dyDescent="0.25">
      <c r="A1457" s="190" t="s">
        <v>150</v>
      </c>
      <c r="B1457" s="33">
        <v>916</v>
      </c>
      <c r="C1457" s="193" t="s">
        <v>68</v>
      </c>
      <c r="D1457" s="193" t="s">
        <v>64</v>
      </c>
      <c r="E1457" s="193" t="s">
        <v>258</v>
      </c>
      <c r="F1457" s="193" t="s">
        <v>152</v>
      </c>
      <c r="G1457" s="30">
        <f>490500-400+400-1190+7679</f>
        <v>496989</v>
      </c>
    </row>
    <row r="1458" spans="1:7" ht="31.5" x14ac:dyDescent="0.25">
      <c r="A1458" s="48" t="s">
        <v>242</v>
      </c>
      <c r="B1458" s="21">
        <v>916</v>
      </c>
      <c r="C1458" s="22" t="s">
        <v>68</v>
      </c>
      <c r="D1458" s="22" t="s">
        <v>64</v>
      </c>
      <c r="E1458" s="49" t="s">
        <v>469</v>
      </c>
      <c r="F1458" s="68"/>
      <c r="G1458" s="23">
        <f>G1459</f>
        <v>380</v>
      </c>
    </row>
    <row r="1459" spans="1:7" x14ac:dyDescent="0.25">
      <c r="A1459" s="24" t="s">
        <v>146</v>
      </c>
      <c r="B1459" s="25">
        <v>916</v>
      </c>
      <c r="C1459" s="26" t="s">
        <v>68</v>
      </c>
      <c r="D1459" s="26" t="s">
        <v>64</v>
      </c>
      <c r="E1459" s="55" t="s">
        <v>259</v>
      </c>
      <c r="F1459" s="26"/>
      <c r="G1459" s="106">
        <f>G1460</f>
        <v>380</v>
      </c>
    </row>
    <row r="1460" spans="1:7" ht="31.5" x14ac:dyDescent="0.25">
      <c r="A1460" s="189" t="s">
        <v>18</v>
      </c>
      <c r="B1460" s="33">
        <v>916</v>
      </c>
      <c r="C1460" s="193" t="s">
        <v>68</v>
      </c>
      <c r="D1460" s="193" t="s">
        <v>64</v>
      </c>
      <c r="E1460" s="54" t="s">
        <v>259</v>
      </c>
      <c r="F1460" s="19" t="s">
        <v>20</v>
      </c>
      <c r="G1460" s="34">
        <f>G1461</f>
        <v>380</v>
      </c>
    </row>
    <row r="1461" spans="1:7" x14ac:dyDescent="0.25">
      <c r="A1461" s="189" t="s">
        <v>25</v>
      </c>
      <c r="B1461" s="33">
        <v>916</v>
      </c>
      <c r="C1461" s="193" t="s">
        <v>68</v>
      </c>
      <c r="D1461" s="193" t="s">
        <v>64</v>
      </c>
      <c r="E1461" s="54" t="s">
        <v>259</v>
      </c>
      <c r="F1461" s="19" t="s">
        <v>26</v>
      </c>
      <c r="G1461" s="34">
        <f>G1462</f>
        <v>380</v>
      </c>
    </row>
    <row r="1462" spans="1:7" x14ac:dyDescent="0.25">
      <c r="A1462" s="189" t="s">
        <v>144</v>
      </c>
      <c r="B1462" s="33">
        <v>916</v>
      </c>
      <c r="C1462" s="193" t="s">
        <v>68</v>
      </c>
      <c r="D1462" s="193" t="s">
        <v>64</v>
      </c>
      <c r="E1462" s="54" t="s">
        <v>259</v>
      </c>
      <c r="F1462" s="19" t="s">
        <v>151</v>
      </c>
      <c r="G1462" s="34">
        <v>380</v>
      </c>
    </row>
    <row r="1463" spans="1:7" ht="22.5" customHeight="1" x14ac:dyDescent="0.25">
      <c r="A1463" s="59" t="s">
        <v>7</v>
      </c>
      <c r="B1463" s="51">
        <v>916</v>
      </c>
      <c r="C1463" s="52" t="s">
        <v>68</v>
      </c>
      <c r="D1463" s="52" t="s">
        <v>64</v>
      </c>
      <c r="E1463" s="52" t="s">
        <v>384</v>
      </c>
      <c r="F1463" s="19"/>
      <c r="G1463" s="23">
        <f>G1464</f>
        <v>126.81</v>
      </c>
    </row>
    <row r="1464" spans="1:7" ht="66" customHeight="1" x14ac:dyDescent="0.25">
      <c r="A1464" s="41" t="s">
        <v>385</v>
      </c>
      <c r="B1464" s="21">
        <v>916</v>
      </c>
      <c r="C1464" s="22" t="s">
        <v>68</v>
      </c>
      <c r="D1464" s="22" t="s">
        <v>64</v>
      </c>
      <c r="E1464" s="49" t="s">
        <v>386</v>
      </c>
      <c r="F1464" s="19"/>
      <c r="G1464" s="23">
        <f>G1465</f>
        <v>126.81</v>
      </c>
    </row>
    <row r="1465" spans="1:7" ht="78.75" x14ac:dyDescent="0.25">
      <c r="A1465" s="50" t="s">
        <v>868</v>
      </c>
      <c r="B1465" s="51">
        <v>916</v>
      </c>
      <c r="C1465" s="52" t="s">
        <v>68</v>
      </c>
      <c r="D1465" s="52" t="s">
        <v>64</v>
      </c>
      <c r="E1465" s="66" t="s">
        <v>869</v>
      </c>
      <c r="F1465" s="52"/>
      <c r="G1465" s="72">
        <f>G1466</f>
        <v>126.81</v>
      </c>
    </row>
    <row r="1466" spans="1:7" ht="31.5" x14ac:dyDescent="0.25">
      <c r="A1466" s="189" t="s">
        <v>18</v>
      </c>
      <c r="B1466" s="33">
        <v>916</v>
      </c>
      <c r="C1466" s="193" t="s">
        <v>68</v>
      </c>
      <c r="D1466" s="193" t="s">
        <v>64</v>
      </c>
      <c r="E1466" s="40" t="s">
        <v>869</v>
      </c>
      <c r="F1466" s="19" t="s">
        <v>20</v>
      </c>
      <c r="G1466" s="95">
        <f>G1467</f>
        <v>126.81</v>
      </c>
    </row>
    <row r="1467" spans="1:7" x14ac:dyDescent="0.25">
      <c r="A1467" s="189" t="s">
        <v>25</v>
      </c>
      <c r="B1467" s="33">
        <v>916</v>
      </c>
      <c r="C1467" s="193" t="s">
        <v>68</v>
      </c>
      <c r="D1467" s="193" t="s">
        <v>64</v>
      </c>
      <c r="E1467" s="40" t="s">
        <v>869</v>
      </c>
      <c r="F1467" s="19" t="s">
        <v>26</v>
      </c>
      <c r="G1467" s="95">
        <f>G1468</f>
        <v>126.81</v>
      </c>
    </row>
    <row r="1468" spans="1:7" x14ac:dyDescent="0.25">
      <c r="A1468" s="189" t="s">
        <v>144</v>
      </c>
      <c r="B1468" s="33">
        <v>916</v>
      </c>
      <c r="C1468" s="193" t="s">
        <v>68</v>
      </c>
      <c r="D1468" s="193" t="s">
        <v>64</v>
      </c>
      <c r="E1468" s="40" t="s">
        <v>869</v>
      </c>
      <c r="F1468" s="19" t="s">
        <v>151</v>
      </c>
      <c r="G1468" s="95">
        <v>126.81</v>
      </c>
    </row>
    <row r="1469" spans="1:7" ht="31.5" x14ac:dyDescent="0.25">
      <c r="A1469" s="41" t="s">
        <v>703</v>
      </c>
      <c r="B1469" s="21">
        <v>916</v>
      </c>
      <c r="C1469" s="22" t="s">
        <v>68</v>
      </c>
      <c r="D1469" s="22" t="s">
        <v>64</v>
      </c>
      <c r="E1469" s="22" t="s">
        <v>260</v>
      </c>
      <c r="F1469" s="22"/>
      <c r="G1469" s="23">
        <f>G1470</f>
        <v>3472</v>
      </c>
    </row>
    <row r="1470" spans="1:7" ht="31.5" x14ac:dyDescent="0.25">
      <c r="A1470" s="41" t="s">
        <v>471</v>
      </c>
      <c r="B1470" s="21">
        <v>916</v>
      </c>
      <c r="C1470" s="22" t="s">
        <v>68</v>
      </c>
      <c r="D1470" s="22" t="s">
        <v>64</v>
      </c>
      <c r="E1470" s="22" t="s">
        <v>310</v>
      </c>
      <c r="F1470" s="52"/>
      <c r="G1470" s="53">
        <f>G1471+G1475</f>
        <v>3472</v>
      </c>
    </row>
    <row r="1471" spans="1:7" ht="31.5" x14ac:dyDescent="0.25">
      <c r="A1471" s="59" t="s">
        <v>328</v>
      </c>
      <c r="B1471" s="51">
        <v>916</v>
      </c>
      <c r="C1471" s="52" t="s">
        <v>68</v>
      </c>
      <c r="D1471" s="52" t="s">
        <v>64</v>
      </c>
      <c r="E1471" s="52" t="s">
        <v>329</v>
      </c>
      <c r="F1471" s="52"/>
      <c r="G1471" s="53">
        <f>G1472</f>
        <v>842</v>
      </c>
    </row>
    <row r="1472" spans="1:7" ht="31.5" x14ac:dyDescent="0.25">
      <c r="A1472" s="36" t="s">
        <v>18</v>
      </c>
      <c r="B1472" s="33">
        <v>916</v>
      </c>
      <c r="C1472" s="193" t="s">
        <v>68</v>
      </c>
      <c r="D1472" s="193" t="s">
        <v>64</v>
      </c>
      <c r="E1472" s="193" t="s">
        <v>329</v>
      </c>
      <c r="F1472" s="193" t="s">
        <v>20</v>
      </c>
      <c r="G1472" s="30">
        <f>G1473</f>
        <v>842</v>
      </c>
    </row>
    <row r="1473" spans="1:7" x14ac:dyDescent="0.25">
      <c r="A1473" s="36" t="s">
        <v>25</v>
      </c>
      <c r="B1473" s="33">
        <v>916</v>
      </c>
      <c r="C1473" s="193" t="s">
        <v>68</v>
      </c>
      <c r="D1473" s="193" t="s">
        <v>64</v>
      </c>
      <c r="E1473" s="193" t="s">
        <v>329</v>
      </c>
      <c r="F1473" s="193" t="s">
        <v>26</v>
      </c>
      <c r="G1473" s="30">
        <f>G1474</f>
        <v>842</v>
      </c>
    </row>
    <row r="1474" spans="1:7" x14ac:dyDescent="0.25">
      <c r="A1474" s="63" t="s">
        <v>144</v>
      </c>
      <c r="B1474" s="33">
        <v>916</v>
      </c>
      <c r="C1474" s="193" t="s">
        <v>68</v>
      </c>
      <c r="D1474" s="193" t="s">
        <v>64</v>
      </c>
      <c r="E1474" s="193" t="s">
        <v>329</v>
      </c>
      <c r="F1474" s="193" t="s">
        <v>151</v>
      </c>
      <c r="G1474" s="30">
        <v>842</v>
      </c>
    </row>
    <row r="1475" spans="1:7" ht="47.25" x14ac:dyDescent="0.25">
      <c r="A1475" s="59" t="s">
        <v>309</v>
      </c>
      <c r="B1475" s="51">
        <v>916</v>
      </c>
      <c r="C1475" s="52" t="s">
        <v>68</v>
      </c>
      <c r="D1475" s="52" t="s">
        <v>64</v>
      </c>
      <c r="E1475" s="52" t="s">
        <v>311</v>
      </c>
      <c r="F1475" s="52"/>
      <c r="G1475" s="53">
        <f>G1476</f>
        <v>2630</v>
      </c>
    </row>
    <row r="1476" spans="1:7" ht="31.5" x14ac:dyDescent="0.25">
      <c r="A1476" s="63" t="s">
        <v>18</v>
      </c>
      <c r="B1476" s="33">
        <v>916</v>
      </c>
      <c r="C1476" s="193" t="s">
        <v>68</v>
      </c>
      <c r="D1476" s="193" t="s">
        <v>64</v>
      </c>
      <c r="E1476" s="193" t="s">
        <v>311</v>
      </c>
      <c r="F1476" s="193" t="s">
        <v>20</v>
      </c>
      <c r="G1476" s="30">
        <f>G1477</f>
        <v>2630</v>
      </c>
    </row>
    <row r="1477" spans="1:7" x14ac:dyDescent="0.25">
      <c r="A1477" s="63" t="s">
        <v>25</v>
      </c>
      <c r="B1477" s="33">
        <v>916</v>
      </c>
      <c r="C1477" s="193" t="s">
        <v>68</v>
      </c>
      <c r="D1477" s="193" t="s">
        <v>64</v>
      </c>
      <c r="E1477" s="193" t="s">
        <v>311</v>
      </c>
      <c r="F1477" s="193" t="s">
        <v>26</v>
      </c>
      <c r="G1477" s="30">
        <f>G1478</f>
        <v>2630</v>
      </c>
    </row>
    <row r="1478" spans="1:7" x14ac:dyDescent="0.25">
      <c r="A1478" s="63" t="s">
        <v>144</v>
      </c>
      <c r="B1478" s="33">
        <v>916</v>
      </c>
      <c r="C1478" s="193" t="s">
        <v>68</v>
      </c>
      <c r="D1478" s="193" t="s">
        <v>64</v>
      </c>
      <c r="E1478" s="193" t="s">
        <v>311</v>
      </c>
      <c r="F1478" s="19" t="s">
        <v>151</v>
      </c>
      <c r="G1478" s="30">
        <f>2530+100</f>
        <v>2630</v>
      </c>
    </row>
    <row r="1479" spans="1:7" ht="31.5" x14ac:dyDescent="0.25">
      <c r="A1479" s="48" t="s">
        <v>514</v>
      </c>
      <c r="B1479" s="21">
        <v>916</v>
      </c>
      <c r="C1479" s="22" t="s">
        <v>68</v>
      </c>
      <c r="D1479" s="22" t="s">
        <v>64</v>
      </c>
      <c r="E1479" s="22" t="s">
        <v>266</v>
      </c>
      <c r="F1479" s="21"/>
      <c r="G1479" s="23">
        <f>G1480</f>
        <v>445</v>
      </c>
    </row>
    <row r="1480" spans="1:7" x14ac:dyDescent="0.25">
      <c r="A1480" s="48" t="s">
        <v>267</v>
      </c>
      <c r="B1480" s="21">
        <v>916</v>
      </c>
      <c r="C1480" s="22" t="s">
        <v>68</v>
      </c>
      <c r="D1480" s="22" t="s">
        <v>64</v>
      </c>
      <c r="E1480" s="22" t="s">
        <v>268</v>
      </c>
      <c r="F1480" s="22"/>
      <c r="G1480" s="23">
        <f>G1481</f>
        <v>445</v>
      </c>
    </row>
    <row r="1481" spans="1:7" x14ac:dyDescent="0.25">
      <c r="A1481" s="97" t="s">
        <v>270</v>
      </c>
      <c r="B1481" s="25">
        <v>916</v>
      </c>
      <c r="C1481" s="26" t="s">
        <v>68</v>
      </c>
      <c r="D1481" s="26" t="s">
        <v>64</v>
      </c>
      <c r="E1481" s="26" t="s">
        <v>271</v>
      </c>
      <c r="F1481" s="26"/>
      <c r="G1481" s="27">
        <f>G1482</f>
        <v>445</v>
      </c>
    </row>
    <row r="1482" spans="1:7" ht="31.5" x14ac:dyDescent="0.25">
      <c r="A1482" s="28" t="s">
        <v>18</v>
      </c>
      <c r="B1482" s="33">
        <v>916</v>
      </c>
      <c r="C1482" s="193" t="s">
        <v>68</v>
      </c>
      <c r="D1482" s="193" t="s">
        <v>64</v>
      </c>
      <c r="E1482" s="193" t="s">
        <v>271</v>
      </c>
      <c r="F1482" s="33">
        <v>600</v>
      </c>
      <c r="G1482" s="27">
        <f>G1483</f>
        <v>445</v>
      </c>
    </row>
    <row r="1483" spans="1:7" x14ac:dyDescent="0.25">
      <c r="A1483" s="28" t="s">
        <v>25</v>
      </c>
      <c r="B1483" s="33">
        <v>916</v>
      </c>
      <c r="C1483" s="193" t="s">
        <v>68</v>
      </c>
      <c r="D1483" s="193" t="s">
        <v>64</v>
      </c>
      <c r="E1483" s="193" t="s">
        <v>271</v>
      </c>
      <c r="F1483" s="33">
        <v>610</v>
      </c>
      <c r="G1483" s="30">
        <f>G1484</f>
        <v>445</v>
      </c>
    </row>
    <row r="1484" spans="1:7" x14ac:dyDescent="0.25">
      <c r="A1484" s="190" t="s">
        <v>144</v>
      </c>
      <c r="B1484" s="33">
        <v>916</v>
      </c>
      <c r="C1484" s="193" t="s">
        <v>68</v>
      </c>
      <c r="D1484" s="193" t="s">
        <v>64</v>
      </c>
      <c r="E1484" s="193" t="s">
        <v>271</v>
      </c>
      <c r="F1484" s="33">
        <v>612</v>
      </c>
      <c r="G1484" s="30">
        <v>445</v>
      </c>
    </row>
    <row r="1485" spans="1:7" x14ac:dyDescent="0.25">
      <c r="A1485" s="39" t="s">
        <v>99</v>
      </c>
      <c r="B1485" s="21">
        <v>916</v>
      </c>
      <c r="C1485" s="22" t="s">
        <v>68</v>
      </c>
      <c r="D1485" s="22" t="s">
        <v>54</v>
      </c>
      <c r="E1485" s="40" t="s">
        <v>96</v>
      </c>
      <c r="F1485" s="19"/>
      <c r="G1485" s="16">
        <f>G1486+G1586+G1600</f>
        <v>2430634.12</v>
      </c>
    </row>
    <row r="1486" spans="1:7" ht="31.5" x14ac:dyDescent="0.25">
      <c r="A1486" s="41" t="s">
        <v>513</v>
      </c>
      <c r="B1486" s="21">
        <v>916</v>
      </c>
      <c r="C1486" s="22" t="s">
        <v>68</v>
      </c>
      <c r="D1486" s="22" t="s">
        <v>54</v>
      </c>
      <c r="E1486" s="22" t="s">
        <v>316</v>
      </c>
      <c r="F1486" s="22"/>
      <c r="G1486" s="23">
        <f>G1487+G1559+G1579</f>
        <v>2414029.12</v>
      </c>
    </row>
    <row r="1487" spans="1:7" x14ac:dyDescent="0.25">
      <c r="A1487" s="59" t="s">
        <v>7</v>
      </c>
      <c r="B1487" s="51">
        <v>916</v>
      </c>
      <c r="C1487" s="52" t="s">
        <v>68</v>
      </c>
      <c r="D1487" s="52" t="s">
        <v>54</v>
      </c>
      <c r="E1487" s="52" t="s">
        <v>384</v>
      </c>
      <c r="F1487" s="150"/>
      <c r="G1487" s="151">
        <f>G1488+G1550</f>
        <v>2403947.12</v>
      </c>
    </row>
    <row r="1488" spans="1:7" ht="63" x14ac:dyDescent="0.25">
      <c r="A1488" s="41" t="s">
        <v>385</v>
      </c>
      <c r="B1488" s="21">
        <v>916</v>
      </c>
      <c r="C1488" s="22" t="s">
        <v>68</v>
      </c>
      <c r="D1488" s="22" t="s">
        <v>54</v>
      </c>
      <c r="E1488" s="49" t="s">
        <v>386</v>
      </c>
      <c r="F1488" s="152"/>
      <c r="G1488" s="16">
        <f>G1489+G1493+G1497+G1520+G1524+G1528+G1532+G1538+G1542+G1546</f>
        <v>2403637.62</v>
      </c>
    </row>
    <row r="1489" spans="1:7" ht="31.5" x14ac:dyDescent="0.25">
      <c r="A1489" s="133" t="s">
        <v>801</v>
      </c>
      <c r="B1489" s="21">
        <v>916</v>
      </c>
      <c r="C1489" s="52" t="s">
        <v>68</v>
      </c>
      <c r="D1489" s="52" t="s">
        <v>54</v>
      </c>
      <c r="E1489" s="52" t="s">
        <v>802</v>
      </c>
      <c r="F1489" s="52"/>
      <c r="G1489" s="134">
        <f t="shared" ref="G1489:G1491" si="37">G1490</f>
        <v>1500</v>
      </c>
    </row>
    <row r="1490" spans="1:7" ht="31.5" x14ac:dyDescent="0.25">
      <c r="A1490" s="63" t="s">
        <v>18</v>
      </c>
      <c r="B1490" s="33">
        <v>916</v>
      </c>
      <c r="C1490" s="193" t="s">
        <v>68</v>
      </c>
      <c r="D1490" s="193" t="s">
        <v>54</v>
      </c>
      <c r="E1490" s="193" t="s">
        <v>802</v>
      </c>
      <c r="F1490" s="193" t="s">
        <v>20</v>
      </c>
      <c r="G1490" s="112">
        <f t="shared" si="37"/>
        <v>1500</v>
      </c>
    </row>
    <row r="1491" spans="1:7" x14ac:dyDescent="0.25">
      <c r="A1491" s="63" t="s">
        <v>25</v>
      </c>
      <c r="B1491" s="33">
        <v>916</v>
      </c>
      <c r="C1491" s="193" t="s">
        <v>68</v>
      </c>
      <c r="D1491" s="193" t="s">
        <v>54</v>
      </c>
      <c r="E1491" s="193" t="s">
        <v>802</v>
      </c>
      <c r="F1491" s="193" t="s">
        <v>26</v>
      </c>
      <c r="G1491" s="112">
        <f t="shared" si="37"/>
        <v>1500</v>
      </c>
    </row>
    <row r="1492" spans="1:7" x14ac:dyDescent="0.25">
      <c r="A1492" s="63" t="s">
        <v>144</v>
      </c>
      <c r="B1492" s="33">
        <v>916</v>
      </c>
      <c r="C1492" s="193" t="s">
        <v>68</v>
      </c>
      <c r="D1492" s="193" t="s">
        <v>54</v>
      </c>
      <c r="E1492" s="193" t="s">
        <v>802</v>
      </c>
      <c r="F1492" s="19" t="s">
        <v>151</v>
      </c>
      <c r="G1492" s="112">
        <f>0+1500</f>
        <v>1500</v>
      </c>
    </row>
    <row r="1493" spans="1:7" x14ac:dyDescent="0.25">
      <c r="A1493" s="59" t="s">
        <v>44</v>
      </c>
      <c r="B1493" s="21">
        <v>916</v>
      </c>
      <c r="C1493" s="52" t="s">
        <v>68</v>
      </c>
      <c r="D1493" s="52" t="s">
        <v>54</v>
      </c>
      <c r="E1493" s="52" t="s">
        <v>389</v>
      </c>
      <c r="F1493" s="150"/>
      <c r="G1493" s="151">
        <f t="shared" ref="G1493:G1495" si="38">G1494</f>
        <v>6950</v>
      </c>
    </row>
    <row r="1494" spans="1:7" ht="31.5" x14ac:dyDescent="0.25">
      <c r="A1494" s="63" t="s">
        <v>18</v>
      </c>
      <c r="B1494" s="33">
        <v>916</v>
      </c>
      <c r="C1494" s="193" t="s">
        <v>68</v>
      </c>
      <c r="D1494" s="193" t="s">
        <v>54</v>
      </c>
      <c r="E1494" s="193" t="s">
        <v>389</v>
      </c>
      <c r="F1494" s="19" t="s">
        <v>20</v>
      </c>
      <c r="G1494" s="34">
        <f t="shared" si="38"/>
        <v>6950</v>
      </c>
    </row>
    <row r="1495" spans="1:7" x14ac:dyDescent="0.25">
      <c r="A1495" s="63" t="s">
        <v>25</v>
      </c>
      <c r="B1495" s="33">
        <v>916</v>
      </c>
      <c r="C1495" s="193" t="s">
        <v>68</v>
      </c>
      <c r="D1495" s="193" t="s">
        <v>54</v>
      </c>
      <c r="E1495" s="193" t="s">
        <v>389</v>
      </c>
      <c r="F1495" s="19" t="s">
        <v>26</v>
      </c>
      <c r="G1495" s="34">
        <f t="shared" si="38"/>
        <v>6950</v>
      </c>
    </row>
    <row r="1496" spans="1:7" x14ac:dyDescent="0.25">
      <c r="A1496" s="63" t="s">
        <v>144</v>
      </c>
      <c r="B1496" s="33">
        <v>916</v>
      </c>
      <c r="C1496" s="193" t="s">
        <v>68</v>
      </c>
      <c r="D1496" s="193" t="s">
        <v>54</v>
      </c>
      <c r="E1496" s="193" t="s">
        <v>389</v>
      </c>
      <c r="F1496" s="19" t="s">
        <v>151</v>
      </c>
      <c r="G1496" s="34">
        <v>6950</v>
      </c>
    </row>
    <row r="1497" spans="1:7" x14ac:dyDescent="0.25">
      <c r="A1497" s="59" t="s">
        <v>182</v>
      </c>
      <c r="B1497" s="51">
        <v>916</v>
      </c>
      <c r="C1497" s="52" t="s">
        <v>68</v>
      </c>
      <c r="D1497" s="52" t="s">
        <v>54</v>
      </c>
      <c r="E1497" s="66" t="s">
        <v>390</v>
      </c>
      <c r="F1497" s="150"/>
      <c r="G1497" s="151">
        <f>G1498+G1502+G1506+G1510</f>
        <v>149949</v>
      </c>
    </row>
    <row r="1498" spans="1:7" ht="31.5" x14ac:dyDescent="0.25">
      <c r="A1498" s="60" t="s">
        <v>183</v>
      </c>
      <c r="B1498" s="25">
        <v>916</v>
      </c>
      <c r="C1498" s="26" t="s">
        <v>68</v>
      </c>
      <c r="D1498" s="26" t="s">
        <v>54</v>
      </c>
      <c r="E1498" s="55" t="s">
        <v>391</v>
      </c>
      <c r="F1498" s="26"/>
      <c r="G1498" s="106">
        <f t="shared" ref="G1498:G1500" si="39">G1499</f>
        <v>78422</v>
      </c>
    </row>
    <row r="1499" spans="1:7" ht="31.5" x14ac:dyDescent="0.25">
      <c r="A1499" s="63" t="s">
        <v>18</v>
      </c>
      <c r="B1499" s="33">
        <v>916</v>
      </c>
      <c r="C1499" s="193" t="s">
        <v>68</v>
      </c>
      <c r="D1499" s="193" t="s">
        <v>54</v>
      </c>
      <c r="E1499" s="40" t="s">
        <v>391</v>
      </c>
      <c r="F1499" s="19" t="s">
        <v>20</v>
      </c>
      <c r="G1499" s="34">
        <f t="shared" si="39"/>
        <v>78422</v>
      </c>
    </row>
    <row r="1500" spans="1:7" x14ac:dyDescent="0.25">
      <c r="A1500" s="63" t="s">
        <v>25</v>
      </c>
      <c r="B1500" s="33">
        <v>916</v>
      </c>
      <c r="C1500" s="193" t="s">
        <v>68</v>
      </c>
      <c r="D1500" s="193" t="s">
        <v>54</v>
      </c>
      <c r="E1500" s="40" t="s">
        <v>391</v>
      </c>
      <c r="F1500" s="19" t="s">
        <v>26</v>
      </c>
      <c r="G1500" s="34">
        <f t="shared" si="39"/>
        <v>78422</v>
      </c>
    </row>
    <row r="1501" spans="1:7" x14ac:dyDescent="0.25">
      <c r="A1501" s="63" t="s">
        <v>144</v>
      </c>
      <c r="B1501" s="33">
        <v>916</v>
      </c>
      <c r="C1501" s="193" t="s">
        <v>68</v>
      </c>
      <c r="D1501" s="193" t="s">
        <v>54</v>
      </c>
      <c r="E1501" s="40" t="s">
        <v>391</v>
      </c>
      <c r="F1501" s="19" t="s">
        <v>151</v>
      </c>
      <c r="G1501" s="34">
        <f>35202+16098+10090+264+14768+2000+27438-27438</f>
        <v>78422</v>
      </c>
    </row>
    <row r="1502" spans="1:7" x14ac:dyDescent="0.25">
      <c r="A1502" s="153" t="s">
        <v>184</v>
      </c>
      <c r="B1502" s="25">
        <v>916</v>
      </c>
      <c r="C1502" s="26" t="s">
        <v>68</v>
      </c>
      <c r="D1502" s="26" t="s">
        <v>54</v>
      </c>
      <c r="E1502" s="55" t="s">
        <v>392</v>
      </c>
      <c r="F1502" s="26"/>
      <c r="G1502" s="106">
        <f t="shared" ref="G1502:G1504" si="40">G1503</f>
        <v>17033</v>
      </c>
    </row>
    <row r="1503" spans="1:7" ht="31.5" x14ac:dyDescent="0.25">
      <c r="A1503" s="63" t="s">
        <v>18</v>
      </c>
      <c r="B1503" s="33">
        <v>916</v>
      </c>
      <c r="C1503" s="193" t="s">
        <v>68</v>
      </c>
      <c r="D1503" s="193" t="s">
        <v>54</v>
      </c>
      <c r="E1503" s="40" t="s">
        <v>392</v>
      </c>
      <c r="F1503" s="19" t="s">
        <v>20</v>
      </c>
      <c r="G1503" s="34">
        <f t="shared" si="40"/>
        <v>17033</v>
      </c>
    </row>
    <row r="1504" spans="1:7" x14ac:dyDescent="0.25">
      <c r="A1504" s="63" t="s">
        <v>25</v>
      </c>
      <c r="B1504" s="33">
        <v>916</v>
      </c>
      <c r="C1504" s="193" t="s">
        <v>68</v>
      </c>
      <c r="D1504" s="193" t="s">
        <v>54</v>
      </c>
      <c r="E1504" s="40" t="s">
        <v>392</v>
      </c>
      <c r="F1504" s="19" t="s">
        <v>26</v>
      </c>
      <c r="G1504" s="34">
        <f t="shared" si="40"/>
        <v>17033</v>
      </c>
    </row>
    <row r="1505" spans="1:7" x14ac:dyDescent="0.25">
      <c r="A1505" s="63" t="s">
        <v>144</v>
      </c>
      <c r="B1505" s="33">
        <v>916</v>
      </c>
      <c r="C1505" s="193" t="s">
        <v>68</v>
      </c>
      <c r="D1505" s="193" t="s">
        <v>54</v>
      </c>
      <c r="E1505" s="40" t="s">
        <v>392</v>
      </c>
      <c r="F1505" s="19" t="s">
        <v>151</v>
      </c>
      <c r="G1505" s="34">
        <f>39033-15000-2000-5000</f>
        <v>17033</v>
      </c>
    </row>
    <row r="1506" spans="1:7" ht="31.5" x14ac:dyDescent="0.25">
      <c r="A1506" s="60" t="s">
        <v>896</v>
      </c>
      <c r="B1506" s="25">
        <v>916</v>
      </c>
      <c r="C1506" s="26" t="s">
        <v>68</v>
      </c>
      <c r="D1506" s="26" t="s">
        <v>54</v>
      </c>
      <c r="E1506" s="55" t="s">
        <v>886</v>
      </c>
      <c r="F1506" s="26"/>
      <c r="G1506" s="154">
        <f>G1507</f>
        <v>27438</v>
      </c>
    </row>
    <row r="1507" spans="1:7" ht="31.5" x14ac:dyDescent="0.25">
      <c r="A1507" s="63" t="s">
        <v>18</v>
      </c>
      <c r="B1507" s="33">
        <v>916</v>
      </c>
      <c r="C1507" s="193" t="s">
        <v>68</v>
      </c>
      <c r="D1507" s="193" t="s">
        <v>54</v>
      </c>
      <c r="E1507" s="40" t="s">
        <v>886</v>
      </c>
      <c r="F1507" s="19" t="s">
        <v>20</v>
      </c>
      <c r="G1507" s="95">
        <f>G1508</f>
        <v>27438</v>
      </c>
    </row>
    <row r="1508" spans="1:7" x14ac:dyDescent="0.25">
      <c r="A1508" s="63" t="s">
        <v>25</v>
      </c>
      <c r="B1508" s="33">
        <v>916</v>
      </c>
      <c r="C1508" s="193" t="s">
        <v>68</v>
      </c>
      <c r="D1508" s="193" t="s">
        <v>54</v>
      </c>
      <c r="E1508" s="40" t="s">
        <v>886</v>
      </c>
      <c r="F1508" s="19" t="s">
        <v>26</v>
      </c>
      <c r="G1508" s="95">
        <f>G1509</f>
        <v>27438</v>
      </c>
    </row>
    <row r="1509" spans="1:7" x14ac:dyDescent="0.25">
      <c r="A1509" s="63" t="s">
        <v>144</v>
      </c>
      <c r="B1509" s="33">
        <v>916</v>
      </c>
      <c r="C1509" s="193" t="s">
        <v>68</v>
      </c>
      <c r="D1509" s="193" t="s">
        <v>54</v>
      </c>
      <c r="E1509" s="40" t="s">
        <v>886</v>
      </c>
      <c r="F1509" s="19" t="s">
        <v>151</v>
      </c>
      <c r="G1509" s="95">
        <v>27438</v>
      </c>
    </row>
    <row r="1510" spans="1:7" x14ac:dyDescent="0.25">
      <c r="A1510" s="60" t="s">
        <v>185</v>
      </c>
      <c r="B1510" s="25">
        <v>916</v>
      </c>
      <c r="C1510" s="26" t="s">
        <v>68</v>
      </c>
      <c r="D1510" s="26" t="s">
        <v>54</v>
      </c>
      <c r="E1510" s="55" t="s">
        <v>393</v>
      </c>
      <c r="F1510" s="26"/>
      <c r="G1510" s="106">
        <f>G1511+G1515+G1517</f>
        <v>27056</v>
      </c>
    </row>
    <row r="1511" spans="1:7" x14ac:dyDescent="0.25">
      <c r="A1511" s="63" t="s">
        <v>22</v>
      </c>
      <c r="B1511" s="33">
        <v>916</v>
      </c>
      <c r="C1511" s="193" t="s">
        <v>68</v>
      </c>
      <c r="D1511" s="193" t="s">
        <v>54</v>
      </c>
      <c r="E1511" s="40" t="s">
        <v>393</v>
      </c>
      <c r="F1511" s="19" t="s">
        <v>15</v>
      </c>
      <c r="G1511" s="34">
        <f>G1512</f>
        <v>11146</v>
      </c>
    </row>
    <row r="1512" spans="1:7" ht="31.5" x14ac:dyDescent="0.25">
      <c r="A1512" s="63" t="s">
        <v>17</v>
      </c>
      <c r="B1512" s="33">
        <v>916</v>
      </c>
      <c r="C1512" s="193" t="s">
        <v>68</v>
      </c>
      <c r="D1512" s="193" t="s">
        <v>54</v>
      </c>
      <c r="E1512" s="40" t="s">
        <v>393</v>
      </c>
      <c r="F1512" s="19" t="s">
        <v>16</v>
      </c>
      <c r="G1512" s="34">
        <f>G1514+G1513</f>
        <v>11146</v>
      </c>
    </row>
    <row r="1513" spans="1:7" ht="31.5" x14ac:dyDescent="0.25">
      <c r="A1513" s="63" t="s">
        <v>567</v>
      </c>
      <c r="B1513" s="25">
        <v>916</v>
      </c>
      <c r="C1513" s="193" t="s">
        <v>68</v>
      </c>
      <c r="D1513" s="193" t="s">
        <v>54</v>
      </c>
      <c r="E1513" s="40" t="s">
        <v>393</v>
      </c>
      <c r="F1513" s="19" t="s">
        <v>568</v>
      </c>
      <c r="G1513" s="34">
        <v>10526</v>
      </c>
    </row>
    <row r="1514" spans="1:7" ht="31.5" x14ac:dyDescent="0.25">
      <c r="A1514" s="36" t="s">
        <v>130</v>
      </c>
      <c r="B1514" s="25">
        <v>916</v>
      </c>
      <c r="C1514" s="193" t="s">
        <v>68</v>
      </c>
      <c r="D1514" s="193" t="s">
        <v>54</v>
      </c>
      <c r="E1514" s="40" t="s">
        <v>393</v>
      </c>
      <c r="F1514" s="193" t="s">
        <v>134</v>
      </c>
      <c r="G1514" s="34">
        <f>620+10537-10537</f>
        <v>620</v>
      </c>
    </row>
    <row r="1515" spans="1:7" x14ac:dyDescent="0.25">
      <c r="A1515" s="190" t="s">
        <v>23</v>
      </c>
      <c r="B1515" s="33">
        <v>916</v>
      </c>
      <c r="C1515" s="193" t="s">
        <v>68</v>
      </c>
      <c r="D1515" s="193" t="s">
        <v>54</v>
      </c>
      <c r="E1515" s="40" t="s">
        <v>393</v>
      </c>
      <c r="F1515" s="193" t="s">
        <v>24</v>
      </c>
      <c r="G1515" s="103">
        <f>G1516</f>
        <v>830</v>
      </c>
    </row>
    <row r="1516" spans="1:7" x14ac:dyDescent="0.25">
      <c r="A1516" s="36" t="s">
        <v>738</v>
      </c>
      <c r="B1516" s="25">
        <v>916</v>
      </c>
      <c r="C1516" s="193" t="s">
        <v>68</v>
      </c>
      <c r="D1516" s="193" t="s">
        <v>54</v>
      </c>
      <c r="E1516" s="40" t="s">
        <v>393</v>
      </c>
      <c r="F1516" s="193" t="s">
        <v>737</v>
      </c>
      <c r="G1516" s="103">
        <f>0+650+180</f>
        <v>830</v>
      </c>
    </row>
    <row r="1517" spans="1:7" ht="31.5" x14ac:dyDescent="0.25">
      <c r="A1517" s="63" t="s">
        <v>18</v>
      </c>
      <c r="B1517" s="33">
        <v>916</v>
      </c>
      <c r="C1517" s="193" t="s">
        <v>68</v>
      </c>
      <c r="D1517" s="193" t="s">
        <v>54</v>
      </c>
      <c r="E1517" s="40" t="s">
        <v>393</v>
      </c>
      <c r="F1517" s="19" t="s">
        <v>20</v>
      </c>
      <c r="G1517" s="34">
        <f t="shared" ref="G1517:G1518" si="41">G1518</f>
        <v>15080</v>
      </c>
    </row>
    <row r="1518" spans="1:7" x14ac:dyDescent="0.25">
      <c r="A1518" s="63" t="s">
        <v>25</v>
      </c>
      <c r="B1518" s="33">
        <v>916</v>
      </c>
      <c r="C1518" s="193" t="s">
        <v>68</v>
      </c>
      <c r="D1518" s="193" t="s">
        <v>54</v>
      </c>
      <c r="E1518" s="40" t="s">
        <v>393</v>
      </c>
      <c r="F1518" s="19" t="s">
        <v>26</v>
      </c>
      <c r="G1518" s="34">
        <f t="shared" si="41"/>
        <v>15080</v>
      </c>
    </row>
    <row r="1519" spans="1:7" x14ac:dyDescent="0.25">
      <c r="A1519" s="63" t="s">
        <v>144</v>
      </c>
      <c r="B1519" s="33">
        <v>916</v>
      </c>
      <c r="C1519" s="193" t="s">
        <v>68</v>
      </c>
      <c r="D1519" s="193" t="s">
        <v>54</v>
      </c>
      <c r="E1519" s="40" t="s">
        <v>393</v>
      </c>
      <c r="F1519" s="19" t="s">
        <v>151</v>
      </c>
      <c r="G1519" s="34">
        <f>13144+1836+100</f>
        <v>15080</v>
      </c>
    </row>
    <row r="1520" spans="1:7" ht="78.75" x14ac:dyDescent="0.25">
      <c r="A1520" s="50" t="s">
        <v>868</v>
      </c>
      <c r="B1520" s="51">
        <v>916</v>
      </c>
      <c r="C1520" s="52" t="s">
        <v>68</v>
      </c>
      <c r="D1520" s="52" t="s">
        <v>54</v>
      </c>
      <c r="E1520" s="66" t="s">
        <v>869</v>
      </c>
      <c r="F1520" s="52"/>
      <c r="G1520" s="72">
        <f>G1521</f>
        <v>957.62</v>
      </c>
    </row>
    <row r="1521" spans="1:7" ht="31.5" x14ac:dyDescent="0.25">
      <c r="A1521" s="189" t="s">
        <v>18</v>
      </c>
      <c r="B1521" s="33">
        <v>916</v>
      </c>
      <c r="C1521" s="193" t="s">
        <v>68</v>
      </c>
      <c r="D1521" s="193" t="s">
        <v>54</v>
      </c>
      <c r="E1521" s="40" t="s">
        <v>869</v>
      </c>
      <c r="F1521" s="19" t="s">
        <v>20</v>
      </c>
      <c r="G1521" s="95">
        <f>G1522</f>
        <v>957.62</v>
      </c>
    </row>
    <row r="1522" spans="1:7" x14ac:dyDescent="0.25">
      <c r="A1522" s="189" t="s">
        <v>25</v>
      </c>
      <c r="B1522" s="33">
        <v>916</v>
      </c>
      <c r="C1522" s="193" t="s">
        <v>68</v>
      </c>
      <c r="D1522" s="193" t="s">
        <v>54</v>
      </c>
      <c r="E1522" s="40" t="s">
        <v>869</v>
      </c>
      <c r="F1522" s="19" t="s">
        <v>26</v>
      </c>
      <c r="G1522" s="95">
        <f>G1523</f>
        <v>957.62</v>
      </c>
    </row>
    <row r="1523" spans="1:7" x14ac:dyDescent="0.25">
      <c r="A1523" s="189" t="s">
        <v>144</v>
      </c>
      <c r="B1523" s="33">
        <v>916</v>
      </c>
      <c r="C1523" s="193" t="s">
        <v>68</v>
      </c>
      <c r="D1523" s="193" t="s">
        <v>54</v>
      </c>
      <c r="E1523" s="40" t="s">
        <v>869</v>
      </c>
      <c r="F1523" s="19" t="s">
        <v>151</v>
      </c>
      <c r="G1523" s="95">
        <v>957.62</v>
      </c>
    </row>
    <row r="1524" spans="1:7" ht="110.25" x14ac:dyDescent="0.25">
      <c r="A1524" s="59" t="s">
        <v>211</v>
      </c>
      <c r="B1524" s="51">
        <v>916</v>
      </c>
      <c r="C1524" s="52" t="s">
        <v>68</v>
      </c>
      <c r="D1524" s="52" t="s">
        <v>54</v>
      </c>
      <c r="E1524" s="66" t="s">
        <v>394</v>
      </c>
      <c r="F1524" s="155"/>
      <c r="G1524" s="156">
        <f>G1525</f>
        <v>1584038</v>
      </c>
    </row>
    <row r="1525" spans="1:7" ht="31.5" x14ac:dyDescent="0.25">
      <c r="A1525" s="63" t="s">
        <v>18</v>
      </c>
      <c r="B1525" s="33">
        <v>916</v>
      </c>
      <c r="C1525" s="193" t="s">
        <v>68</v>
      </c>
      <c r="D1525" s="193" t="s">
        <v>54</v>
      </c>
      <c r="E1525" s="54" t="s">
        <v>394</v>
      </c>
      <c r="F1525" s="19" t="s">
        <v>20</v>
      </c>
      <c r="G1525" s="35">
        <f>G1527</f>
        <v>1584038</v>
      </c>
    </row>
    <row r="1526" spans="1:7" x14ac:dyDescent="0.25">
      <c r="A1526" s="63" t="s">
        <v>25</v>
      </c>
      <c r="B1526" s="33">
        <v>916</v>
      </c>
      <c r="C1526" s="193" t="s">
        <v>68</v>
      </c>
      <c r="D1526" s="193" t="s">
        <v>54</v>
      </c>
      <c r="E1526" s="54" t="s">
        <v>394</v>
      </c>
      <c r="F1526" s="19" t="s">
        <v>26</v>
      </c>
      <c r="G1526" s="35">
        <f>G1527</f>
        <v>1584038</v>
      </c>
    </row>
    <row r="1527" spans="1:7" ht="47.25" x14ac:dyDescent="0.25">
      <c r="A1527" s="36" t="s">
        <v>150</v>
      </c>
      <c r="B1527" s="33">
        <v>916</v>
      </c>
      <c r="C1527" s="193" t="s">
        <v>68</v>
      </c>
      <c r="D1527" s="193" t="s">
        <v>54</v>
      </c>
      <c r="E1527" s="54" t="s">
        <v>394</v>
      </c>
      <c r="F1527" s="193" t="s">
        <v>152</v>
      </c>
      <c r="G1527" s="30">
        <f>1432011+61654+90373</f>
        <v>1584038</v>
      </c>
    </row>
    <row r="1528" spans="1:7" ht="126" x14ac:dyDescent="0.25">
      <c r="A1528" s="59" t="s">
        <v>186</v>
      </c>
      <c r="B1528" s="51">
        <v>916</v>
      </c>
      <c r="C1528" s="52" t="s">
        <v>68</v>
      </c>
      <c r="D1528" s="52" t="s">
        <v>54</v>
      </c>
      <c r="E1528" s="66" t="s">
        <v>395</v>
      </c>
      <c r="F1528" s="155"/>
      <c r="G1528" s="156">
        <f t="shared" ref="G1528:G1529" si="42">G1529</f>
        <v>190170</v>
      </c>
    </row>
    <row r="1529" spans="1:7" ht="31.5" x14ac:dyDescent="0.25">
      <c r="A1529" s="63" t="s">
        <v>18</v>
      </c>
      <c r="B1529" s="33">
        <v>916</v>
      </c>
      <c r="C1529" s="193" t="s">
        <v>68</v>
      </c>
      <c r="D1529" s="193" t="s">
        <v>54</v>
      </c>
      <c r="E1529" s="54" t="s">
        <v>395</v>
      </c>
      <c r="F1529" s="64">
        <v>600</v>
      </c>
      <c r="G1529" s="35">
        <f t="shared" si="42"/>
        <v>190170</v>
      </c>
    </row>
    <row r="1530" spans="1:7" ht="31.5" x14ac:dyDescent="0.25">
      <c r="A1530" s="63" t="s">
        <v>27</v>
      </c>
      <c r="B1530" s="33">
        <v>916</v>
      </c>
      <c r="C1530" s="193" t="s">
        <v>68</v>
      </c>
      <c r="D1530" s="193" t="s">
        <v>54</v>
      </c>
      <c r="E1530" s="54" t="s">
        <v>395</v>
      </c>
      <c r="F1530" s="64">
        <v>630</v>
      </c>
      <c r="G1530" s="35">
        <f>G1531</f>
        <v>190170</v>
      </c>
    </row>
    <row r="1531" spans="1:7" ht="31.5" x14ac:dyDescent="0.25">
      <c r="A1531" s="189" t="s">
        <v>746</v>
      </c>
      <c r="B1531" s="33">
        <v>916</v>
      </c>
      <c r="C1531" s="193" t="s">
        <v>68</v>
      </c>
      <c r="D1531" s="193" t="s">
        <v>54</v>
      </c>
      <c r="E1531" s="54" t="s">
        <v>395</v>
      </c>
      <c r="F1531" s="64">
        <v>634</v>
      </c>
      <c r="G1531" s="35">
        <f>166380+14238+9552</f>
        <v>190170</v>
      </c>
    </row>
    <row r="1532" spans="1:7" ht="78.75" x14ac:dyDescent="0.25">
      <c r="A1532" s="59" t="s">
        <v>187</v>
      </c>
      <c r="B1532" s="51">
        <v>916</v>
      </c>
      <c r="C1532" s="52" t="s">
        <v>68</v>
      </c>
      <c r="D1532" s="52" t="s">
        <v>54</v>
      </c>
      <c r="E1532" s="66" t="s">
        <v>396</v>
      </c>
      <c r="F1532" s="52"/>
      <c r="G1532" s="53">
        <f>G1533</f>
        <v>110638</v>
      </c>
    </row>
    <row r="1533" spans="1:7" ht="31.5" x14ac:dyDescent="0.25">
      <c r="A1533" s="63" t="s">
        <v>18</v>
      </c>
      <c r="B1533" s="33">
        <v>916</v>
      </c>
      <c r="C1533" s="193" t="s">
        <v>68</v>
      </c>
      <c r="D1533" s="193" t="s">
        <v>54</v>
      </c>
      <c r="E1533" s="40" t="s">
        <v>396</v>
      </c>
      <c r="F1533" s="19" t="s">
        <v>20</v>
      </c>
      <c r="G1533" s="30">
        <f>G1534+G1536</f>
        <v>110638</v>
      </c>
    </row>
    <row r="1534" spans="1:7" x14ac:dyDescent="0.25">
      <c r="A1534" s="63" t="s">
        <v>25</v>
      </c>
      <c r="B1534" s="33">
        <v>916</v>
      </c>
      <c r="C1534" s="193" t="s">
        <v>68</v>
      </c>
      <c r="D1534" s="193" t="s">
        <v>54</v>
      </c>
      <c r="E1534" s="40" t="s">
        <v>396</v>
      </c>
      <c r="F1534" s="19" t="s">
        <v>26</v>
      </c>
      <c r="G1534" s="30">
        <f>G1535</f>
        <v>103638</v>
      </c>
    </row>
    <row r="1535" spans="1:7" x14ac:dyDescent="0.25">
      <c r="A1535" s="63" t="s">
        <v>144</v>
      </c>
      <c r="B1535" s="33">
        <v>916</v>
      </c>
      <c r="C1535" s="193" t="s">
        <v>68</v>
      </c>
      <c r="D1535" s="193" t="s">
        <v>54</v>
      </c>
      <c r="E1535" s="40" t="s">
        <v>396</v>
      </c>
      <c r="F1535" s="19" t="s">
        <v>151</v>
      </c>
      <c r="G1535" s="30">
        <v>103638</v>
      </c>
    </row>
    <row r="1536" spans="1:7" ht="31.5" x14ac:dyDescent="0.25">
      <c r="A1536" s="63" t="s">
        <v>27</v>
      </c>
      <c r="B1536" s="33">
        <v>916</v>
      </c>
      <c r="C1536" s="193" t="s">
        <v>68</v>
      </c>
      <c r="D1536" s="193" t="s">
        <v>54</v>
      </c>
      <c r="E1536" s="40" t="s">
        <v>396</v>
      </c>
      <c r="F1536" s="19" t="s">
        <v>0</v>
      </c>
      <c r="G1536" s="30">
        <f>G1537</f>
        <v>7000</v>
      </c>
    </row>
    <row r="1537" spans="1:7" ht="31.5" x14ac:dyDescent="0.25">
      <c r="A1537" s="189" t="s">
        <v>746</v>
      </c>
      <c r="B1537" s="33">
        <v>916</v>
      </c>
      <c r="C1537" s="193" t="s">
        <v>68</v>
      </c>
      <c r="D1537" s="193" t="s">
        <v>54</v>
      </c>
      <c r="E1537" s="40" t="s">
        <v>396</v>
      </c>
      <c r="F1537" s="19" t="s">
        <v>747</v>
      </c>
      <c r="G1537" s="30">
        <v>7000</v>
      </c>
    </row>
    <row r="1538" spans="1:7" ht="47.25" x14ac:dyDescent="0.25">
      <c r="A1538" s="59" t="s">
        <v>498</v>
      </c>
      <c r="B1538" s="51">
        <v>916</v>
      </c>
      <c r="C1538" s="52" t="s">
        <v>68</v>
      </c>
      <c r="D1538" s="52" t="s">
        <v>54</v>
      </c>
      <c r="E1538" s="66" t="s">
        <v>499</v>
      </c>
      <c r="F1538" s="52"/>
      <c r="G1538" s="53">
        <f t="shared" ref="G1538:G1540" si="43">G1539</f>
        <v>22</v>
      </c>
    </row>
    <row r="1539" spans="1:7" x14ac:dyDescent="0.25">
      <c r="A1539" s="63" t="s">
        <v>23</v>
      </c>
      <c r="B1539" s="33">
        <v>916</v>
      </c>
      <c r="C1539" s="193" t="s">
        <v>68</v>
      </c>
      <c r="D1539" s="193" t="s">
        <v>54</v>
      </c>
      <c r="E1539" s="54" t="s">
        <v>499</v>
      </c>
      <c r="F1539" s="19" t="s">
        <v>24</v>
      </c>
      <c r="G1539" s="35">
        <f t="shared" si="43"/>
        <v>22</v>
      </c>
    </row>
    <row r="1540" spans="1:7" ht="31.5" x14ac:dyDescent="0.25">
      <c r="A1540" s="63" t="s">
        <v>165</v>
      </c>
      <c r="B1540" s="33">
        <v>916</v>
      </c>
      <c r="C1540" s="193" t="s">
        <v>68</v>
      </c>
      <c r="D1540" s="193" t="s">
        <v>54</v>
      </c>
      <c r="E1540" s="54" t="s">
        <v>499</v>
      </c>
      <c r="F1540" s="19" t="s">
        <v>169</v>
      </c>
      <c r="G1540" s="35">
        <f t="shared" si="43"/>
        <v>22</v>
      </c>
    </row>
    <row r="1541" spans="1:7" ht="31.5" x14ac:dyDescent="0.25">
      <c r="A1541" s="63" t="s">
        <v>214</v>
      </c>
      <c r="B1541" s="33">
        <v>916</v>
      </c>
      <c r="C1541" s="193" t="s">
        <v>68</v>
      </c>
      <c r="D1541" s="193" t="s">
        <v>54</v>
      </c>
      <c r="E1541" s="54" t="s">
        <v>499</v>
      </c>
      <c r="F1541" s="19" t="s">
        <v>170</v>
      </c>
      <c r="G1541" s="30">
        <f>1731-1709</f>
        <v>22</v>
      </c>
    </row>
    <row r="1542" spans="1:7" ht="31.5" x14ac:dyDescent="0.25">
      <c r="A1542" s="59" t="s">
        <v>834</v>
      </c>
      <c r="B1542" s="51">
        <v>916</v>
      </c>
      <c r="C1542" s="52" t="s">
        <v>68</v>
      </c>
      <c r="D1542" s="52" t="s">
        <v>54</v>
      </c>
      <c r="E1542" s="66" t="s">
        <v>835</v>
      </c>
      <c r="F1542" s="155"/>
      <c r="G1542" s="134">
        <f>G1543</f>
        <v>17030</v>
      </c>
    </row>
    <row r="1543" spans="1:7" x14ac:dyDescent="0.25">
      <c r="A1543" s="63" t="s">
        <v>22</v>
      </c>
      <c r="B1543" s="33">
        <v>916</v>
      </c>
      <c r="C1543" s="193" t="s">
        <v>68</v>
      </c>
      <c r="D1543" s="193" t="s">
        <v>54</v>
      </c>
      <c r="E1543" s="54" t="s">
        <v>835</v>
      </c>
      <c r="F1543" s="19" t="s">
        <v>15</v>
      </c>
      <c r="G1543" s="112">
        <f>G1544</f>
        <v>17030</v>
      </c>
    </row>
    <row r="1544" spans="1:7" ht="31.5" x14ac:dyDescent="0.25">
      <c r="A1544" s="63" t="s">
        <v>17</v>
      </c>
      <c r="B1544" s="33">
        <v>916</v>
      </c>
      <c r="C1544" s="193" t="s">
        <v>68</v>
      </c>
      <c r="D1544" s="193" t="s">
        <v>54</v>
      </c>
      <c r="E1544" s="54" t="s">
        <v>835</v>
      </c>
      <c r="F1544" s="19" t="s">
        <v>16</v>
      </c>
      <c r="G1544" s="112">
        <f>G1545</f>
        <v>17030</v>
      </c>
    </row>
    <row r="1545" spans="1:7" ht="31.5" x14ac:dyDescent="0.25">
      <c r="A1545" s="63" t="s">
        <v>567</v>
      </c>
      <c r="B1545" s="33">
        <v>916</v>
      </c>
      <c r="C1545" s="193" t="s">
        <v>68</v>
      </c>
      <c r="D1545" s="193" t="s">
        <v>54</v>
      </c>
      <c r="E1545" s="54" t="s">
        <v>835</v>
      </c>
      <c r="F1545" s="193" t="s">
        <v>568</v>
      </c>
      <c r="G1545" s="112">
        <v>17030</v>
      </c>
    </row>
    <row r="1546" spans="1:7" ht="31.5" x14ac:dyDescent="0.25">
      <c r="A1546" s="59" t="s">
        <v>188</v>
      </c>
      <c r="B1546" s="51">
        <v>916</v>
      </c>
      <c r="C1546" s="52" t="s">
        <v>68</v>
      </c>
      <c r="D1546" s="52" t="s">
        <v>54</v>
      </c>
      <c r="E1546" s="52" t="s">
        <v>397</v>
      </c>
      <c r="F1546" s="52"/>
      <c r="G1546" s="53">
        <f t="shared" ref="G1546:G1548" si="44">G1547</f>
        <v>342383</v>
      </c>
    </row>
    <row r="1547" spans="1:7" ht="31.5" x14ac:dyDescent="0.25">
      <c r="A1547" s="63" t="s">
        <v>18</v>
      </c>
      <c r="B1547" s="33">
        <v>916</v>
      </c>
      <c r="C1547" s="193" t="s">
        <v>68</v>
      </c>
      <c r="D1547" s="193" t="s">
        <v>54</v>
      </c>
      <c r="E1547" s="193" t="s">
        <v>397</v>
      </c>
      <c r="F1547" s="193" t="s">
        <v>20</v>
      </c>
      <c r="G1547" s="30">
        <f t="shared" si="44"/>
        <v>342383</v>
      </c>
    </row>
    <row r="1548" spans="1:7" x14ac:dyDescent="0.25">
      <c r="A1548" s="36" t="s">
        <v>25</v>
      </c>
      <c r="B1548" s="33">
        <v>916</v>
      </c>
      <c r="C1548" s="193" t="s">
        <v>68</v>
      </c>
      <c r="D1548" s="193" t="s">
        <v>54</v>
      </c>
      <c r="E1548" s="193" t="s">
        <v>397</v>
      </c>
      <c r="F1548" s="193" t="s">
        <v>26</v>
      </c>
      <c r="G1548" s="30">
        <f t="shared" si="44"/>
        <v>342383</v>
      </c>
    </row>
    <row r="1549" spans="1:7" ht="47.25" x14ac:dyDescent="0.25">
      <c r="A1549" s="36" t="s">
        <v>150</v>
      </c>
      <c r="B1549" s="33">
        <v>916</v>
      </c>
      <c r="C1549" s="193" t="s">
        <v>68</v>
      </c>
      <c r="D1549" s="193" t="s">
        <v>54</v>
      </c>
      <c r="E1549" s="193" t="s">
        <v>397</v>
      </c>
      <c r="F1549" s="193" t="s">
        <v>152</v>
      </c>
      <c r="G1549" s="30">
        <f>337483+4900</f>
        <v>342383</v>
      </c>
    </row>
    <row r="1550" spans="1:7" x14ac:dyDescent="0.25">
      <c r="A1550" s="41" t="s">
        <v>578</v>
      </c>
      <c r="B1550" s="21">
        <v>916</v>
      </c>
      <c r="C1550" s="22" t="s">
        <v>68</v>
      </c>
      <c r="D1550" s="22" t="s">
        <v>54</v>
      </c>
      <c r="E1550" s="49" t="s">
        <v>398</v>
      </c>
      <c r="F1550" s="68"/>
      <c r="G1550" s="23">
        <f t="shared" ref="G1550:G1551" si="45">G1551</f>
        <v>309.5</v>
      </c>
    </row>
    <row r="1551" spans="1:7" x14ac:dyDescent="0.25">
      <c r="A1551" s="59" t="s">
        <v>182</v>
      </c>
      <c r="B1551" s="51">
        <v>916</v>
      </c>
      <c r="C1551" s="52" t="s">
        <v>68</v>
      </c>
      <c r="D1551" s="52" t="s">
        <v>54</v>
      </c>
      <c r="E1551" s="66" t="s">
        <v>399</v>
      </c>
      <c r="F1551" s="52"/>
      <c r="G1551" s="53">
        <f t="shared" si="45"/>
        <v>309.5</v>
      </c>
    </row>
    <row r="1552" spans="1:7" x14ac:dyDescent="0.25">
      <c r="A1552" s="60" t="s">
        <v>185</v>
      </c>
      <c r="B1552" s="25">
        <v>916</v>
      </c>
      <c r="C1552" s="26" t="s">
        <v>68</v>
      </c>
      <c r="D1552" s="26" t="s">
        <v>54</v>
      </c>
      <c r="E1552" s="55" t="s">
        <v>400</v>
      </c>
      <c r="F1552" s="26"/>
      <c r="G1552" s="106">
        <f>G1553+G1556</f>
        <v>309.5</v>
      </c>
    </row>
    <row r="1553" spans="1:7" x14ac:dyDescent="0.25">
      <c r="A1553" s="63" t="s">
        <v>22</v>
      </c>
      <c r="B1553" s="33">
        <v>916</v>
      </c>
      <c r="C1553" s="193" t="s">
        <v>68</v>
      </c>
      <c r="D1553" s="193" t="s">
        <v>54</v>
      </c>
      <c r="E1553" s="40" t="s">
        <v>400</v>
      </c>
      <c r="F1553" s="19" t="s">
        <v>15</v>
      </c>
      <c r="G1553" s="34">
        <f>G1554</f>
        <v>100</v>
      </c>
    </row>
    <row r="1554" spans="1:7" ht="31.5" x14ac:dyDescent="0.25">
      <c r="A1554" s="63" t="s">
        <v>17</v>
      </c>
      <c r="B1554" s="33">
        <v>916</v>
      </c>
      <c r="C1554" s="193" t="s">
        <v>68</v>
      </c>
      <c r="D1554" s="193" t="s">
        <v>54</v>
      </c>
      <c r="E1554" s="40" t="s">
        <v>400</v>
      </c>
      <c r="F1554" s="19" t="s">
        <v>16</v>
      </c>
      <c r="G1554" s="34">
        <f>G1555</f>
        <v>100</v>
      </c>
    </row>
    <row r="1555" spans="1:7" ht="31.5" x14ac:dyDescent="0.25">
      <c r="A1555" s="36" t="s">
        <v>130</v>
      </c>
      <c r="B1555" s="33">
        <v>916</v>
      </c>
      <c r="C1555" s="193" t="s">
        <v>68</v>
      </c>
      <c r="D1555" s="193" t="s">
        <v>54</v>
      </c>
      <c r="E1555" s="40" t="s">
        <v>400</v>
      </c>
      <c r="F1555" s="193" t="s">
        <v>134</v>
      </c>
      <c r="G1555" s="34">
        <v>100</v>
      </c>
    </row>
    <row r="1556" spans="1:7" ht="31.5" x14ac:dyDescent="0.25">
      <c r="A1556" s="63" t="s">
        <v>18</v>
      </c>
      <c r="B1556" s="33">
        <v>916</v>
      </c>
      <c r="C1556" s="193" t="s">
        <v>68</v>
      </c>
      <c r="D1556" s="193" t="s">
        <v>54</v>
      </c>
      <c r="E1556" s="40" t="s">
        <v>400</v>
      </c>
      <c r="F1556" s="19" t="s">
        <v>20</v>
      </c>
      <c r="G1556" s="34">
        <f t="shared" ref="G1556:G1557" si="46">G1557</f>
        <v>209.5</v>
      </c>
    </row>
    <row r="1557" spans="1:7" x14ac:dyDescent="0.25">
      <c r="A1557" s="63" t="s">
        <v>25</v>
      </c>
      <c r="B1557" s="33">
        <v>916</v>
      </c>
      <c r="C1557" s="193" t="s">
        <v>68</v>
      </c>
      <c r="D1557" s="193" t="s">
        <v>54</v>
      </c>
      <c r="E1557" s="40" t="s">
        <v>400</v>
      </c>
      <c r="F1557" s="19" t="s">
        <v>26</v>
      </c>
      <c r="G1557" s="34">
        <f t="shared" si="46"/>
        <v>209.5</v>
      </c>
    </row>
    <row r="1558" spans="1:7" x14ac:dyDescent="0.25">
      <c r="A1558" s="63" t="s">
        <v>144</v>
      </c>
      <c r="B1558" s="33">
        <v>916</v>
      </c>
      <c r="C1558" s="193" t="s">
        <v>68</v>
      </c>
      <c r="D1558" s="193" t="s">
        <v>54</v>
      </c>
      <c r="E1558" s="40" t="s">
        <v>400</v>
      </c>
      <c r="F1558" s="19" t="s">
        <v>151</v>
      </c>
      <c r="G1558" s="34">
        <f>223.8-2.3-12</f>
        <v>209.5</v>
      </c>
    </row>
    <row r="1559" spans="1:7" ht="31.5" x14ac:dyDescent="0.25">
      <c r="A1559" s="74" t="s">
        <v>100</v>
      </c>
      <c r="B1559" s="51">
        <v>916</v>
      </c>
      <c r="C1559" s="52" t="s">
        <v>68</v>
      </c>
      <c r="D1559" s="52" t="s">
        <v>54</v>
      </c>
      <c r="E1559" s="52" t="s">
        <v>319</v>
      </c>
      <c r="F1559" s="52"/>
      <c r="G1559" s="53">
        <f>G1560+G1573</f>
        <v>10072</v>
      </c>
    </row>
    <row r="1560" spans="1:7" ht="47.25" x14ac:dyDescent="0.25">
      <c r="A1560" s="41" t="s">
        <v>318</v>
      </c>
      <c r="B1560" s="21">
        <v>916</v>
      </c>
      <c r="C1560" s="22" t="s">
        <v>68</v>
      </c>
      <c r="D1560" s="22" t="s">
        <v>54</v>
      </c>
      <c r="E1560" s="49" t="s">
        <v>320</v>
      </c>
      <c r="F1560" s="68"/>
      <c r="G1560" s="23">
        <f>G1561</f>
        <v>9782</v>
      </c>
    </row>
    <row r="1561" spans="1:7" x14ac:dyDescent="0.25">
      <c r="A1561" s="59" t="s">
        <v>189</v>
      </c>
      <c r="B1561" s="51">
        <v>916</v>
      </c>
      <c r="C1561" s="52" t="s">
        <v>68</v>
      </c>
      <c r="D1561" s="52" t="s">
        <v>54</v>
      </c>
      <c r="E1561" s="66" t="s">
        <v>401</v>
      </c>
      <c r="F1561" s="52"/>
      <c r="G1561" s="53">
        <f>G1562+G1566</f>
        <v>9782</v>
      </c>
    </row>
    <row r="1562" spans="1:7" x14ac:dyDescent="0.25">
      <c r="A1562" s="60" t="s">
        <v>190</v>
      </c>
      <c r="B1562" s="25">
        <v>916</v>
      </c>
      <c r="C1562" s="26" t="s">
        <v>68</v>
      </c>
      <c r="D1562" s="26" t="s">
        <v>54</v>
      </c>
      <c r="E1562" s="55" t="s">
        <v>402</v>
      </c>
      <c r="F1562" s="26"/>
      <c r="G1562" s="27">
        <f>G1563</f>
        <v>560</v>
      </c>
    </row>
    <row r="1563" spans="1:7" ht="31.5" x14ac:dyDescent="0.25">
      <c r="A1563" s="63" t="s">
        <v>18</v>
      </c>
      <c r="B1563" s="33">
        <v>916</v>
      </c>
      <c r="C1563" s="193" t="s">
        <v>68</v>
      </c>
      <c r="D1563" s="193" t="s">
        <v>54</v>
      </c>
      <c r="E1563" s="40" t="s">
        <v>402</v>
      </c>
      <c r="F1563" s="19" t="s">
        <v>20</v>
      </c>
      <c r="G1563" s="34">
        <f t="shared" ref="G1563:G1564" si="47">G1564</f>
        <v>560</v>
      </c>
    </row>
    <row r="1564" spans="1:7" x14ac:dyDescent="0.25">
      <c r="A1564" s="63" t="s">
        <v>25</v>
      </c>
      <c r="B1564" s="33">
        <v>916</v>
      </c>
      <c r="C1564" s="26" t="s">
        <v>68</v>
      </c>
      <c r="D1564" s="26" t="s">
        <v>54</v>
      </c>
      <c r="E1564" s="40" t="s">
        <v>402</v>
      </c>
      <c r="F1564" s="19" t="s">
        <v>26</v>
      </c>
      <c r="G1564" s="34">
        <f t="shared" si="47"/>
        <v>560</v>
      </c>
    </row>
    <row r="1565" spans="1:7" x14ac:dyDescent="0.25">
      <c r="A1565" s="63" t="s">
        <v>144</v>
      </c>
      <c r="B1565" s="33">
        <v>916</v>
      </c>
      <c r="C1565" s="193" t="s">
        <v>68</v>
      </c>
      <c r="D1565" s="193" t="s">
        <v>54</v>
      </c>
      <c r="E1565" s="40" t="s">
        <v>402</v>
      </c>
      <c r="F1565" s="19" t="s">
        <v>151</v>
      </c>
      <c r="G1565" s="34">
        <f>610-50</f>
        <v>560</v>
      </c>
    </row>
    <row r="1566" spans="1:7" ht="31.5" x14ac:dyDescent="0.25">
      <c r="A1566" s="60" t="s">
        <v>889</v>
      </c>
      <c r="B1566" s="25">
        <v>916</v>
      </c>
      <c r="C1566" s="26" t="s">
        <v>68</v>
      </c>
      <c r="D1566" s="26" t="s">
        <v>54</v>
      </c>
      <c r="E1566" s="55" t="s">
        <v>875</v>
      </c>
      <c r="F1566" s="26"/>
      <c r="G1566" s="157">
        <f>G1567+G1570</f>
        <v>9222</v>
      </c>
    </row>
    <row r="1567" spans="1:7" x14ac:dyDescent="0.25">
      <c r="A1567" s="63" t="s">
        <v>23</v>
      </c>
      <c r="B1567" s="33">
        <v>916</v>
      </c>
      <c r="C1567" s="193" t="s">
        <v>68</v>
      </c>
      <c r="D1567" s="193" t="s">
        <v>54</v>
      </c>
      <c r="E1567" s="54" t="s">
        <v>875</v>
      </c>
      <c r="F1567" s="19" t="s">
        <v>24</v>
      </c>
      <c r="G1567" s="158">
        <f t="shared" ref="G1567:G1568" si="48">G1568</f>
        <v>4125</v>
      </c>
    </row>
    <row r="1568" spans="1:7" ht="31.5" x14ac:dyDescent="0.25">
      <c r="A1568" s="63" t="s">
        <v>165</v>
      </c>
      <c r="B1568" s="33">
        <v>916</v>
      </c>
      <c r="C1568" s="193" t="s">
        <v>68</v>
      </c>
      <c r="D1568" s="193" t="s">
        <v>54</v>
      </c>
      <c r="E1568" s="54" t="s">
        <v>875</v>
      </c>
      <c r="F1568" s="19" t="s">
        <v>169</v>
      </c>
      <c r="G1568" s="158">
        <f t="shared" si="48"/>
        <v>4125</v>
      </c>
    </row>
    <row r="1569" spans="1:7" ht="31.5" x14ac:dyDescent="0.25">
      <c r="A1569" s="63" t="s">
        <v>214</v>
      </c>
      <c r="B1569" s="33">
        <v>916</v>
      </c>
      <c r="C1569" s="193" t="s">
        <v>68</v>
      </c>
      <c r="D1569" s="193" t="s">
        <v>54</v>
      </c>
      <c r="E1569" s="54" t="s">
        <v>875</v>
      </c>
      <c r="F1569" s="193" t="s">
        <v>170</v>
      </c>
      <c r="G1569" s="158">
        <v>4125</v>
      </c>
    </row>
    <row r="1570" spans="1:7" ht="31.5" x14ac:dyDescent="0.25">
      <c r="A1570" s="63" t="s">
        <v>18</v>
      </c>
      <c r="B1570" s="33">
        <v>916</v>
      </c>
      <c r="C1570" s="193" t="s">
        <v>68</v>
      </c>
      <c r="D1570" s="193" t="s">
        <v>54</v>
      </c>
      <c r="E1570" s="40" t="s">
        <v>875</v>
      </c>
      <c r="F1570" s="19" t="s">
        <v>20</v>
      </c>
      <c r="G1570" s="158">
        <f t="shared" ref="G1570" si="49">G1571</f>
        <v>5097</v>
      </c>
    </row>
    <row r="1571" spans="1:7" x14ac:dyDescent="0.25">
      <c r="A1571" s="63" t="s">
        <v>25</v>
      </c>
      <c r="B1571" s="33">
        <v>916</v>
      </c>
      <c r="C1571" s="193" t="s">
        <v>68</v>
      </c>
      <c r="D1571" s="193" t="s">
        <v>54</v>
      </c>
      <c r="E1571" s="40" t="s">
        <v>875</v>
      </c>
      <c r="F1571" s="19" t="s">
        <v>26</v>
      </c>
      <c r="G1571" s="158">
        <f>G1572</f>
        <v>5097</v>
      </c>
    </row>
    <row r="1572" spans="1:7" x14ac:dyDescent="0.25">
      <c r="A1572" s="63" t="s">
        <v>144</v>
      </c>
      <c r="B1572" s="33">
        <v>916</v>
      </c>
      <c r="C1572" s="193" t="s">
        <v>68</v>
      </c>
      <c r="D1572" s="193" t="s">
        <v>54</v>
      </c>
      <c r="E1572" s="40" t="s">
        <v>875</v>
      </c>
      <c r="F1572" s="19" t="s">
        <v>151</v>
      </c>
      <c r="G1572" s="158">
        <v>5097</v>
      </c>
    </row>
    <row r="1573" spans="1:7" ht="47.25" x14ac:dyDescent="0.25">
      <c r="A1573" s="41" t="s">
        <v>318</v>
      </c>
      <c r="B1573" s="51">
        <v>916</v>
      </c>
      <c r="C1573" s="52" t="s">
        <v>68</v>
      </c>
      <c r="D1573" s="52" t="s">
        <v>54</v>
      </c>
      <c r="E1573" s="49" t="s">
        <v>404</v>
      </c>
      <c r="F1573" s="68"/>
      <c r="G1573" s="23">
        <f>G1574</f>
        <v>290</v>
      </c>
    </row>
    <row r="1574" spans="1:7" x14ac:dyDescent="0.25">
      <c r="A1574" s="59" t="s">
        <v>189</v>
      </c>
      <c r="B1574" s="51">
        <v>916</v>
      </c>
      <c r="C1574" s="52" t="s">
        <v>68</v>
      </c>
      <c r="D1574" s="52" t="s">
        <v>54</v>
      </c>
      <c r="E1574" s="66" t="s">
        <v>405</v>
      </c>
      <c r="F1574" s="52"/>
      <c r="G1574" s="53">
        <f>G1575</f>
        <v>290</v>
      </c>
    </row>
    <row r="1575" spans="1:7" x14ac:dyDescent="0.25">
      <c r="A1575" s="60" t="s">
        <v>190</v>
      </c>
      <c r="B1575" s="25">
        <v>916</v>
      </c>
      <c r="C1575" s="26" t="s">
        <v>68</v>
      </c>
      <c r="D1575" s="26" t="s">
        <v>54</v>
      </c>
      <c r="E1575" s="55" t="s">
        <v>406</v>
      </c>
      <c r="F1575" s="26"/>
      <c r="G1575" s="27">
        <f>G1576</f>
        <v>290</v>
      </c>
    </row>
    <row r="1576" spans="1:7" ht="31.5" x14ac:dyDescent="0.25">
      <c r="A1576" s="63" t="s">
        <v>18</v>
      </c>
      <c r="B1576" s="33">
        <v>916</v>
      </c>
      <c r="C1576" s="193" t="s">
        <v>68</v>
      </c>
      <c r="D1576" s="193" t="s">
        <v>54</v>
      </c>
      <c r="E1576" s="40" t="s">
        <v>406</v>
      </c>
      <c r="F1576" s="19" t="s">
        <v>20</v>
      </c>
      <c r="G1576" s="34">
        <f t="shared" ref="G1576:G1577" si="50">G1577</f>
        <v>290</v>
      </c>
    </row>
    <row r="1577" spans="1:7" x14ac:dyDescent="0.25">
      <c r="A1577" s="63" t="s">
        <v>25</v>
      </c>
      <c r="B1577" s="33">
        <v>916</v>
      </c>
      <c r="C1577" s="193" t="s">
        <v>68</v>
      </c>
      <c r="D1577" s="193" t="s">
        <v>54</v>
      </c>
      <c r="E1577" s="40" t="s">
        <v>406</v>
      </c>
      <c r="F1577" s="19" t="s">
        <v>26</v>
      </c>
      <c r="G1577" s="34">
        <f t="shared" si="50"/>
        <v>290</v>
      </c>
    </row>
    <row r="1578" spans="1:7" x14ac:dyDescent="0.25">
      <c r="A1578" s="63" t="s">
        <v>144</v>
      </c>
      <c r="B1578" s="33">
        <v>916</v>
      </c>
      <c r="C1578" s="193" t="s">
        <v>68</v>
      </c>
      <c r="D1578" s="193" t="s">
        <v>54</v>
      </c>
      <c r="E1578" s="40" t="s">
        <v>406</v>
      </c>
      <c r="F1578" s="19" t="s">
        <v>151</v>
      </c>
      <c r="G1578" s="34">
        <v>290</v>
      </c>
    </row>
    <row r="1579" spans="1:7" x14ac:dyDescent="0.25">
      <c r="A1579" s="59" t="s">
        <v>192</v>
      </c>
      <c r="B1579" s="51">
        <v>916</v>
      </c>
      <c r="C1579" s="52" t="s">
        <v>68</v>
      </c>
      <c r="D1579" s="52" t="s">
        <v>54</v>
      </c>
      <c r="E1579" s="52" t="s">
        <v>313</v>
      </c>
      <c r="F1579" s="52"/>
      <c r="G1579" s="53">
        <f t="shared" ref="G1579:G1584" si="51">G1580</f>
        <v>10</v>
      </c>
    </row>
    <row r="1580" spans="1:7" ht="31.5" x14ac:dyDescent="0.25">
      <c r="A1580" s="41" t="s">
        <v>312</v>
      </c>
      <c r="B1580" s="51">
        <v>916</v>
      </c>
      <c r="C1580" s="52" t="s">
        <v>68</v>
      </c>
      <c r="D1580" s="52" t="s">
        <v>54</v>
      </c>
      <c r="E1580" s="49" t="s">
        <v>330</v>
      </c>
      <c r="F1580" s="193"/>
      <c r="G1580" s="16">
        <f t="shared" si="51"/>
        <v>10</v>
      </c>
    </row>
    <row r="1581" spans="1:7" x14ac:dyDescent="0.25">
      <c r="A1581" s="59" t="s">
        <v>193</v>
      </c>
      <c r="B1581" s="51">
        <v>916</v>
      </c>
      <c r="C1581" s="52" t="s">
        <v>68</v>
      </c>
      <c r="D1581" s="52" t="s">
        <v>54</v>
      </c>
      <c r="E1581" s="66" t="s">
        <v>314</v>
      </c>
      <c r="F1581" s="22"/>
      <c r="G1581" s="106">
        <f t="shared" si="51"/>
        <v>10</v>
      </c>
    </row>
    <row r="1582" spans="1:7" x14ac:dyDescent="0.25">
      <c r="A1582" s="60" t="s">
        <v>146</v>
      </c>
      <c r="B1582" s="25">
        <v>916</v>
      </c>
      <c r="C1582" s="26" t="s">
        <v>68</v>
      </c>
      <c r="D1582" s="26" t="s">
        <v>54</v>
      </c>
      <c r="E1582" s="55" t="s">
        <v>315</v>
      </c>
      <c r="F1582" s="26"/>
      <c r="G1582" s="34">
        <f t="shared" si="51"/>
        <v>10</v>
      </c>
    </row>
    <row r="1583" spans="1:7" ht="31.5" x14ac:dyDescent="0.25">
      <c r="A1583" s="63" t="s">
        <v>18</v>
      </c>
      <c r="B1583" s="33">
        <v>916</v>
      </c>
      <c r="C1583" s="193" t="s">
        <v>68</v>
      </c>
      <c r="D1583" s="193" t="s">
        <v>54</v>
      </c>
      <c r="E1583" s="40" t="s">
        <v>315</v>
      </c>
      <c r="F1583" s="19" t="s">
        <v>20</v>
      </c>
      <c r="G1583" s="34">
        <f t="shared" si="51"/>
        <v>10</v>
      </c>
    </row>
    <row r="1584" spans="1:7" x14ac:dyDescent="0.25">
      <c r="A1584" s="63" t="s">
        <v>25</v>
      </c>
      <c r="B1584" s="33">
        <v>916</v>
      </c>
      <c r="C1584" s="193" t="s">
        <v>68</v>
      </c>
      <c r="D1584" s="193" t="s">
        <v>54</v>
      </c>
      <c r="E1584" s="40" t="s">
        <v>315</v>
      </c>
      <c r="F1584" s="19" t="s">
        <v>26</v>
      </c>
      <c r="G1584" s="34">
        <f t="shared" si="51"/>
        <v>10</v>
      </c>
    </row>
    <row r="1585" spans="1:7" x14ac:dyDescent="0.25">
      <c r="A1585" s="63" t="s">
        <v>144</v>
      </c>
      <c r="B1585" s="33">
        <v>916</v>
      </c>
      <c r="C1585" s="193" t="s">
        <v>68</v>
      </c>
      <c r="D1585" s="193" t="s">
        <v>54</v>
      </c>
      <c r="E1585" s="40" t="s">
        <v>315</v>
      </c>
      <c r="F1585" s="19" t="s">
        <v>151</v>
      </c>
      <c r="G1585" s="30">
        <v>10</v>
      </c>
    </row>
    <row r="1586" spans="1:7" ht="31.5" x14ac:dyDescent="0.25">
      <c r="A1586" s="41" t="s">
        <v>516</v>
      </c>
      <c r="B1586" s="21">
        <v>916</v>
      </c>
      <c r="C1586" s="22" t="s">
        <v>68</v>
      </c>
      <c r="D1586" s="21" t="s">
        <v>54</v>
      </c>
      <c r="E1586" s="22" t="s">
        <v>260</v>
      </c>
      <c r="F1586" s="22"/>
      <c r="G1586" s="23">
        <f>G1587</f>
        <v>15450</v>
      </c>
    </row>
    <row r="1587" spans="1:7" ht="32.25" x14ac:dyDescent="0.3">
      <c r="A1587" s="41" t="s">
        <v>308</v>
      </c>
      <c r="B1587" s="21">
        <v>916</v>
      </c>
      <c r="C1587" s="22" t="s">
        <v>68</v>
      </c>
      <c r="D1587" s="22" t="s">
        <v>54</v>
      </c>
      <c r="E1587" s="22" t="s">
        <v>310</v>
      </c>
      <c r="F1587" s="38"/>
      <c r="G1587" s="83">
        <f>G1588+G1592+G1596</f>
        <v>15450</v>
      </c>
    </row>
    <row r="1588" spans="1:7" ht="31.5" x14ac:dyDescent="0.25">
      <c r="A1588" s="59" t="s">
        <v>328</v>
      </c>
      <c r="B1588" s="51">
        <v>916</v>
      </c>
      <c r="C1588" s="52" t="s">
        <v>68</v>
      </c>
      <c r="D1588" s="52" t="s">
        <v>54</v>
      </c>
      <c r="E1588" s="52" t="s">
        <v>329</v>
      </c>
      <c r="F1588" s="52"/>
      <c r="G1588" s="53">
        <f t="shared" ref="G1588:G1590" si="52">G1589</f>
        <v>1300</v>
      </c>
    </row>
    <row r="1589" spans="1:7" ht="31.5" x14ac:dyDescent="0.25">
      <c r="A1589" s="36" t="s">
        <v>18</v>
      </c>
      <c r="B1589" s="33">
        <v>916</v>
      </c>
      <c r="C1589" s="193" t="s">
        <v>68</v>
      </c>
      <c r="D1589" s="193" t="s">
        <v>54</v>
      </c>
      <c r="E1589" s="193" t="s">
        <v>329</v>
      </c>
      <c r="F1589" s="193" t="s">
        <v>20</v>
      </c>
      <c r="G1589" s="30">
        <f t="shared" si="52"/>
        <v>1300</v>
      </c>
    </row>
    <row r="1590" spans="1:7" x14ac:dyDescent="0.25">
      <c r="A1590" s="36" t="s">
        <v>25</v>
      </c>
      <c r="B1590" s="33">
        <v>916</v>
      </c>
      <c r="C1590" s="108" t="s">
        <v>68</v>
      </c>
      <c r="D1590" s="108" t="s">
        <v>54</v>
      </c>
      <c r="E1590" s="193" t="s">
        <v>329</v>
      </c>
      <c r="F1590" s="193" t="s">
        <v>26</v>
      </c>
      <c r="G1590" s="30">
        <f t="shared" si="52"/>
        <v>1300</v>
      </c>
    </row>
    <row r="1591" spans="1:7" x14ac:dyDescent="0.25">
      <c r="A1591" s="63" t="s">
        <v>144</v>
      </c>
      <c r="B1591" s="33">
        <v>916</v>
      </c>
      <c r="C1591" s="108" t="s">
        <v>68</v>
      </c>
      <c r="D1591" s="108" t="s">
        <v>54</v>
      </c>
      <c r="E1591" s="193" t="s">
        <v>329</v>
      </c>
      <c r="F1591" s="193" t="s">
        <v>151</v>
      </c>
      <c r="G1591" s="30">
        <v>1300</v>
      </c>
    </row>
    <row r="1592" spans="1:7" ht="47.25" x14ac:dyDescent="0.25">
      <c r="A1592" s="59" t="s">
        <v>309</v>
      </c>
      <c r="B1592" s="51">
        <v>916</v>
      </c>
      <c r="C1592" s="52" t="s">
        <v>68</v>
      </c>
      <c r="D1592" s="52" t="s">
        <v>54</v>
      </c>
      <c r="E1592" s="52" t="s">
        <v>311</v>
      </c>
      <c r="F1592" s="52"/>
      <c r="G1592" s="53">
        <f t="shared" ref="G1592:G1593" si="53">G1593</f>
        <v>1850</v>
      </c>
    </row>
    <row r="1593" spans="1:7" ht="31.5" x14ac:dyDescent="0.25">
      <c r="A1593" s="36" t="s">
        <v>18</v>
      </c>
      <c r="B1593" s="33">
        <v>916</v>
      </c>
      <c r="C1593" s="193" t="s">
        <v>68</v>
      </c>
      <c r="D1593" s="193" t="s">
        <v>54</v>
      </c>
      <c r="E1593" s="193" t="s">
        <v>311</v>
      </c>
      <c r="F1593" s="193" t="s">
        <v>20</v>
      </c>
      <c r="G1593" s="30">
        <f t="shared" si="53"/>
        <v>1850</v>
      </c>
    </row>
    <row r="1594" spans="1:7" x14ac:dyDescent="0.25">
      <c r="A1594" s="36" t="s">
        <v>25</v>
      </c>
      <c r="B1594" s="33">
        <v>916</v>
      </c>
      <c r="C1594" s="108" t="s">
        <v>68</v>
      </c>
      <c r="D1594" s="108" t="s">
        <v>54</v>
      </c>
      <c r="E1594" s="193" t="s">
        <v>311</v>
      </c>
      <c r="F1594" s="193" t="s">
        <v>26</v>
      </c>
      <c r="G1594" s="30">
        <f>G1595</f>
        <v>1850</v>
      </c>
    </row>
    <row r="1595" spans="1:7" x14ac:dyDescent="0.25">
      <c r="A1595" s="63" t="s">
        <v>144</v>
      </c>
      <c r="B1595" s="33">
        <v>916</v>
      </c>
      <c r="C1595" s="108" t="s">
        <v>68</v>
      </c>
      <c r="D1595" s="108" t="s">
        <v>54</v>
      </c>
      <c r="E1595" s="193" t="s">
        <v>311</v>
      </c>
      <c r="F1595" s="193" t="s">
        <v>151</v>
      </c>
      <c r="G1595" s="30">
        <f>1950-100</f>
        <v>1850</v>
      </c>
    </row>
    <row r="1596" spans="1:7" x14ac:dyDescent="0.25">
      <c r="A1596" s="59" t="s">
        <v>505</v>
      </c>
      <c r="B1596" s="51">
        <v>916</v>
      </c>
      <c r="C1596" s="52" t="s">
        <v>68</v>
      </c>
      <c r="D1596" s="52" t="s">
        <v>54</v>
      </c>
      <c r="E1596" s="52" t="s">
        <v>504</v>
      </c>
      <c r="F1596" s="52"/>
      <c r="G1596" s="53">
        <f>G1597</f>
        <v>12300</v>
      </c>
    </row>
    <row r="1597" spans="1:7" ht="31.5" x14ac:dyDescent="0.25">
      <c r="A1597" s="63" t="s">
        <v>18</v>
      </c>
      <c r="B1597" s="33">
        <v>916</v>
      </c>
      <c r="C1597" s="193" t="s">
        <v>68</v>
      </c>
      <c r="D1597" s="193" t="s">
        <v>54</v>
      </c>
      <c r="E1597" s="193" t="s">
        <v>504</v>
      </c>
      <c r="F1597" s="193" t="s">
        <v>20</v>
      </c>
      <c r="G1597" s="30">
        <f>G1598</f>
        <v>12300</v>
      </c>
    </row>
    <row r="1598" spans="1:7" x14ac:dyDescent="0.25">
      <c r="A1598" s="63" t="s">
        <v>25</v>
      </c>
      <c r="B1598" s="33">
        <v>916</v>
      </c>
      <c r="C1598" s="193" t="s">
        <v>68</v>
      </c>
      <c r="D1598" s="193" t="s">
        <v>54</v>
      </c>
      <c r="E1598" s="193" t="s">
        <v>504</v>
      </c>
      <c r="F1598" s="193" t="s">
        <v>26</v>
      </c>
      <c r="G1598" s="30">
        <f>G1599</f>
        <v>12300</v>
      </c>
    </row>
    <row r="1599" spans="1:7" x14ac:dyDescent="0.25">
      <c r="A1599" s="63" t="s">
        <v>144</v>
      </c>
      <c r="B1599" s="33">
        <v>916</v>
      </c>
      <c r="C1599" s="193" t="s">
        <v>68</v>
      </c>
      <c r="D1599" s="193" t="s">
        <v>54</v>
      </c>
      <c r="E1599" s="193" t="s">
        <v>504</v>
      </c>
      <c r="F1599" s="19" t="s">
        <v>151</v>
      </c>
      <c r="G1599" s="30">
        <v>12300</v>
      </c>
    </row>
    <row r="1600" spans="1:7" ht="31.5" x14ac:dyDescent="0.25">
      <c r="A1600" s="48" t="s">
        <v>514</v>
      </c>
      <c r="B1600" s="21">
        <v>916</v>
      </c>
      <c r="C1600" s="22" t="s">
        <v>68</v>
      </c>
      <c r="D1600" s="22" t="s">
        <v>54</v>
      </c>
      <c r="E1600" s="22" t="s">
        <v>266</v>
      </c>
      <c r="F1600" s="22"/>
      <c r="G1600" s="23">
        <f t="shared" ref="G1600:G1604" si="54">G1601</f>
        <v>1155</v>
      </c>
    </row>
    <row r="1601" spans="1:7" ht="16.5" x14ac:dyDescent="0.25">
      <c r="A1601" s="48" t="s">
        <v>267</v>
      </c>
      <c r="B1601" s="21">
        <v>916</v>
      </c>
      <c r="C1601" s="159" t="s">
        <v>68</v>
      </c>
      <c r="D1601" s="159" t="s">
        <v>54</v>
      </c>
      <c r="E1601" s="22" t="s">
        <v>268</v>
      </c>
      <c r="F1601" s="22"/>
      <c r="G1601" s="23">
        <f t="shared" si="54"/>
        <v>1155</v>
      </c>
    </row>
    <row r="1602" spans="1:7" x14ac:dyDescent="0.25">
      <c r="A1602" s="97" t="s">
        <v>270</v>
      </c>
      <c r="B1602" s="25">
        <v>916</v>
      </c>
      <c r="C1602" s="26" t="s">
        <v>68</v>
      </c>
      <c r="D1602" s="26" t="s">
        <v>54</v>
      </c>
      <c r="E1602" s="26" t="s">
        <v>271</v>
      </c>
      <c r="F1602" s="26"/>
      <c r="G1602" s="27">
        <f t="shared" si="54"/>
        <v>1155</v>
      </c>
    </row>
    <row r="1603" spans="1:7" ht="31.5" x14ac:dyDescent="0.25">
      <c r="A1603" s="28" t="s">
        <v>18</v>
      </c>
      <c r="B1603" s="33">
        <v>916</v>
      </c>
      <c r="C1603" s="193" t="s">
        <v>68</v>
      </c>
      <c r="D1603" s="193" t="s">
        <v>54</v>
      </c>
      <c r="E1603" s="193" t="s">
        <v>271</v>
      </c>
      <c r="F1603" s="33">
        <v>600</v>
      </c>
      <c r="G1603" s="27">
        <f t="shared" si="54"/>
        <v>1155</v>
      </c>
    </row>
    <row r="1604" spans="1:7" x14ac:dyDescent="0.25">
      <c r="A1604" s="28" t="s">
        <v>25</v>
      </c>
      <c r="B1604" s="33">
        <v>916</v>
      </c>
      <c r="C1604" s="108" t="s">
        <v>68</v>
      </c>
      <c r="D1604" s="108" t="s">
        <v>54</v>
      </c>
      <c r="E1604" s="193" t="s">
        <v>271</v>
      </c>
      <c r="F1604" s="33">
        <v>610</v>
      </c>
      <c r="G1604" s="30">
        <f t="shared" si="54"/>
        <v>1155</v>
      </c>
    </row>
    <row r="1605" spans="1:7" x14ac:dyDescent="0.25">
      <c r="A1605" s="190" t="s">
        <v>144</v>
      </c>
      <c r="B1605" s="33">
        <v>916</v>
      </c>
      <c r="C1605" s="108" t="s">
        <v>68</v>
      </c>
      <c r="D1605" s="108" t="s">
        <v>54</v>
      </c>
      <c r="E1605" s="193" t="s">
        <v>271</v>
      </c>
      <c r="F1605" s="33">
        <v>612</v>
      </c>
      <c r="G1605" s="30">
        <v>1155</v>
      </c>
    </row>
    <row r="1606" spans="1:7" x14ac:dyDescent="0.25">
      <c r="A1606" s="39" t="s">
        <v>566</v>
      </c>
      <c r="B1606" s="21">
        <v>916</v>
      </c>
      <c r="C1606" s="113" t="s">
        <v>68</v>
      </c>
      <c r="D1606" s="113" t="s">
        <v>57</v>
      </c>
      <c r="E1606" s="113" t="s">
        <v>96</v>
      </c>
      <c r="F1606" s="114"/>
      <c r="G1606" s="115">
        <f>G1607</f>
        <v>29556.5</v>
      </c>
    </row>
    <row r="1607" spans="1:7" ht="31.5" x14ac:dyDescent="0.25">
      <c r="A1607" s="20" t="s">
        <v>513</v>
      </c>
      <c r="B1607" s="21">
        <v>916</v>
      </c>
      <c r="C1607" s="22" t="s">
        <v>68</v>
      </c>
      <c r="D1607" s="22" t="s">
        <v>57</v>
      </c>
      <c r="E1607" s="22" t="s">
        <v>316</v>
      </c>
      <c r="F1607" s="22"/>
      <c r="G1607" s="23">
        <f>G1608+G1615</f>
        <v>29556.5</v>
      </c>
    </row>
    <row r="1608" spans="1:7" x14ac:dyDescent="0.25">
      <c r="A1608" s="74" t="s">
        <v>7</v>
      </c>
      <c r="B1608" s="21">
        <v>916</v>
      </c>
      <c r="C1608" s="52" t="s">
        <v>68</v>
      </c>
      <c r="D1608" s="52" t="s">
        <v>57</v>
      </c>
      <c r="E1608" s="52" t="s">
        <v>384</v>
      </c>
      <c r="F1608" s="52"/>
      <c r="G1608" s="53">
        <f t="shared" ref="G1608:G1613" si="55">G1609</f>
        <v>21.5</v>
      </c>
    </row>
    <row r="1609" spans="1:7" x14ac:dyDescent="0.25">
      <c r="A1609" s="41" t="s">
        <v>578</v>
      </c>
      <c r="B1609" s="51">
        <v>916</v>
      </c>
      <c r="C1609" s="52" t="s">
        <v>68</v>
      </c>
      <c r="D1609" s="52" t="s">
        <v>57</v>
      </c>
      <c r="E1609" s="49" t="s">
        <v>398</v>
      </c>
      <c r="F1609" s="68"/>
      <c r="G1609" s="23">
        <f t="shared" si="55"/>
        <v>21.5</v>
      </c>
    </row>
    <row r="1610" spans="1:7" x14ac:dyDescent="0.25">
      <c r="A1610" s="59" t="s">
        <v>182</v>
      </c>
      <c r="B1610" s="51">
        <v>916</v>
      </c>
      <c r="C1610" s="52" t="s">
        <v>68</v>
      </c>
      <c r="D1610" s="52" t="s">
        <v>57</v>
      </c>
      <c r="E1610" s="66" t="s">
        <v>399</v>
      </c>
      <c r="F1610" s="52"/>
      <c r="G1610" s="53">
        <f t="shared" si="55"/>
        <v>21.5</v>
      </c>
    </row>
    <row r="1611" spans="1:7" x14ac:dyDescent="0.25">
      <c r="A1611" s="60" t="s">
        <v>185</v>
      </c>
      <c r="B1611" s="25">
        <v>916</v>
      </c>
      <c r="C1611" s="26" t="s">
        <v>68</v>
      </c>
      <c r="D1611" s="26" t="s">
        <v>57</v>
      </c>
      <c r="E1611" s="55" t="s">
        <v>400</v>
      </c>
      <c r="F1611" s="26"/>
      <c r="G1611" s="106">
        <f t="shared" si="55"/>
        <v>21.5</v>
      </c>
    </row>
    <row r="1612" spans="1:7" ht="31.5" x14ac:dyDescent="0.25">
      <c r="A1612" s="63" t="s">
        <v>18</v>
      </c>
      <c r="B1612" s="25">
        <v>916</v>
      </c>
      <c r="C1612" s="193" t="s">
        <v>68</v>
      </c>
      <c r="D1612" s="193" t="s">
        <v>57</v>
      </c>
      <c r="E1612" s="40" t="s">
        <v>400</v>
      </c>
      <c r="F1612" s="19" t="s">
        <v>20</v>
      </c>
      <c r="G1612" s="34">
        <f t="shared" si="55"/>
        <v>21.5</v>
      </c>
    </row>
    <row r="1613" spans="1:7" x14ac:dyDescent="0.25">
      <c r="A1613" s="63" t="s">
        <v>25</v>
      </c>
      <c r="B1613" s="25">
        <v>916</v>
      </c>
      <c r="C1613" s="193" t="s">
        <v>68</v>
      </c>
      <c r="D1613" s="193" t="s">
        <v>57</v>
      </c>
      <c r="E1613" s="40" t="s">
        <v>400</v>
      </c>
      <c r="F1613" s="19" t="s">
        <v>26</v>
      </c>
      <c r="G1613" s="34">
        <f t="shared" si="55"/>
        <v>21.5</v>
      </c>
    </row>
    <row r="1614" spans="1:7" x14ac:dyDescent="0.25">
      <c r="A1614" s="63" t="s">
        <v>144</v>
      </c>
      <c r="B1614" s="25">
        <v>916</v>
      </c>
      <c r="C1614" s="193" t="s">
        <v>68</v>
      </c>
      <c r="D1614" s="193" t="s">
        <v>57</v>
      </c>
      <c r="E1614" s="40" t="s">
        <v>400</v>
      </c>
      <c r="F1614" s="19" t="s">
        <v>151</v>
      </c>
      <c r="G1614" s="34">
        <f>7.2+2.3+12</f>
        <v>21.5</v>
      </c>
    </row>
    <row r="1615" spans="1:7" ht="31.5" x14ac:dyDescent="0.25">
      <c r="A1615" s="74" t="s">
        <v>100</v>
      </c>
      <c r="B1615" s="51">
        <v>916</v>
      </c>
      <c r="C1615" s="52" t="s">
        <v>68</v>
      </c>
      <c r="D1615" s="52" t="s">
        <v>57</v>
      </c>
      <c r="E1615" s="52" t="s">
        <v>319</v>
      </c>
      <c r="F1615" s="52"/>
      <c r="G1615" s="53">
        <f>G1616</f>
        <v>29535</v>
      </c>
    </row>
    <row r="1616" spans="1:7" ht="47.25" x14ac:dyDescent="0.25">
      <c r="A1616" s="41" t="s">
        <v>318</v>
      </c>
      <c r="B1616" s="51">
        <v>916</v>
      </c>
      <c r="C1616" s="22" t="s">
        <v>68</v>
      </c>
      <c r="D1616" s="22" t="s">
        <v>57</v>
      </c>
      <c r="E1616" s="49" t="s">
        <v>320</v>
      </c>
      <c r="F1616" s="68"/>
      <c r="G1616" s="23">
        <f>G1617+G1622</f>
        <v>29535</v>
      </c>
    </row>
    <row r="1617" spans="1:7" ht="24" customHeight="1" x14ac:dyDescent="0.25">
      <c r="A1617" s="59" t="s">
        <v>189</v>
      </c>
      <c r="B1617" s="51">
        <v>916</v>
      </c>
      <c r="C1617" s="52" t="s">
        <v>68</v>
      </c>
      <c r="D1617" s="52" t="s">
        <v>57</v>
      </c>
      <c r="E1617" s="66" t="s">
        <v>401</v>
      </c>
      <c r="F1617" s="52"/>
      <c r="G1617" s="72">
        <f>G1618</f>
        <v>150</v>
      </c>
    </row>
    <row r="1618" spans="1:7" x14ac:dyDescent="0.25">
      <c r="A1618" s="60" t="s">
        <v>190</v>
      </c>
      <c r="B1618" s="25">
        <v>916</v>
      </c>
      <c r="C1618" s="26" t="s">
        <v>68</v>
      </c>
      <c r="D1618" s="26" t="s">
        <v>57</v>
      </c>
      <c r="E1618" s="55" t="s">
        <v>402</v>
      </c>
      <c r="F1618" s="26"/>
      <c r="G1618" s="76">
        <f>G1619</f>
        <v>150</v>
      </c>
    </row>
    <row r="1619" spans="1:7" ht="31.5" x14ac:dyDescent="0.25">
      <c r="A1619" s="63" t="s">
        <v>18</v>
      </c>
      <c r="B1619" s="33">
        <v>916</v>
      </c>
      <c r="C1619" s="193" t="s">
        <v>68</v>
      </c>
      <c r="D1619" s="193" t="s">
        <v>57</v>
      </c>
      <c r="E1619" s="40" t="s">
        <v>402</v>
      </c>
      <c r="F1619" s="19" t="s">
        <v>20</v>
      </c>
      <c r="G1619" s="95">
        <f>G1620</f>
        <v>150</v>
      </c>
    </row>
    <row r="1620" spans="1:7" x14ac:dyDescent="0.25">
      <c r="A1620" s="63" t="s">
        <v>25</v>
      </c>
      <c r="B1620" s="33">
        <v>916</v>
      </c>
      <c r="C1620" s="26" t="s">
        <v>68</v>
      </c>
      <c r="D1620" s="26" t="s">
        <v>57</v>
      </c>
      <c r="E1620" s="40" t="s">
        <v>402</v>
      </c>
      <c r="F1620" s="19" t="s">
        <v>26</v>
      </c>
      <c r="G1620" s="95">
        <f>G1621</f>
        <v>150</v>
      </c>
    </row>
    <row r="1621" spans="1:7" x14ac:dyDescent="0.25">
      <c r="A1621" s="63" t="s">
        <v>144</v>
      </c>
      <c r="B1621" s="51">
        <v>916</v>
      </c>
      <c r="C1621" s="193" t="s">
        <v>68</v>
      </c>
      <c r="D1621" s="193" t="s">
        <v>57</v>
      </c>
      <c r="E1621" s="40" t="s">
        <v>402</v>
      </c>
      <c r="F1621" s="19" t="s">
        <v>151</v>
      </c>
      <c r="G1621" s="95">
        <f>0+150</f>
        <v>150</v>
      </c>
    </row>
    <row r="1622" spans="1:7" ht="31.5" x14ac:dyDescent="0.25">
      <c r="A1622" s="59" t="s">
        <v>191</v>
      </c>
      <c r="B1622" s="51">
        <v>916</v>
      </c>
      <c r="C1622" s="52" t="s">
        <v>68</v>
      </c>
      <c r="D1622" s="52" t="s">
        <v>57</v>
      </c>
      <c r="E1622" s="52" t="s">
        <v>403</v>
      </c>
      <c r="F1622" s="52"/>
      <c r="G1622" s="53">
        <f t="shared" ref="G1622:G1624" si="56">G1623</f>
        <v>29385</v>
      </c>
    </row>
    <row r="1623" spans="1:7" ht="31.5" x14ac:dyDescent="0.25">
      <c r="A1623" s="63" t="s">
        <v>18</v>
      </c>
      <c r="B1623" s="33">
        <v>916</v>
      </c>
      <c r="C1623" s="193" t="s">
        <v>68</v>
      </c>
      <c r="D1623" s="193" t="s">
        <v>57</v>
      </c>
      <c r="E1623" s="193" t="s">
        <v>403</v>
      </c>
      <c r="F1623" s="19" t="s">
        <v>20</v>
      </c>
      <c r="G1623" s="30">
        <f t="shared" si="56"/>
        <v>29385</v>
      </c>
    </row>
    <row r="1624" spans="1:7" x14ac:dyDescent="0.25">
      <c r="A1624" s="63" t="s">
        <v>25</v>
      </c>
      <c r="B1624" s="33">
        <v>916</v>
      </c>
      <c r="C1624" s="193" t="s">
        <v>68</v>
      </c>
      <c r="D1624" s="193" t="s">
        <v>57</v>
      </c>
      <c r="E1624" s="193" t="s">
        <v>403</v>
      </c>
      <c r="F1624" s="19" t="s">
        <v>26</v>
      </c>
      <c r="G1624" s="30">
        <f t="shared" si="56"/>
        <v>29385</v>
      </c>
    </row>
    <row r="1625" spans="1:7" ht="47.25" x14ac:dyDescent="0.25">
      <c r="A1625" s="36" t="s">
        <v>150</v>
      </c>
      <c r="B1625" s="33">
        <v>916</v>
      </c>
      <c r="C1625" s="193" t="s">
        <v>68</v>
      </c>
      <c r="D1625" s="193" t="s">
        <v>57</v>
      </c>
      <c r="E1625" s="193" t="s">
        <v>403</v>
      </c>
      <c r="F1625" s="193" t="s">
        <v>152</v>
      </c>
      <c r="G1625" s="30">
        <f>29461-843+767</f>
        <v>29385</v>
      </c>
    </row>
    <row r="1626" spans="1:7" x14ac:dyDescent="0.25">
      <c r="A1626" s="39" t="s">
        <v>101</v>
      </c>
      <c r="B1626" s="21">
        <v>916</v>
      </c>
      <c r="C1626" s="22" t="s">
        <v>68</v>
      </c>
      <c r="D1626" s="22" t="s">
        <v>84</v>
      </c>
      <c r="E1626" s="40" t="s">
        <v>96</v>
      </c>
      <c r="F1626" s="19"/>
      <c r="G1626" s="23">
        <f>G1627</f>
        <v>420</v>
      </c>
    </row>
    <row r="1627" spans="1:7" ht="31.5" x14ac:dyDescent="0.25">
      <c r="A1627" s="41" t="s">
        <v>513</v>
      </c>
      <c r="B1627" s="21">
        <v>916</v>
      </c>
      <c r="C1627" s="22" t="s">
        <v>68</v>
      </c>
      <c r="D1627" s="21" t="s">
        <v>84</v>
      </c>
      <c r="E1627" s="22" t="s">
        <v>316</v>
      </c>
      <c r="F1627" s="22"/>
      <c r="G1627" s="23">
        <f>G1628+G1634</f>
        <v>420</v>
      </c>
    </row>
    <row r="1628" spans="1:7" x14ac:dyDescent="0.25">
      <c r="A1628" s="59" t="s">
        <v>6</v>
      </c>
      <c r="B1628" s="51">
        <v>916</v>
      </c>
      <c r="C1628" s="52" t="s">
        <v>68</v>
      </c>
      <c r="D1628" s="52" t="s">
        <v>84</v>
      </c>
      <c r="E1628" s="52" t="s">
        <v>317</v>
      </c>
      <c r="F1628" s="52"/>
      <c r="G1628" s="53">
        <f t="shared" ref="G1628:G1632" si="57">G1629</f>
        <v>220</v>
      </c>
    </row>
    <row r="1629" spans="1:7" ht="31.5" x14ac:dyDescent="0.25">
      <c r="A1629" s="48" t="s">
        <v>242</v>
      </c>
      <c r="B1629" s="21">
        <v>916</v>
      </c>
      <c r="C1629" s="22" t="s">
        <v>68</v>
      </c>
      <c r="D1629" s="22" t="s">
        <v>84</v>
      </c>
      <c r="E1629" s="49" t="s">
        <v>469</v>
      </c>
      <c r="F1629" s="68"/>
      <c r="G1629" s="23">
        <f t="shared" si="57"/>
        <v>220</v>
      </c>
    </row>
    <row r="1630" spans="1:7" x14ac:dyDescent="0.25">
      <c r="A1630" s="24" t="s">
        <v>146</v>
      </c>
      <c r="B1630" s="25">
        <v>916</v>
      </c>
      <c r="C1630" s="26" t="s">
        <v>68</v>
      </c>
      <c r="D1630" s="26" t="s">
        <v>84</v>
      </c>
      <c r="E1630" s="55" t="s">
        <v>259</v>
      </c>
      <c r="F1630" s="26"/>
      <c r="G1630" s="106">
        <f t="shared" si="57"/>
        <v>220</v>
      </c>
    </row>
    <row r="1631" spans="1:7" x14ac:dyDescent="0.25">
      <c r="A1631" s="189" t="s">
        <v>22</v>
      </c>
      <c r="B1631" s="33">
        <v>916</v>
      </c>
      <c r="C1631" s="193" t="s">
        <v>68</v>
      </c>
      <c r="D1631" s="193" t="s">
        <v>84</v>
      </c>
      <c r="E1631" s="54" t="s">
        <v>259</v>
      </c>
      <c r="F1631" s="19" t="s">
        <v>15</v>
      </c>
      <c r="G1631" s="30">
        <f t="shared" si="57"/>
        <v>220</v>
      </c>
    </row>
    <row r="1632" spans="1:7" ht="31.5" x14ac:dyDescent="0.25">
      <c r="A1632" s="189" t="s">
        <v>17</v>
      </c>
      <c r="B1632" s="33">
        <v>916</v>
      </c>
      <c r="C1632" s="193" t="s">
        <v>68</v>
      </c>
      <c r="D1632" s="193" t="s">
        <v>84</v>
      </c>
      <c r="E1632" s="54" t="s">
        <v>259</v>
      </c>
      <c r="F1632" s="19" t="s">
        <v>16</v>
      </c>
      <c r="G1632" s="30">
        <f t="shared" si="57"/>
        <v>220</v>
      </c>
    </row>
    <row r="1633" spans="1:7" ht="31.5" x14ac:dyDescent="0.25">
      <c r="A1633" s="190" t="s">
        <v>130</v>
      </c>
      <c r="B1633" s="51">
        <v>916</v>
      </c>
      <c r="C1633" s="193" t="s">
        <v>68</v>
      </c>
      <c r="D1633" s="193" t="s">
        <v>84</v>
      </c>
      <c r="E1633" s="54" t="s">
        <v>259</v>
      </c>
      <c r="F1633" s="193" t="s">
        <v>134</v>
      </c>
      <c r="G1633" s="30">
        <v>220</v>
      </c>
    </row>
    <row r="1634" spans="1:7" x14ac:dyDescent="0.25">
      <c r="A1634" s="59" t="s">
        <v>7</v>
      </c>
      <c r="B1634" s="51">
        <v>916</v>
      </c>
      <c r="C1634" s="52" t="s">
        <v>68</v>
      </c>
      <c r="D1634" s="52" t="s">
        <v>84</v>
      </c>
      <c r="E1634" s="52" t="s">
        <v>384</v>
      </c>
      <c r="F1634" s="52"/>
      <c r="G1634" s="53">
        <f>G1635</f>
        <v>200</v>
      </c>
    </row>
    <row r="1635" spans="1:7" x14ac:dyDescent="0.25">
      <c r="A1635" s="41" t="s">
        <v>578</v>
      </c>
      <c r="B1635" s="21">
        <v>916</v>
      </c>
      <c r="C1635" s="22" t="s">
        <v>68</v>
      </c>
      <c r="D1635" s="22" t="s">
        <v>84</v>
      </c>
      <c r="E1635" s="49" t="s">
        <v>398</v>
      </c>
      <c r="F1635" s="68"/>
      <c r="G1635" s="23">
        <f t="shared" ref="G1635:G1636" si="58">G1636</f>
        <v>200</v>
      </c>
    </row>
    <row r="1636" spans="1:7" x14ac:dyDescent="0.25">
      <c r="A1636" s="59" t="s">
        <v>182</v>
      </c>
      <c r="B1636" s="51">
        <v>916</v>
      </c>
      <c r="C1636" s="52" t="s">
        <v>68</v>
      </c>
      <c r="D1636" s="52" t="s">
        <v>84</v>
      </c>
      <c r="E1636" s="66" t="s">
        <v>399</v>
      </c>
      <c r="F1636" s="52"/>
      <c r="G1636" s="53">
        <f t="shared" si="58"/>
        <v>200</v>
      </c>
    </row>
    <row r="1637" spans="1:7" x14ac:dyDescent="0.25">
      <c r="A1637" s="60" t="s">
        <v>185</v>
      </c>
      <c r="B1637" s="25">
        <v>916</v>
      </c>
      <c r="C1637" s="26" t="s">
        <v>68</v>
      </c>
      <c r="D1637" s="26" t="s">
        <v>84</v>
      </c>
      <c r="E1637" s="55" t="s">
        <v>400</v>
      </c>
      <c r="F1637" s="26"/>
      <c r="G1637" s="106">
        <f>G1638</f>
        <v>200</v>
      </c>
    </row>
    <row r="1638" spans="1:7" x14ac:dyDescent="0.25">
      <c r="A1638" s="63" t="s">
        <v>22</v>
      </c>
      <c r="B1638" s="33">
        <v>916</v>
      </c>
      <c r="C1638" s="193" t="s">
        <v>68</v>
      </c>
      <c r="D1638" s="193" t="s">
        <v>84</v>
      </c>
      <c r="E1638" s="40" t="s">
        <v>400</v>
      </c>
      <c r="F1638" s="19" t="s">
        <v>15</v>
      </c>
      <c r="G1638" s="34">
        <f t="shared" ref="G1638:G1639" si="59">G1639</f>
        <v>200</v>
      </c>
    </row>
    <row r="1639" spans="1:7" ht="31.5" x14ac:dyDescent="0.25">
      <c r="A1639" s="63" t="s">
        <v>17</v>
      </c>
      <c r="B1639" s="33">
        <v>916</v>
      </c>
      <c r="C1639" s="193" t="s">
        <v>68</v>
      </c>
      <c r="D1639" s="193" t="s">
        <v>84</v>
      </c>
      <c r="E1639" s="40" t="s">
        <v>400</v>
      </c>
      <c r="F1639" s="19" t="s">
        <v>16</v>
      </c>
      <c r="G1639" s="34">
        <f t="shared" si="59"/>
        <v>200</v>
      </c>
    </row>
    <row r="1640" spans="1:7" ht="31.5" x14ac:dyDescent="0.25">
      <c r="A1640" s="36" t="s">
        <v>130</v>
      </c>
      <c r="B1640" s="33">
        <v>916</v>
      </c>
      <c r="C1640" s="193" t="s">
        <v>68</v>
      </c>
      <c r="D1640" s="193" t="s">
        <v>84</v>
      </c>
      <c r="E1640" s="40" t="s">
        <v>400</v>
      </c>
      <c r="F1640" s="193" t="s">
        <v>134</v>
      </c>
      <c r="G1640" s="34">
        <v>200</v>
      </c>
    </row>
    <row r="1641" spans="1:7" x14ac:dyDescent="0.25">
      <c r="A1641" s="39" t="s">
        <v>71</v>
      </c>
      <c r="B1641" s="21">
        <v>916</v>
      </c>
      <c r="C1641" s="22" t="s">
        <v>68</v>
      </c>
      <c r="D1641" s="22" t="s">
        <v>68</v>
      </c>
      <c r="E1641" s="40" t="s">
        <v>96</v>
      </c>
      <c r="F1641" s="19"/>
      <c r="G1641" s="23">
        <f>G1642+G1649</f>
        <v>43266</v>
      </c>
    </row>
    <row r="1642" spans="1:7" ht="31.5" x14ac:dyDescent="0.25">
      <c r="A1642" s="41" t="s">
        <v>513</v>
      </c>
      <c r="B1642" s="21">
        <v>916</v>
      </c>
      <c r="C1642" s="22" t="s">
        <v>68</v>
      </c>
      <c r="D1642" s="21" t="s">
        <v>68</v>
      </c>
      <c r="E1642" s="22" t="s">
        <v>316</v>
      </c>
      <c r="F1642" s="22"/>
      <c r="G1642" s="23">
        <f>G1643</f>
        <v>500</v>
      </c>
    </row>
    <row r="1643" spans="1:7" x14ac:dyDescent="0.25">
      <c r="A1643" s="59" t="s">
        <v>7</v>
      </c>
      <c r="B1643" s="51">
        <v>916</v>
      </c>
      <c r="C1643" s="52" t="s">
        <v>68</v>
      </c>
      <c r="D1643" s="52" t="s">
        <v>68</v>
      </c>
      <c r="E1643" s="52" t="s">
        <v>384</v>
      </c>
      <c r="F1643" s="52"/>
      <c r="G1643" s="53">
        <f>G1644</f>
        <v>500</v>
      </c>
    </row>
    <row r="1644" spans="1:7" x14ac:dyDescent="0.25">
      <c r="A1644" s="41" t="s">
        <v>578</v>
      </c>
      <c r="B1644" s="21">
        <v>916</v>
      </c>
      <c r="C1644" s="22" t="s">
        <v>68</v>
      </c>
      <c r="D1644" s="22" t="s">
        <v>68</v>
      </c>
      <c r="E1644" s="49" t="s">
        <v>398</v>
      </c>
      <c r="F1644" s="68"/>
      <c r="G1644" s="23">
        <f t="shared" ref="G1644" si="60">G1645</f>
        <v>500</v>
      </c>
    </row>
    <row r="1645" spans="1:7" x14ac:dyDescent="0.25">
      <c r="A1645" s="59" t="s">
        <v>182</v>
      </c>
      <c r="B1645" s="51">
        <v>916</v>
      </c>
      <c r="C1645" s="52" t="s">
        <v>68</v>
      </c>
      <c r="D1645" s="52" t="s">
        <v>68</v>
      </c>
      <c r="E1645" s="66" t="s">
        <v>399</v>
      </c>
      <c r="F1645" s="52"/>
      <c r="G1645" s="53">
        <f>G1646</f>
        <v>500</v>
      </c>
    </row>
    <row r="1646" spans="1:7" ht="31.5" x14ac:dyDescent="0.25">
      <c r="A1646" s="63" t="s">
        <v>18</v>
      </c>
      <c r="B1646" s="33">
        <v>916</v>
      </c>
      <c r="C1646" s="193" t="s">
        <v>68</v>
      </c>
      <c r="D1646" s="193" t="s">
        <v>68</v>
      </c>
      <c r="E1646" s="40" t="s">
        <v>400</v>
      </c>
      <c r="F1646" s="19" t="s">
        <v>20</v>
      </c>
      <c r="G1646" s="34">
        <f t="shared" ref="G1646:G1647" si="61">G1647</f>
        <v>500</v>
      </c>
    </row>
    <row r="1647" spans="1:7" x14ac:dyDescent="0.25">
      <c r="A1647" s="63" t="s">
        <v>25</v>
      </c>
      <c r="B1647" s="33">
        <v>916</v>
      </c>
      <c r="C1647" s="193" t="s">
        <v>68</v>
      </c>
      <c r="D1647" s="193" t="s">
        <v>68</v>
      </c>
      <c r="E1647" s="40" t="s">
        <v>400</v>
      </c>
      <c r="F1647" s="19" t="s">
        <v>26</v>
      </c>
      <c r="G1647" s="34">
        <f t="shared" si="61"/>
        <v>500</v>
      </c>
    </row>
    <row r="1648" spans="1:7" x14ac:dyDescent="0.25">
      <c r="A1648" s="63" t="s">
        <v>144</v>
      </c>
      <c r="B1648" s="33">
        <v>916</v>
      </c>
      <c r="C1648" s="193" t="s">
        <v>68</v>
      </c>
      <c r="D1648" s="193" t="s">
        <v>68</v>
      </c>
      <c r="E1648" s="40" t="s">
        <v>400</v>
      </c>
      <c r="F1648" s="19" t="s">
        <v>151</v>
      </c>
      <c r="G1648" s="34">
        <v>500</v>
      </c>
    </row>
    <row r="1649" spans="1:7" ht="31.5" x14ac:dyDescent="0.25">
      <c r="A1649" s="41" t="s">
        <v>517</v>
      </c>
      <c r="B1649" s="21">
        <v>916</v>
      </c>
      <c r="C1649" s="22" t="s">
        <v>68</v>
      </c>
      <c r="D1649" s="21" t="s">
        <v>68</v>
      </c>
      <c r="E1649" s="22" t="s">
        <v>407</v>
      </c>
      <c r="F1649" s="22"/>
      <c r="G1649" s="23">
        <f>G1650</f>
        <v>42766</v>
      </c>
    </row>
    <row r="1650" spans="1:7" ht="47.25" x14ac:dyDescent="0.25">
      <c r="A1650" s="59" t="s">
        <v>512</v>
      </c>
      <c r="B1650" s="51">
        <v>916</v>
      </c>
      <c r="C1650" s="52" t="s">
        <v>68</v>
      </c>
      <c r="D1650" s="52" t="s">
        <v>68</v>
      </c>
      <c r="E1650" s="52" t="s">
        <v>408</v>
      </c>
      <c r="F1650" s="52"/>
      <c r="G1650" s="53">
        <f>G1651</f>
        <v>42766</v>
      </c>
    </row>
    <row r="1651" spans="1:7" ht="31.5" x14ac:dyDescent="0.25">
      <c r="A1651" s="41" t="s">
        <v>409</v>
      </c>
      <c r="B1651" s="21">
        <v>916</v>
      </c>
      <c r="C1651" s="68" t="s">
        <v>68</v>
      </c>
      <c r="D1651" s="22" t="s">
        <v>68</v>
      </c>
      <c r="E1651" s="22" t="s">
        <v>410</v>
      </c>
      <c r="F1651" s="128"/>
      <c r="G1651" s="23">
        <f>G1652+G1662+G1666+G1673+G1677</f>
        <v>42766</v>
      </c>
    </row>
    <row r="1652" spans="1:7" x14ac:dyDescent="0.25">
      <c r="A1652" s="60" t="s">
        <v>97</v>
      </c>
      <c r="B1652" s="25">
        <v>916</v>
      </c>
      <c r="C1652" s="26" t="s">
        <v>68</v>
      </c>
      <c r="D1652" s="26" t="s">
        <v>68</v>
      </c>
      <c r="E1652" s="26" t="s">
        <v>411</v>
      </c>
      <c r="F1652" s="26"/>
      <c r="G1652" s="27">
        <f>G1653+G1656+G1659</f>
        <v>21173</v>
      </c>
    </row>
    <row r="1653" spans="1:7" x14ac:dyDescent="0.25">
      <c r="A1653" s="63" t="s">
        <v>22</v>
      </c>
      <c r="B1653" s="33">
        <v>916</v>
      </c>
      <c r="C1653" s="193" t="s">
        <v>68</v>
      </c>
      <c r="D1653" s="193" t="s">
        <v>68</v>
      </c>
      <c r="E1653" s="193" t="s">
        <v>411</v>
      </c>
      <c r="F1653" s="56" t="s">
        <v>15</v>
      </c>
      <c r="G1653" s="34">
        <f>G1654</f>
        <v>355</v>
      </c>
    </row>
    <row r="1654" spans="1:7" ht="31.5" x14ac:dyDescent="0.25">
      <c r="A1654" s="63" t="s">
        <v>17</v>
      </c>
      <c r="B1654" s="33">
        <v>916</v>
      </c>
      <c r="C1654" s="193" t="s">
        <v>68</v>
      </c>
      <c r="D1654" s="193" t="s">
        <v>68</v>
      </c>
      <c r="E1654" s="193" t="s">
        <v>411</v>
      </c>
      <c r="F1654" s="56" t="s">
        <v>16</v>
      </c>
      <c r="G1654" s="34">
        <f>G1655</f>
        <v>355</v>
      </c>
    </row>
    <row r="1655" spans="1:7" ht="31.5" x14ac:dyDescent="0.25">
      <c r="A1655" s="36" t="s">
        <v>194</v>
      </c>
      <c r="B1655" s="33">
        <v>916</v>
      </c>
      <c r="C1655" s="193" t="s">
        <v>68</v>
      </c>
      <c r="D1655" s="193" t="s">
        <v>68</v>
      </c>
      <c r="E1655" s="193" t="s">
        <v>411</v>
      </c>
      <c r="F1655" s="117" t="s">
        <v>134</v>
      </c>
      <c r="G1655" s="34">
        <v>355</v>
      </c>
    </row>
    <row r="1656" spans="1:7" x14ac:dyDescent="0.25">
      <c r="A1656" s="63" t="s">
        <v>23</v>
      </c>
      <c r="B1656" s="33">
        <v>916</v>
      </c>
      <c r="C1656" s="193" t="s">
        <v>68</v>
      </c>
      <c r="D1656" s="193" t="s">
        <v>68</v>
      </c>
      <c r="E1656" s="193" t="s">
        <v>411</v>
      </c>
      <c r="F1656" s="19" t="s">
        <v>24</v>
      </c>
      <c r="G1656" s="34">
        <f t="shared" ref="G1656:G1657" si="62">G1657</f>
        <v>1196</v>
      </c>
    </row>
    <row r="1657" spans="1:7" ht="31.5" x14ac:dyDescent="0.25">
      <c r="A1657" s="63" t="s">
        <v>165</v>
      </c>
      <c r="B1657" s="33">
        <v>916</v>
      </c>
      <c r="C1657" s="193" t="s">
        <v>68</v>
      </c>
      <c r="D1657" s="193" t="s">
        <v>68</v>
      </c>
      <c r="E1657" s="193" t="s">
        <v>411</v>
      </c>
      <c r="F1657" s="19" t="s">
        <v>169</v>
      </c>
      <c r="G1657" s="34">
        <f t="shared" si="62"/>
        <v>1196</v>
      </c>
    </row>
    <row r="1658" spans="1:7" ht="31.5" x14ac:dyDescent="0.25">
      <c r="A1658" s="63" t="s">
        <v>214</v>
      </c>
      <c r="B1658" s="33">
        <v>916</v>
      </c>
      <c r="C1658" s="193" t="s">
        <v>68</v>
      </c>
      <c r="D1658" s="193" t="s">
        <v>68</v>
      </c>
      <c r="E1658" s="193" t="s">
        <v>411</v>
      </c>
      <c r="F1658" s="193" t="s">
        <v>170</v>
      </c>
      <c r="G1658" s="34">
        <f>1820-14-610</f>
        <v>1196</v>
      </c>
    </row>
    <row r="1659" spans="1:7" ht="31.5" x14ac:dyDescent="0.25">
      <c r="A1659" s="36" t="s">
        <v>18</v>
      </c>
      <c r="B1659" s="33">
        <v>916</v>
      </c>
      <c r="C1659" s="193" t="s">
        <v>68</v>
      </c>
      <c r="D1659" s="193" t="s">
        <v>68</v>
      </c>
      <c r="E1659" s="193" t="s">
        <v>411</v>
      </c>
      <c r="F1659" s="193" t="s">
        <v>20</v>
      </c>
      <c r="G1659" s="30">
        <f>G1660</f>
        <v>19622</v>
      </c>
    </row>
    <row r="1660" spans="1:7" x14ac:dyDescent="0.25">
      <c r="A1660" s="36" t="s">
        <v>25</v>
      </c>
      <c r="B1660" s="33">
        <v>916</v>
      </c>
      <c r="C1660" s="193" t="s">
        <v>68</v>
      </c>
      <c r="D1660" s="193" t="s">
        <v>68</v>
      </c>
      <c r="E1660" s="193" t="s">
        <v>411</v>
      </c>
      <c r="F1660" s="193" t="s">
        <v>26</v>
      </c>
      <c r="G1660" s="30">
        <f>G1661</f>
        <v>19622</v>
      </c>
    </row>
    <row r="1661" spans="1:7" x14ac:dyDescent="0.25">
      <c r="A1661" s="63" t="s">
        <v>144</v>
      </c>
      <c r="B1661" s="33">
        <v>916</v>
      </c>
      <c r="C1661" s="193" t="s">
        <v>68</v>
      </c>
      <c r="D1661" s="193" t="s">
        <v>68</v>
      </c>
      <c r="E1661" s="193" t="s">
        <v>411</v>
      </c>
      <c r="F1661" s="117" t="s">
        <v>151</v>
      </c>
      <c r="G1661" s="30">
        <f>18914+98+610</f>
        <v>19622</v>
      </c>
    </row>
    <row r="1662" spans="1:7" x14ac:dyDescent="0.25">
      <c r="A1662" s="60" t="s">
        <v>195</v>
      </c>
      <c r="B1662" s="25">
        <v>916</v>
      </c>
      <c r="C1662" s="26" t="s">
        <v>68</v>
      </c>
      <c r="D1662" s="26" t="s">
        <v>68</v>
      </c>
      <c r="E1662" s="26" t="s">
        <v>412</v>
      </c>
      <c r="F1662" s="26"/>
      <c r="G1662" s="27">
        <f>G1663</f>
        <v>8925</v>
      </c>
    </row>
    <row r="1663" spans="1:7" x14ac:dyDescent="0.25">
      <c r="A1663" s="63" t="s">
        <v>22</v>
      </c>
      <c r="B1663" s="33">
        <v>916</v>
      </c>
      <c r="C1663" s="193" t="s">
        <v>68</v>
      </c>
      <c r="D1663" s="193" t="s">
        <v>68</v>
      </c>
      <c r="E1663" s="193" t="s">
        <v>412</v>
      </c>
      <c r="F1663" s="56" t="s">
        <v>15</v>
      </c>
      <c r="G1663" s="30">
        <f>G1664</f>
        <v>8925</v>
      </c>
    </row>
    <row r="1664" spans="1:7" ht="31.5" x14ac:dyDescent="0.25">
      <c r="A1664" s="63" t="s">
        <v>17</v>
      </c>
      <c r="B1664" s="33">
        <v>916</v>
      </c>
      <c r="C1664" s="193" t="s">
        <v>68</v>
      </c>
      <c r="D1664" s="193" t="s">
        <v>68</v>
      </c>
      <c r="E1664" s="193" t="s">
        <v>412</v>
      </c>
      <c r="F1664" s="56" t="s">
        <v>16</v>
      </c>
      <c r="G1664" s="30">
        <f>G1665</f>
        <v>8925</v>
      </c>
    </row>
    <row r="1665" spans="1:7" ht="31.5" x14ac:dyDescent="0.25">
      <c r="A1665" s="36" t="s">
        <v>194</v>
      </c>
      <c r="B1665" s="33">
        <v>916</v>
      </c>
      <c r="C1665" s="193" t="s">
        <v>68</v>
      </c>
      <c r="D1665" s="193" t="s">
        <v>68</v>
      </c>
      <c r="E1665" s="193" t="s">
        <v>412</v>
      </c>
      <c r="F1665" s="117" t="s">
        <v>134</v>
      </c>
      <c r="G1665" s="30">
        <f>8911+14</f>
        <v>8925</v>
      </c>
    </row>
    <row r="1666" spans="1:7" ht="47.25" x14ac:dyDescent="0.25">
      <c r="A1666" s="60" t="s">
        <v>196</v>
      </c>
      <c r="B1666" s="25">
        <v>916</v>
      </c>
      <c r="C1666" s="26" t="s">
        <v>68</v>
      </c>
      <c r="D1666" s="26" t="s">
        <v>68</v>
      </c>
      <c r="E1666" s="26" t="s">
        <v>413</v>
      </c>
      <c r="F1666" s="26"/>
      <c r="G1666" s="27">
        <f>G1667+G1670</f>
        <v>450</v>
      </c>
    </row>
    <row r="1667" spans="1:7" x14ac:dyDescent="0.25">
      <c r="A1667" s="63" t="s">
        <v>22</v>
      </c>
      <c r="B1667" s="33">
        <v>916</v>
      </c>
      <c r="C1667" s="193" t="s">
        <v>68</v>
      </c>
      <c r="D1667" s="193" t="s">
        <v>68</v>
      </c>
      <c r="E1667" s="193" t="s">
        <v>413</v>
      </c>
      <c r="F1667" s="56" t="s">
        <v>15</v>
      </c>
      <c r="G1667" s="34">
        <f>G1668</f>
        <v>150</v>
      </c>
    </row>
    <row r="1668" spans="1:7" ht="31.5" x14ac:dyDescent="0.25">
      <c r="A1668" s="63" t="s">
        <v>17</v>
      </c>
      <c r="B1668" s="33">
        <v>916</v>
      </c>
      <c r="C1668" s="193" t="s">
        <v>68</v>
      </c>
      <c r="D1668" s="193" t="s">
        <v>68</v>
      </c>
      <c r="E1668" s="193" t="s">
        <v>413</v>
      </c>
      <c r="F1668" s="56" t="s">
        <v>16</v>
      </c>
      <c r="G1668" s="34">
        <f>G1669</f>
        <v>150</v>
      </c>
    </row>
    <row r="1669" spans="1:7" ht="31.5" x14ac:dyDescent="0.25">
      <c r="A1669" s="36" t="s">
        <v>194</v>
      </c>
      <c r="B1669" s="33">
        <v>916</v>
      </c>
      <c r="C1669" s="193" t="s">
        <v>68</v>
      </c>
      <c r="D1669" s="193" t="s">
        <v>68</v>
      </c>
      <c r="E1669" s="193" t="s">
        <v>413</v>
      </c>
      <c r="F1669" s="117" t="s">
        <v>134</v>
      </c>
      <c r="G1669" s="34">
        <v>150</v>
      </c>
    </row>
    <row r="1670" spans="1:7" ht="31.5" x14ac:dyDescent="0.25">
      <c r="A1670" s="63" t="s">
        <v>18</v>
      </c>
      <c r="B1670" s="33">
        <v>916</v>
      </c>
      <c r="C1670" s="193" t="s">
        <v>68</v>
      </c>
      <c r="D1670" s="193" t="s">
        <v>68</v>
      </c>
      <c r="E1670" s="193" t="s">
        <v>413</v>
      </c>
      <c r="F1670" s="117" t="s">
        <v>20</v>
      </c>
      <c r="G1670" s="34">
        <f>G1671</f>
        <v>300</v>
      </c>
    </row>
    <row r="1671" spans="1:7" x14ac:dyDescent="0.25">
      <c r="A1671" s="63" t="s">
        <v>25</v>
      </c>
      <c r="B1671" s="33">
        <v>916</v>
      </c>
      <c r="C1671" s="193" t="s">
        <v>68</v>
      </c>
      <c r="D1671" s="193" t="s">
        <v>68</v>
      </c>
      <c r="E1671" s="193" t="s">
        <v>413</v>
      </c>
      <c r="F1671" s="117" t="s">
        <v>26</v>
      </c>
      <c r="G1671" s="34">
        <f>G1672</f>
        <v>300</v>
      </c>
    </row>
    <row r="1672" spans="1:7" x14ac:dyDescent="0.25">
      <c r="A1672" s="63" t="s">
        <v>144</v>
      </c>
      <c r="B1672" s="33">
        <v>916</v>
      </c>
      <c r="C1672" s="193" t="s">
        <v>68</v>
      </c>
      <c r="D1672" s="193" t="s">
        <v>68</v>
      </c>
      <c r="E1672" s="193" t="s">
        <v>413</v>
      </c>
      <c r="F1672" s="117" t="s">
        <v>151</v>
      </c>
      <c r="G1672" s="34">
        <v>300</v>
      </c>
    </row>
    <row r="1673" spans="1:7" x14ac:dyDescent="0.25">
      <c r="A1673" s="60" t="s">
        <v>197</v>
      </c>
      <c r="B1673" s="25">
        <v>916</v>
      </c>
      <c r="C1673" s="26" t="s">
        <v>68</v>
      </c>
      <c r="D1673" s="26" t="s">
        <v>68</v>
      </c>
      <c r="E1673" s="26" t="s">
        <v>414</v>
      </c>
      <c r="F1673" s="26"/>
      <c r="G1673" s="27">
        <f>G1674</f>
        <v>832</v>
      </c>
    </row>
    <row r="1674" spans="1:7" ht="31.5" x14ac:dyDescent="0.25">
      <c r="A1674" s="63" t="s">
        <v>18</v>
      </c>
      <c r="B1674" s="33">
        <v>916</v>
      </c>
      <c r="C1674" s="193" t="s">
        <v>68</v>
      </c>
      <c r="D1674" s="193" t="s">
        <v>68</v>
      </c>
      <c r="E1674" s="193" t="s">
        <v>414</v>
      </c>
      <c r="F1674" s="117" t="s">
        <v>20</v>
      </c>
      <c r="G1674" s="34">
        <f>G1675</f>
        <v>832</v>
      </c>
    </row>
    <row r="1675" spans="1:7" x14ac:dyDescent="0.25">
      <c r="A1675" s="63" t="s">
        <v>25</v>
      </c>
      <c r="B1675" s="33">
        <v>916</v>
      </c>
      <c r="C1675" s="193" t="s">
        <v>68</v>
      </c>
      <c r="D1675" s="193" t="s">
        <v>68</v>
      </c>
      <c r="E1675" s="193" t="s">
        <v>414</v>
      </c>
      <c r="F1675" s="117" t="s">
        <v>26</v>
      </c>
      <c r="G1675" s="34">
        <f>G1676</f>
        <v>832</v>
      </c>
    </row>
    <row r="1676" spans="1:7" x14ac:dyDescent="0.25">
      <c r="A1676" s="63" t="s">
        <v>144</v>
      </c>
      <c r="B1676" s="33">
        <v>916</v>
      </c>
      <c r="C1676" s="193" t="s">
        <v>68</v>
      </c>
      <c r="D1676" s="193" t="s">
        <v>68</v>
      </c>
      <c r="E1676" s="193" t="s">
        <v>414</v>
      </c>
      <c r="F1676" s="117" t="s">
        <v>151</v>
      </c>
      <c r="G1676" s="34">
        <f>930-98</f>
        <v>832</v>
      </c>
    </row>
    <row r="1677" spans="1:7" x14ac:dyDescent="0.25">
      <c r="A1677" s="60" t="s">
        <v>744</v>
      </c>
      <c r="B1677" s="25">
        <v>916</v>
      </c>
      <c r="C1677" s="26" t="s">
        <v>68</v>
      </c>
      <c r="D1677" s="26" t="s">
        <v>68</v>
      </c>
      <c r="E1677" s="26" t="s">
        <v>745</v>
      </c>
      <c r="F1677" s="100"/>
      <c r="G1677" s="160">
        <f>G1678+G1681</f>
        <v>11386</v>
      </c>
    </row>
    <row r="1678" spans="1:7" x14ac:dyDescent="0.25">
      <c r="A1678" s="63" t="s">
        <v>22</v>
      </c>
      <c r="B1678" s="33">
        <v>916</v>
      </c>
      <c r="C1678" s="193" t="s">
        <v>68</v>
      </c>
      <c r="D1678" s="193" t="s">
        <v>68</v>
      </c>
      <c r="E1678" s="193" t="s">
        <v>745</v>
      </c>
      <c r="F1678" s="117" t="s">
        <v>15</v>
      </c>
      <c r="G1678" s="161">
        <f>G1679</f>
        <v>6503.4</v>
      </c>
    </row>
    <row r="1679" spans="1:7" ht="31.5" x14ac:dyDescent="0.25">
      <c r="A1679" s="63" t="s">
        <v>17</v>
      </c>
      <c r="B1679" s="33">
        <v>916</v>
      </c>
      <c r="C1679" s="193" t="s">
        <v>68</v>
      </c>
      <c r="D1679" s="193" t="s">
        <v>68</v>
      </c>
      <c r="E1679" s="193" t="s">
        <v>745</v>
      </c>
      <c r="F1679" s="117" t="s">
        <v>16</v>
      </c>
      <c r="G1679" s="161">
        <f>G1680</f>
        <v>6503.4</v>
      </c>
    </row>
    <row r="1680" spans="1:7" ht="31.5" x14ac:dyDescent="0.25">
      <c r="A1680" s="36" t="s">
        <v>194</v>
      </c>
      <c r="B1680" s="33">
        <v>916</v>
      </c>
      <c r="C1680" s="193" t="s">
        <v>68</v>
      </c>
      <c r="D1680" s="193" t="s">
        <v>68</v>
      </c>
      <c r="E1680" s="193" t="s">
        <v>745</v>
      </c>
      <c r="F1680" s="117" t="s">
        <v>134</v>
      </c>
      <c r="G1680" s="161">
        <f>0+7971-1467.6</f>
        <v>6503.4</v>
      </c>
    </row>
    <row r="1681" spans="1:7" ht="31.5" x14ac:dyDescent="0.25">
      <c r="A1681" s="63" t="s">
        <v>18</v>
      </c>
      <c r="B1681" s="33">
        <v>916</v>
      </c>
      <c r="C1681" s="193" t="s">
        <v>68</v>
      </c>
      <c r="D1681" s="193" t="s">
        <v>68</v>
      </c>
      <c r="E1681" s="193" t="s">
        <v>745</v>
      </c>
      <c r="F1681" s="117" t="s">
        <v>20</v>
      </c>
      <c r="G1681" s="161">
        <f>G1682</f>
        <v>4882.6000000000004</v>
      </c>
    </row>
    <row r="1682" spans="1:7" x14ac:dyDescent="0.25">
      <c r="A1682" s="63" t="s">
        <v>25</v>
      </c>
      <c r="B1682" s="33">
        <v>916</v>
      </c>
      <c r="C1682" s="193" t="s">
        <v>68</v>
      </c>
      <c r="D1682" s="193" t="s">
        <v>68</v>
      </c>
      <c r="E1682" s="193" t="s">
        <v>745</v>
      </c>
      <c r="F1682" s="117" t="s">
        <v>26</v>
      </c>
      <c r="G1682" s="161">
        <f>G1683</f>
        <v>4882.6000000000004</v>
      </c>
    </row>
    <row r="1683" spans="1:7" x14ac:dyDescent="0.25">
      <c r="A1683" s="63" t="s">
        <v>144</v>
      </c>
      <c r="B1683" s="33">
        <v>916</v>
      </c>
      <c r="C1683" s="193" t="s">
        <v>68</v>
      </c>
      <c r="D1683" s="193" t="s">
        <v>68</v>
      </c>
      <c r="E1683" s="193" t="s">
        <v>745</v>
      </c>
      <c r="F1683" s="117" t="s">
        <v>151</v>
      </c>
      <c r="G1683" s="161">
        <f>0+3415+1467.6</f>
        <v>4882.6000000000004</v>
      </c>
    </row>
    <row r="1684" spans="1:7" x14ac:dyDescent="0.25">
      <c r="A1684" s="39" t="s">
        <v>102</v>
      </c>
      <c r="B1684" s="21">
        <v>916</v>
      </c>
      <c r="C1684" s="22" t="s">
        <v>68</v>
      </c>
      <c r="D1684" s="22" t="s">
        <v>78</v>
      </c>
      <c r="E1684" s="40" t="s">
        <v>96</v>
      </c>
      <c r="F1684" s="19"/>
      <c r="G1684" s="23">
        <f>G1685+G1753</f>
        <v>125994</v>
      </c>
    </row>
    <row r="1685" spans="1:7" ht="31.5" x14ac:dyDescent="0.25">
      <c r="A1685" s="41" t="s">
        <v>513</v>
      </c>
      <c r="B1685" s="21">
        <v>916</v>
      </c>
      <c r="C1685" s="22" t="s">
        <v>68</v>
      </c>
      <c r="D1685" s="21" t="s">
        <v>78</v>
      </c>
      <c r="E1685" s="22" t="s">
        <v>316</v>
      </c>
      <c r="F1685" s="22"/>
      <c r="G1685" s="23">
        <f>G1686+G1693+G1704+G1717</f>
        <v>125823</v>
      </c>
    </row>
    <row r="1686" spans="1:7" x14ac:dyDescent="0.25">
      <c r="A1686" s="59" t="s">
        <v>6</v>
      </c>
      <c r="B1686" s="51">
        <v>916</v>
      </c>
      <c r="C1686" s="52" t="s">
        <v>68</v>
      </c>
      <c r="D1686" s="52" t="s">
        <v>78</v>
      </c>
      <c r="E1686" s="52" t="s">
        <v>317</v>
      </c>
      <c r="F1686" s="52"/>
      <c r="G1686" s="53">
        <f t="shared" ref="G1686:G1689" si="63">G1687</f>
        <v>3339</v>
      </c>
    </row>
    <row r="1687" spans="1:7" ht="47.25" x14ac:dyDescent="0.25">
      <c r="A1687" s="48" t="s">
        <v>238</v>
      </c>
      <c r="B1687" s="21">
        <v>916</v>
      </c>
      <c r="C1687" s="162" t="s">
        <v>68</v>
      </c>
      <c r="D1687" s="162" t="s">
        <v>78</v>
      </c>
      <c r="E1687" s="49" t="s">
        <v>249</v>
      </c>
      <c r="F1687" s="155"/>
      <c r="G1687" s="156">
        <f t="shared" si="63"/>
        <v>3339</v>
      </c>
    </row>
    <row r="1688" spans="1:7" ht="63" x14ac:dyDescent="0.25">
      <c r="A1688" s="24" t="s">
        <v>205</v>
      </c>
      <c r="B1688" s="25">
        <v>916</v>
      </c>
      <c r="C1688" s="109" t="s">
        <v>68</v>
      </c>
      <c r="D1688" s="109" t="s">
        <v>78</v>
      </c>
      <c r="E1688" s="55" t="s">
        <v>254</v>
      </c>
      <c r="F1688" s="110"/>
      <c r="G1688" s="90">
        <f t="shared" si="63"/>
        <v>3339</v>
      </c>
    </row>
    <row r="1689" spans="1:7" ht="47.25" x14ac:dyDescent="0.25">
      <c r="A1689" s="189" t="s">
        <v>29</v>
      </c>
      <c r="B1689" s="25">
        <v>916</v>
      </c>
      <c r="C1689" s="193" t="s">
        <v>68</v>
      </c>
      <c r="D1689" s="193" t="s">
        <v>78</v>
      </c>
      <c r="E1689" s="54" t="s">
        <v>254</v>
      </c>
      <c r="F1689" s="193" t="s">
        <v>30</v>
      </c>
      <c r="G1689" s="34">
        <f t="shared" si="63"/>
        <v>3339</v>
      </c>
    </row>
    <row r="1690" spans="1:7" x14ac:dyDescent="0.25">
      <c r="A1690" s="189" t="s">
        <v>32</v>
      </c>
      <c r="B1690" s="33">
        <v>916</v>
      </c>
      <c r="C1690" s="193" t="s">
        <v>68</v>
      </c>
      <c r="D1690" s="193" t="s">
        <v>78</v>
      </c>
      <c r="E1690" s="54" t="s">
        <v>254</v>
      </c>
      <c r="F1690" s="193" t="s">
        <v>31</v>
      </c>
      <c r="G1690" s="34">
        <f>G1691+G1692</f>
        <v>3339</v>
      </c>
    </row>
    <row r="1691" spans="1:7" x14ac:dyDescent="0.25">
      <c r="A1691" s="189" t="s">
        <v>235</v>
      </c>
      <c r="B1691" s="33">
        <v>916</v>
      </c>
      <c r="C1691" s="193" t="s">
        <v>68</v>
      </c>
      <c r="D1691" s="193" t="s">
        <v>78</v>
      </c>
      <c r="E1691" s="54" t="s">
        <v>254</v>
      </c>
      <c r="F1691" s="193" t="s">
        <v>138</v>
      </c>
      <c r="G1691" s="34">
        <v>2565</v>
      </c>
    </row>
    <row r="1692" spans="1:7" ht="31.5" x14ac:dyDescent="0.25">
      <c r="A1692" s="190" t="s">
        <v>241</v>
      </c>
      <c r="B1692" s="33">
        <v>916</v>
      </c>
      <c r="C1692" s="193" t="s">
        <v>68</v>
      </c>
      <c r="D1692" s="193" t="s">
        <v>78</v>
      </c>
      <c r="E1692" s="54" t="s">
        <v>254</v>
      </c>
      <c r="F1692" s="193" t="s">
        <v>255</v>
      </c>
      <c r="G1692" s="34">
        <v>774</v>
      </c>
    </row>
    <row r="1693" spans="1:7" x14ac:dyDescent="0.25">
      <c r="A1693" s="41" t="s">
        <v>7</v>
      </c>
      <c r="B1693" s="21">
        <v>916</v>
      </c>
      <c r="C1693" s="22" t="s">
        <v>68</v>
      </c>
      <c r="D1693" s="22" t="s">
        <v>78</v>
      </c>
      <c r="E1693" s="49" t="s">
        <v>384</v>
      </c>
      <c r="F1693" s="68"/>
      <c r="G1693" s="23">
        <f>G1694</f>
        <v>12619</v>
      </c>
    </row>
    <row r="1694" spans="1:7" x14ac:dyDescent="0.25">
      <c r="A1694" s="41" t="s">
        <v>578</v>
      </c>
      <c r="B1694" s="21">
        <v>916</v>
      </c>
      <c r="C1694" s="52" t="s">
        <v>68</v>
      </c>
      <c r="D1694" s="52" t="s">
        <v>78</v>
      </c>
      <c r="E1694" s="49" t="s">
        <v>398</v>
      </c>
      <c r="F1694" s="68"/>
      <c r="G1694" s="23">
        <f t="shared" ref="G1694" si="64">G1695</f>
        <v>12619</v>
      </c>
    </row>
    <row r="1695" spans="1:7" x14ac:dyDescent="0.25">
      <c r="A1695" s="59" t="s">
        <v>182</v>
      </c>
      <c r="B1695" s="51">
        <v>916</v>
      </c>
      <c r="C1695" s="52" t="s">
        <v>68</v>
      </c>
      <c r="D1695" s="52" t="s">
        <v>78</v>
      </c>
      <c r="E1695" s="66" t="s">
        <v>399</v>
      </c>
      <c r="F1695" s="52"/>
      <c r="G1695" s="53">
        <f>G1696+G1700</f>
        <v>12619</v>
      </c>
    </row>
    <row r="1696" spans="1:7" x14ac:dyDescent="0.25">
      <c r="A1696" s="60" t="s">
        <v>185</v>
      </c>
      <c r="B1696" s="33">
        <v>916</v>
      </c>
      <c r="C1696" s="26" t="s">
        <v>68</v>
      </c>
      <c r="D1696" s="26" t="s">
        <v>78</v>
      </c>
      <c r="E1696" s="55" t="s">
        <v>400</v>
      </c>
      <c r="F1696" s="26"/>
      <c r="G1696" s="106">
        <f>G1697</f>
        <v>200</v>
      </c>
    </row>
    <row r="1697" spans="1:7" x14ac:dyDescent="0.25">
      <c r="A1697" s="63" t="s">
        <v>22</v>
      </c>
      <c r="B1697" s="33">
        <v>916</v>
      </c>
      <c r="C1697" s="193" t="s">
        <v>68</v>
      </c>
      <c r="D1697" s="193" t="s">
        <v>78</v>
      </c>
      <c r="E1697" s="40" t="s">
        <v>400</v>
      </c>
      <c r="F1697" s="19" t="s">
        <v>15</v>
      </c>
      <c r="G1697" s="34">
        <f t="shared" ref="G1697:G1698" si="65">G1698</f>
        <v>200</v>
      </c>
    </row>
    <row r="1698" spans="1:7" ht="31.5" x14ac:dyDescent="0.25">
      <c r="A1698" s="63" t="s">
        <v>17</v>
      </c>
      <c r="B1698" s="33">
        <v>916</v>
      </c>
      <c r="C1698" s="193" t="s">
        <v>68</v>
      </c>
      <c r="D1698" s="193" t="s">
        <v>78</v>
      </c>
      <c r="E1698" s="40" t="s">
        <v>400</v>
      </c>
      <c r="F1698" s="19" t="s">
        <v>16</v>
      </c>
      <c r="G1698" s="34">
        <f t="shared" si="65"/>
        <v>200</v>
      </c>
    </row>
    <row r="1699" spans="1:7" ht="31.5" x14ac:dyDescent="0.25">
      <c r="A1699" s="36" t="s">
        <v>130</v>
      </c>
      <c r="B1699" s="33">
        <v>916</v>
      </c>
      <c r="C1699" s="193" t="s">
        <v>68</v>
      </c>
      <c r="D1699" s="193" t="s">
        <v>78</v>
      </c>
      <c r="E1699" s="40" t="s">
        <v>400</v>
      </c>
      <c r="F1699" s="193" t="s">
        <v>134</v>
      </c>
      <c r="G1699" s="34">
        <v>200</v>
      </c>
    </row>
    <row r="1700" spans="1:7" ht="31.5" x14ac:dyDescent="0.25">
      <c r="A1700" s="36" t="s">
        <v>500</v>
      </c>
      <c r="B1700" s="33">
        <v>916</v>
      </c>
      <c r="C1700" s="193" t="s">
        <v>68</v>
      </c>
      <c r="D1700" s="193" t="s">
        <v>78</v>
      </c>
      <c r="E1700" s="54" t="s">
        <v>501</v>
      </c>
      <c r="F1700" s="193"/>
      <c r="G1700" s="30">
        <f>+G1701</f>
        <v>12419</v>
      </c>
    </row>
    <row r="1701" spans="1:7" x14ac:dyDescent="0.25">
      <c r="A1701" s="63" t="s">
        <v>23</v>
      </c>
      <c r="B1701" s="33">
        <v>916</v>
      </c>
      <c r="C1701" s="193" t="s">
        <v>68</v>
      </c>
      <c r="D1701" s="193" t="s">
        <v>78</v>
      </c>
      <c r="E1701" s="40" t="s">
        <v>501</v>
      </c>
      <c r="F1701" s="193" t="s">
        <v>24</v>
      </c>
      <c r="G1701" s="34">
        <f>G1702</f>
        <v>12419</v>
      </c>
    </row>
    <row r="1702" spans="1:7" ht="31.5" x14ac:dyDescent="0.25">
      <c r="A1702" s="63" t="s">
        <v>165</v>
      </c>
      <c r="B1702" s="33">
        <v>916</v>
      </c>
      <c r="C1702" s="193" t="s">
        <v>68</v>
      </c>
      <c r="D1702" s="193" t="s">
        <v>78</v>
      </c>
      <c r="E1702" s="40" t="s">
        <v>501</v>
      </c>
      <c r="F1702" s="193" t="s">
        <v>169</v>
      </c>
      <c r="G1702" s="34">
        <f>G1703</f>
        <v>12419</v>
      </c>
    </row>
    <row r="1703" spans="1:7" ht="31.5" x14ac:dyDescent="0.25">
      <c r="A1703" s="62" t="s">
        <v>166</v>
      </c>
      <c r="B1703" s="33">
        <v>916</v>
      </c>
      <c r="C1703" s="193" t="s">
        <v>68</v>
      </c>
      <c r="D1703" s="193" t="s">
        <v>78</v>
      </c>
      <c r="E1703" s="40" t="s">
        <v>501</v>
      </c>
      <c r="F1703" s="193" t="s">
        <v>170</v>
      </c>
      <c r="G1703" s="34">
        <f>7426+4993</f>
        <v>12419</v>
      </c>
    </row>
    <row r="1704" spans="1:7" ht="31.5" x14ac:dyDescent="0.25">
      <c r="A1704" s="59" t="s">
        <v>100</v>
      </c>
      <c r="B1704" s="51">
        <v>916</v>
      </c>
      <c r="C1704" s="52" t="s">
        <v>68</v>
      </c>
      <c r="D1704" s="52" t="s">
        <v>78</v>
      </c>
      <c r="E1704" s="52" t="s">
        <v>319</v>
      </c>
      <c r="F1704" s="52"/>
      <c r="G1704" s="53">
        <f>G1705+G1711</f>
        <v>370</v>
      </c>
    </row>
    <row r="1705" spans="1:7" ht="47.25" x14ac:dyDescent="0.25">
      <c r="A1705" s="41" t="s">
        <v>318</v>
      </c>
      <c r="B1705" s="21">
        <v>916</v>
      </c>
      <c r="C1705" s="22" t="s">
        <v>68</v>
      </c>
      <c r="D1705" s="22" t="s">
        <v>78</v>
      </c>
      <c r="E1705" s="49" t="s">
        <v>320</v>
      </c>
      <c r="F1705" s="68"/>
      <c r="G1705" s="53">
        <f t="shared" ref="G1705:G1706" si="66">G1706</f>
        <v>200</v>
      </c>
    </row>
    <row r="1706" spans="1:7" x14ac:dyDescent="0.25">
      <c r="A1706" s="59" t="s">
        <v>189</v>
      </c>
      <c r="B1706" s="51">
        <v>916</v>
      </c>
      <c r="C1706" s="52" t="s">
        <v>68</v>
      </c>
      <c r="D1706" s="52" t="s">
        <v>78</v>
      </c>
      <c r="E1706" s="66" t="s">
        <v>401</v>
      </c>
      <c r="F1706" s="52"/>
      <c r="G1706" s="53">
        <f t="shared" si="66"/>
        <v>200</v>
      </c>
    </row>
    <row r="1707" spans="1:7" x14ac:dyDescent="0.25">
      <c r="A1707" s="60" t="s">
        <v>190</v>
      </c>
      <c r="B1707" s="33">
        <v>916</v>
      </c>
      <c r="C1707" s="26" t="s">
        <v>68</v>
      </c>
      <c r="D1707" s="26" t="s">
        <v>78</v>
      </c>
      <c r="E1707" s="55" t="s">
        <v>402</v>
      </c>
      <c r="F1707" s="26"/>
      <c r="G1707" s="106">
        <f>G1708</f>
        <v>200</v>
      </c>
    </row>
    <row r="1708" spans="1:7" x14ac:dyDescent="0.25">
      <c r="A1708" s="63" t="s">
        <v>22</v>
      </c>
      <c r="B1708" s="33">
        <v>916</v>
      </c>
      <c r="C1708" s="193" t="s">
        <v>68</v>
      </c>
      <c r="D1708" s="193" t="s">
        <v>78</v>
      </c>
      <c r="E1708" s="40" t="s">
        <v>402</v>
      </c>
      <c r="F1708" s="19" t="s">
        <v>15</v>
      </c>
      <c r="G1708" s="34">
        <f t="shared" ref="G1708:G1709" si="67">G1709</f>
        <v>200</v>
      </c>
    </row>
    <row r="1709" spans="1:7" ht="31.5" x14ac:dyDescent="0.25">
      <c r="A1709" s="63" t="s">
        <v>17</v>
      </c>
      <c r="B1709" s="33">
        <v>916</v>
      </c>
      <c r="C1709" s="193" t="s">
        <v>68</v>
      </c>
      <c r="D1709" s="193" t="s">
        <v>78</v>
      </c>
      <c r="E1709" s="40" t="s">
        <v>402</v>
      </c>
      <c r="F1709" s="19" t="s">
        <v>16</v>
      </c>
      <c r="G1709" s="34">
        <f t="shared" si="67"/>
        <v>200</v>
      </c>
    </row>
    <row r="1710" spans="1:7" ht="31.5" x14ac:dyDescent="0.25">
      <c r="A1710" s="36" t="s">
        <v>130</v>
      </c>
      <c r="B1710" s="33">
        <v>916</v>
      </c>
      <c r="C1710" s="193" t="s">
        <v>68</v>
      </c>
      <c r="D1710" s="193" t="s">
        <v>78</v>
      </c>
      <c r="E1710" s="40" t="s">
        <v>402</v>
      </c>
      <c r="F1710" s="193" t="s">
        <v>134</v>
      </c>
      <c r="G1710" s="34">
        <v>200</v>
      </c>
    </row>
    <row r="1711" spans="1:7" ht="47.25" x14ac:dyDescent="0.25">
      <c r="A1711" s="41" t="s">
        <v>318</v>
      </c>
      <c r="B1711" s="21">
        <v>916</v>
      </c>
      <c r="C1711" s="22" t="s">
        <v>68</v>
      </c>
      <c r="D1711" s="22" t="s">
        <v>78</v>
      </c>
      <c r="E1711" s="49" t="s">
        <v>404</v>
      </c>
      <c r="F1711" s="68"/>
      <c r="G1711" s="23">
        <f>G1712</f>
        <v>170</v>
      </c>
    </row>
    <row r="1712" spans="1:7" ht="28.5" customHeight="1" x14ac:dyDescent="0.25">
      <c r="A1712" s="59" t="s">
        <v>189</v>
      </c>
      <c r="B1712" s="51">
        <v>916</v>
      </c>
      <c r="C1712" s="52" t="s">
        <v>68</v>
      </c>
      <c r="D1712" s="52" t="s">
        <v>78</v>
      </c>
      <c r="E1712" s="66" t="s">
        <v>405</v>
      </c>
      <c r="F1712" s="52"/>
      <c r="G1712" s="53">
        <f>G1713</f>
        <v>170</v>
      </c>
    </row>
    <row r="1713" spans="1:7" x14ac:dyDescent="0.25">
      <c r="A1713" s="60" t="s">
        <v>190</v>
      </c>
      <c r="B1713" s="25">
        <v>916</v>
      </c>
      <c r="C1713" s="26" t="s">
        <v>68</v>
      </c>
      <c r="D1713" s="26" t="s">
        <v>78</v>
      </c>
      <c r="E1713" s="55" t="s">
        <v>406</v>
      </c>
      <c r="F1713" s="26"/>
      <c r="G1713" s="106">
        <f>G1714</f>
        <v>170</v>
      </c>
    </row>
    <row r="1714" spans="1:7" x14ac:dyDescent="0.25">
      <c r="A1714" s="63" t="s">
        <v>22</v>
      </c>
      <c r="B1714" s="33">
        <v>916</v>
      </c>
      <c r="C1714" s="193" t="s">
        <v>68</v>
      </c>
      <c r="D1714" s="193" t="s">
        <v>78</v>
      </c>
      <c r="E1714" s="40" t="s">
        <v>406</v>
      </c>
      <c r="F1714" s="19" t="s">
        <v>15</v>
      </c>
      <c r="G1714" s="34">
        <f t="shared" ref="G1714:G1715" si="68">G1715</f>
        <v>170</v>
      </c>
    </row>
    <row r="1715" spans="1:7" ht="31.5" x14ac:dyDescent="0.25">
      <c r="A1715" s="63" t="s">
        <v>17</v>
      </c>
      <c r="B1715" s="33">
        <v>916</v>
      </c>
      <c r="C1715" s="193" t="s">
        <v>68</v>
      </c>
      <c r="D1715" s="193" t="s">
        <v>78</v>
      </c>
      <c r="E1715" s="40" t="s">
        <v>406</v>
      </c>
      <c r="F1715" s="19" t="s">
        <v>16</v>
      </c>
      <c r="G1715" s="34">
        <f t="shared" si="68"/>
        <v>170</v>
      </c>
    </row>
    <row r="1716" spans="1:7" ht="31.5" x14ac:dyDescent="0.25">
      <c r="A1716" s="36" t="s">
        <v>130</v>
      </c>
      <c r="B1716" s="33">
        <v>916</v>
      </c>
      <c r="C1716" s="193" t="s">
        <v>68</v>
      </c>
      <c r="D1716" s="193" t="s">
        <v>78</v>
      </c>
      <c r="E1716" s="40" t="s">
        <v>406</v>
      </c>
      <c r="F1716" s="193" t="s">
        <v>134</v>
      </c>
      <c r="G1716" s="34">
        <v>170</v>
      </c>
    </row>
    <row r="1717" spans="1:7" x14ac:dyDescent="0.25">
      <c r="A1717" s="59" t="s">
        <v>192</v>
      </c>
      <c r="B1717" s="51">
        <v>916</v>
      </c>
      <c r="C1717" s="52" t="s">
        <v>68</v>
      </c>
      <c r="D1717" s="52" t="s">
        <v>78</v>
      </c>
      <c r="E1717" s="52" t="s">
        <v>313</v>
      </c>
      <c r="F1717" s="52"/>
      <c r="G1717" s="53">
        <f>G1719+G1733+G1738</f>
        <v>109495</v>
      </c>
    </row>
    <row r="1718" spans="1:7" ht="31.5" x14ac:dyDescent="0.25">
      <c r="A1718" s="41" t="s">
        <v>312</v>
      </c>
      <c r="B1718" s="51">
        <v>916</v>
      </c>
      <c r="C1718" s="22" t="s">
        <v>68</v>
      </c>
      <c r="D1718" s="22" t="s">
        <v>78</v>
      </c>
      <c r="E1718" s="49" t="s">
        <v>330</v>
      </c>
      <c r="F1718" s="193"/>
      <c r="G1718" s="23">
        <f>G1719+G1733+G1738</f>
        <v>109495</v>
      </c>
    </row>
    <row r="1719" spans="1:7" x14ac:dyDescent="0.25">
      <c r="A1719" s="60" t="s">
        <v>731</v>
      </c>
      <c r="B1719" s="25">
        <v>916</v>
      </c>
      <c r="C1719" s="26" t="s">
        <v>68</v>
      </c>
      <c r="D1719" s="26" t="s">
        <v>78</v>
      </c>
      <c r="E1719" s="26" t="s">
        <v>415</v>
      </c>
      <c r="F1719" s="26"/>
      <c r="G1719" s="27">
        <f>G1720+G1725+G1729</f>
        <v>32471</v>
      </c>
    </row>
    <row r="1720" spans="1:7" ht="47.25" x14ac:dyDescent="0.25">
      <c r="A1720" s="36" t="s">
        <v>306</v>
      </c>
      <c r="B1720" s="33">
        <v>916</v>
      </c>
      <c r="C1720" s="193" t="s">
        <v>68</v>
      </c>
      <c r="D1720" s="193" t="s">
        <v>78</v>
      </c>
      <c r="E1720" s="193" t="s">
        <v>415</v>
      </c>
      <c r="F1720" s="193">
        <v>100</v>
      </c>
      <c r="G1720" s="34">
        <f>G1721</f>
        <v>29759</v>
      </c>
    </row>
    <row r="1721" spans="1:7" x14ac:dyDescent="0.25">
      <c r="A1721" s="36" t="s">
        <v>8</v>
      </c>
      <c r="B1721" s="33">
        <v>916</v>
      </c>
      <c r="C1721" s="193" t="s">
        <v>68</v>
      </c>
      <c r="D1721" s="193" t="s">
        <v>78</v>
      </c>
      <c r="E1721" s="193" t="s">
        <v>415</v>
      </c>
      <c r="F1721" s="193">
        <v>120</v>
      </c>
      <c r="G1721" s="34">
        <f>SUM(G1722:G1724)</f>
        <v>29759</v>
      </c>
    </row>
    <row r="1722" spans="1:7" x14ac:dyDescent="0.25">
      <c r="A1722" s="190" t="s">
        <v>482</v>
      </c>
      <c r="B1722" s="33">
        <v>916</v>
      </c>
      <c r="C1722" s="193" t="s">
        <v>68</v>
      </c>
      <c r="D1722" s="193" t="s">
        <v>78</v>
      </c>
      <c r="E1722" s="193" t="s">
        <v>415</v>
      </c>
      <c r="F1722" s="193" t="s">
        <v>132</v>
      </c>
      <c r="G1722" s="34">
        <f>16522+111+915</f>
        <v>17548</v>
      </c>
    </row>
    <row r="1723" spans="1:7" ht="31.5" x14ac:dyDescent="0.25">
      <c r="A1723" s="28" t="s">
        <v>129</v>
      </c>
      <c r="B1723" s="33">
        <v>916</v>
      </c>
      <c r="C1723" s="193" t="s">
        <v>68</v>
      </c>
      <c r="D1723" s="193" t="s">
        <v>78</v>
      </c>
      <c r="E1723" s="193" t="s">
        <v>415</v>
      </c>
      <c r="F1723" s="193" t="s">
        <v>133</v>
      </c>
      <c r="G1723" s="34">
        <f>5101+135</f>
        <v>5236</v>
      </c>
    </row>
    <row r="1724" spans="1:7" ht="47.25" x14ac:dyDescent="0.25">
      <c r="A1724" s="28" t="s">
        <v>221</v>
      </c>
      <c r="B1724" s="33">
        <v>916</v>
      </c>
      <c r="C1724" s="193" t="s">
        <v>68</v>
      </c>
      <c r="D1724" s="193" t="s">
        <v>78</v>
      </c>
      <c r="E1724" s="193" t="s">
        <v>415</v>
      </c>
      <c r="F1724" s="193" t="s">
        <v>224</v>
      </c>
      <c r="G1724" s="34">
        <f>6530+33+41+371</f>
        <v>6975</v>
      </c>
    </row>
    <row r="1725" spans="1:7" x14ac:dyDescent="0.25">
      <c r="A1725" s="36" t="s">
        <v>22</v>
      </c>
      <c r="B1725" s="33">
        <v>916</v>
      </c>
      <c r="C1725" s="193" t="s">
        <v>68</v>
      </c>
      <c r="D1725" s="193" t="s">
        <v>78</v>
      </c>
      <c r="E1725" s="193" t="s">
        <v>415</v>
      </c>
      <c r="F1725" s="193">
        <v>200</v>
      </c>
      <c r="G1725" s="34">
        <f>G1726</f>
        <v>2657</v>
      </c>
    </row>
    <row r="1726" spans="1:7" ht="31.5" x14ac:dyDescent="0.25">
      <c r="A1726" s="36" t="s">
        <v>17</v>
      </c>
      <c r="B1726" s="33">
        <v>916</v>
      </c>
      <c r="C1726" s="193" t="s">
        <v>68</v>
      </c>
      <c r="D1726" s="193" t="s">
        <v>78</v>
      </c>
      <c r="E1726" s="193" t="s">
        <v>415</v>
      </c>
      <c r="F1726" s="193">
        <v>240</v>
      </c>
      <c r="G1726" s="34">
        <f>G1727+G1728</f>
        <v>2657</v>
      </c>
    </row>
    <row r="1727" spans="1:7" ht="31.5" x14ac:dyDescent="0.25">
      <c r="A1727" s="36" t="s">
        <v>567</v>
      </c>
      <c r="B1727" s="33">
        <v>916</v>
      </c>
      <c r="C1727" s="193" t="s">
        <v>68</v>
      </c>
      <c r="D1727" s="193" t="s">
        <v>78</v>
      </c>
      <c r="E1727" s="193" t="s">
        <v>415</v>
      </c>
      <c r="F1727" s="193" t="s">
        <v>568</v>
      </c>
      <c r="G1727" s="34">
        <v>667</v>
      </c>
    </row>
    <row r="1728" spans="1:7" ht="31.5" x14ac:dyDescent="0.25">
      <c r="A1728" s="36" t="s">
        <v>130</v>
      </c>
      <c r="B1728" s="33">
        <v>916</v>
      </c>
      <c r="C1728" s="193" t="s">
        <v>68</v>
      </c>
      <c r="D1728" s="193" t="s">
        <v>78</v>
      </c>
      <c r="E1728" s="193" t="s">
        <v>415</v>
      </c>
      <c r="F1728" s="193" t="s">
        <v>134</v>
      </c>
      <c r="G1728" s="34">
        <f>1911+129-50</f>
        <v>1990</v>
      </c>
    </row>
    <row r="1729" spans="1:7" x14ac:dyDescent="0.25">
      <c r="A1729" s="36" t="s">
        <v>13</v>
      </c>
      <c r="B1729" s="33">
        <v>916</v>
      </c>
      <c r="C1729" s="193" t="s">
        <v>68</v>
      </c>
      <c r="D1729" s="193" t="s">
        <v>78</v>
      </c>
      <c r="E1729" s="193" t="s">
        <v>415</v>
      </c>
      <c r="F1729" s="193">
        <v>800</v>
      </c>
      <c r="G1729" s="34">
        <f t="shared" ref="G1729" si="69">G1730</f>
        <v>55</v>
      </c>
    </row>
    <row r="1730" spans="1:7" x14ac:dyDescent="0.25">
      <c r="A1730" s="36" t="s">
        <v>34</v>
      </c>
      <c r="B1730" s="33">
        <v>916</v>
      </c>
      <c r="C1730" s="193" t="s">
        <v>68</v>
      </c>
      <c r="D1730" s="193" t="s">
        <v>78</v>
      </c>
      <c r="E1730" s="193" t="s">
        <v>415</v>
      </c>
      <c r="F1730" s="193">
        <v>850</v>
      </c>
      <c r="G1730" s="34">
        <f>G1731+G1732</f>
        <v>55</v>
      </c>
    </row>
    <row r="1731" spans="1:7" x14ac:dyDescent="0.25">
      <c r="A1731" s="36" t="s">
        <v>131</v>
      </c>
      <c r="B1731" s="33">
        <v>916</v>
      </c>
      <c r="C1731" s="193" t="s">
        <v>68</v>
      </c>
      <c r="D1731" s="193" t="s">
        <v>78</v>
      </c>
      <c r="E1731" s="193" t="s">
        <v>415</v>
      </c>
      <c r="F1731" s="193" t="s">
        <v>135</v>
      </c>
      <c r="G1731" s="34">
        <v>52</v>
      </c>
    </row>
    <row r="1732" spans="1:7" x14ac:dyDescent="0.25">
      <c r="A1732" s="163" t="s">
        <v>140</v>
      </c>
      <c r="B1732" s="33">
        <v>916</v>
      </c>
      <c r="C1732" s="193" t="s">
        <v>68</v>
      </c>
      <c r="D1732" s="193" t="s">
        <v>78</v>
      </c>
      <c r="E1732" s="193" t="s">
        <v>415</v>
      </c>
      <c r="F1732" s="193" t="s">
        <v>141</v>
      </c>
      <c r="G1732" s="34">
        <v>3</v>
      </c>
    </row>
    <row r="1733" spans="1:7" x14ac:dyDescent="0.25">
      <c r="A1733" s="59" t="s">
        <v>193</v>
      </c>
      <c r="B1733" s="51">
        <v>916</v>
      </c>
      <c r="C1733" s="52" t="s">
        <v>68</v>
      </c>
      <c r="D1733" s="52" t="s">
        <v>78</v>
      </c>
      <c r="E1733" s="66" t="s">
        <v>314</v>
      </c>
      <c r="F1733" s="22"/>
      <c r="G1733" s="16">
        <f>G1734</f>
        <v>150</v>
      </c>
    </row>
    <row r="1734" spans="1:7" x14ac:dyDescent="0.25">
      <c r="A1734" s="60" t="s">
        <v>146</v>
      </c>
      <c r="B1734" s="25">
        <v>916</v>
      </c>
      <c r="C1734" s="26" t="s">
        <v>68</v>
      </c>
      <c r="D1734" s="26" t="s">
        <v>78</v>
      </c>
      <c r="E1734" s="55" t="s">
        <v>315</v>
      </c>
      <c r="F1734" s="26"/>
      <c r="G1734" s="106">
        <f>G1735</f>
        <v>150</v>
      </c>
    </row>
    <row r="1735" spans="1:7" x14ac:dyDescent="0.25">
      <c r="A1735" s="63" t="s">
        <v>22</v>
      </c>
      <c r="B1735" s="33">
        <v>916</v>
      </c>
      <c r="C1735" s="193" t="s">
        <v>68</v>
      </c>
      <c r="D1735" s="193" t="s">
        <v>78</v>
      </c>
      <c r="E1735" s="40" t="s">
        <v>315</v>
      </c>
      <c r="F1735" s="19" t="s">
        <v>15</v>
      </c>
      <c r="G1735" s="34">
        <f t="shared" ref="G1735:G1736" si="70">G1736</f>
        <v>150</v>
      </c>
    </row>
    <row r="1736" spans="1:7" ht="31.5" x14ac:dyDescent="0.25">
      <c r="A1736" s="63" t="s">
        <v>17</v>
      </c>
      <c r="B1736" s="33">
        <v>916</v>
      </c>
      <c r="C1736" s="193" t="s">
        <v>68</v>
      </c>
      <c r="D1736" s="193" t="s">
        <v>78</v>
      </c>
      <c r="E1736" s="40" t="s">
        <v>315</v>
      </c>
      <c r="F1736" s="19" t="s">
        <v>16</v>
      </c>
      <c r="G1736" s="34">
        <f t="shared" si="70"/>
        <v>150</v>
      </c>
    </row>
    <row r="1737" spans="1:7" ht="31.5" x14ac:dyDescent="0.25">
      <c r="A1737" s="36" t="s">
        <v>567</v>
      </c>
      <c r="B1737" s="33">
        <v>916</v>
      </c>
      <c r="C1737" s="193" t="s">
        <v>68</v>
      </c>
      <c r="D1737" s="193" t="s">
        <v>78</v>
      </c>
      <c r="E1737" s="40" t="s">
        <v>315</v>
      </c>
      <c r="F1737" s="193" t="s">
        <v>568</v>
      </c>
      <c r="G1737" s="34">
        <v>150</v>
      </c>
    </row>
    <row r="1738" spans="1:7" ht="31.5" x14ac:dyDescent="0.25">
      <c r="A1738" s="59" t="s">
        <v>198</v>
      </c>
      <c r="B1738" s="51">
        <v>916</v>
      </c>
      <c r="C1738" s="52" t="s">
        <v>68</v>
      </c>
      <c r="D1738" s="52" t="s">
        <v>78</v>
      </c>
      <c r="E1738" s="52" t="s">
        <v>416</v>
      </c>
      <c r="F1738" s="52"/>
      <c r="G1738" s="151">
        <f>G1739+G1744+G1748</f>
        <v>76874</v>
      </c>
    </row>
    <row r="1739" spans="1:7" ht="47.25" x14ac:dyDescent="0.25">
      <c r="A1739" s="63" t="s">
        <v>29</v>
      </c>
      <c r="B1739" s="33">
        <v>916</v>
      </c>
      <c r="C1739" s="193" t="s">
        <v>68</v>
      </c>
      <c r="D1739" s="193" t="s">
        <v>78</v>
      </c>
      <c r="E1739" s="54" t="s">
        <v>416</v>
      </c>
      <c r="F1739" s="193" t="s">
        <v>30</v>
      </c>
      <c r="G1739" s="34">
        <f>G1740</f>
        <v>71683</v>
      </c>
    </row>
    <row r="1740" spans="1:7" x14ac:dyDescent="0.25">
      <c r="A1740" s="63" t="s">
        <v>32</v>
      </c>
      <c r="B1740" s="33">
        <v>916</v>
      </c>
      <c r="C1740" s="193" t="s">
        <v>68</v>
      </c>
      <c r="D1740" s="193" t="s">
        <v>78</v>
      </c>
      <c r="E1740" s="54" t="s">
        <v>416</v>
      </c>
      <c r="F1740" s="193" t="s">
        <v>31</v>
      </c>
      <c r="G1740" s="34">
        <f>SUM(G1741:G1743)</f>
        <v>71683</v>
      </c>
    </row>
    <row r="1741" spans="1:7" x14ac:dyDescent="0.25">
      <c r="A1741" s="190" t="s">
        <v>339</v>
      </c>
      <c r="B1741" s="33">
        <v>916</v>
      </c>
      <c r="C1741" s="193" t="s">
        <v>68</v>
      </c>
      <c r="D1741" s="193" t="s">
        <v>78</v>
      </c>
      <c r="E1741" s="54" t="s">
        <v>416</v>
      </c>
      <c r="F1741" s="193" t="s">
        <v>138</v>
      </c>
      <c r="G1741" s="34">
        <f>44042+1461+1090</f>
        <v>46593</v>
      </c>
    </row>
    <row r="1742" spans="1:7" ht="31.5" x14ac:dyDescent="0.25">
      <c r="A1742" s="190" t="s">
        <v>137</v>
      </c>
      <c r="B1742" s="33">
        <v>916</v>
      </c>
      <c r="C1742" s="193" t="s">
        <v>68</v>
      </c>
      <c r="D1742" s="193" t="s">
        <v>78</v>
      </c>
      <c r="E1742" s="54" t="s">
        <v>416</v>
      </c>
      <c r="F1742" s="193" t="s">
        <v>139</v>
      </c>
      <c r="G1742" s="34">
        <f>9643-1400</f>
        <v>8243</v>
      </c>
    </row>
    <row r="1743" spans="1:7" ht="31.5" x14ac:dyDescent="0.25">
      <c r="A1743" s="190" t="s">
        <v>241</v>
      </c>
      <c r="B1743" s="33">
        <v>916</v>
      </c>
      <c r="C1743" s="193" t="s">
        <v>68</v>
      </c>
      <c r="D1743" s="193" t="s">
        <v>78</v>
      </c>
      <c r="E1743" s="54" t="s">
        <v>416</v>
      </c>
      <c r="F1743" s="193" t="s">
        <v>255</v>
      </c>
      <c r="G1743" s="34">
        <f>16203+334+310</f>
        <v>16847</v>
      </c>
    </row>
    <row r="1744" spans="1:7" x14ac:dyDescent="0.25">
      <c r="A1744" s="36" t="s">
        <v>22</v>
      </c>
      <c r="B1744" s="33">
        <v>916</v>
      </c>
      <c r="C1744" s="193" t="s">
        <v>68</v>
      </c>
      <c r="D1744" s="193" t="s">
        <v>78</v>
      </c>
      <c r="E1744" s="54" t="s">
        <v>416</v>
      </c>
      <c r="F1744" s="193">
        <v>200</v>
      </c>
      <c r="G1744" s="34">
        <f t="shared" ref="G1744" si="71">G1745</f>
        <v>5064</v>
      </c>
    </row>
    <row r="1745" spans="1:7" ht="31.5" x14ac:dyDescent="0.25">
      <c r="A1745" s="36" t="s">
        <v>17</v>
      </c>
      <c r="B1745" s="33">
        <v>916</v>
      </c>
      <c r="C1745" s="193" t="s">
        <v>68</v>
      </c>
      <c r="D1745" s="193" t="s">
        <v>78</v>
      </c>
      <c r="E1745" s="54" t="s">
        <v>416</v>
      </c>
      <c r="F1745" s="193">
        <v>240</v>
      </c>
      <c r="G1745" s="34">
        <f>G1746+G1747</f>
        <v>5064</v>
      </c>
    </row>
    <row r="1746" spans="1:7" ht="31.5" x14ac:dyDescent="0.25">
      <c r="A1746" s="36" t="s">
        <v>567</v>
      </c>
      <c r="B1746" s="33">
        <v>916</v>
      </c>
      <c r="C1746" s="193" t="s">
        <v>68</v>
      </c>
      <c r="D1746" s="193" t="s">
        <v>78</v>
      </c>
      <c r="E1746" s="54" t="s">
        <v>416</v>
      </c>
      <c r="F1746" s="193" t="s">
        <v>568</v>
      </c>
      <c r="G1746" s="34">
        <f>1346+170</f>
        <v>1516</v>
      </c>
    </row>
    <row r="1747" spans="1:7" ht="31.5" x14ac:dyDescent="0.25">
      <c r="A1747" s="36" t="s">
        <v>130</v>
      </c>
      <c r="B1747" s="33">
        <v>916</v>
      </c>
      <c r="C1747" s="193" t="s">
        <v>68</v>
      </c>
      <c r="D1747" s="193" t="s">
        <v>78</v>
      </c>
      <c r="E1747" s="54" t="s">
        <v>416</v>
      </c>
      <c r="F1747" s="193" t="s">
        <v>134</v>
      </c>
      <c r="G1747" s="34">
        <f>3382+166</f>
        <v>3548</v>
      </c>
    </row>
    <row r="1748" spans="1:7" x14ac:dyDescent="0.25">
      <c r="A1748" s="36" t="s">
        <v>13</v>
      </c>
      <c r="B1748" s="33">
        <v>916</v>
      </c>
      <c r="C1748" s="193" t="s">
        <v>68</v>
      </c>
      <c r="D1748" s="193" t="s">
        <v>78</v>
      </c>
      <c r="E1748" s="54" t="s">
        <v>416</v>
      </c>
      <c r="F1748" s="193">
        <v>800</v>
      </c>
      <c r="G1748" s="34">
        <f t="shared" ref="G1748" si="72">G1749</f>
        <v>127</v>
      </c>
    </row>
    <row r="1749" spans="1:7" x14ac:dyDescent="0.25">
      <c r="A1749" s="36" t="s">
        <v>34</v>
      </c>
      <c r="B1749" s="33">
        <v>916</v>
      </c>
      <c r="C1749" s="193" t="s">
        <v>68</v>
      </c>
      <c r="D1749" s="193" t="s">
        <v>78</v>
      </c>
      <c r="E1749" s="54" t="s">
        <v>416</v>
      </c>
      <c r="F1749" s="193">
        <v>850</v>
      </c>
      <c r="G1749" s="34">
        <f>G1750+G1751+G1752</f>
        <v>127</v>
      </c>
    </row>
    <row r="1750" spans="1:7" x14ac:dyDescent="0.25">
      <c r="A1750" s="36" t="s">
        <v>131</v>
      </c>
      <c r="B1750" s="33">
        <v>916</v>
      </c>
      <c r="C1750" s="193" t="s">
        <v>68</v>
      </c>
      <c r="D1750" s="193" t="s">
        <v>78</v>
      </c>
      <c r="E1750" s="54" t="s">
        <v>416</v>
      </c>
      <c r="F1750" s="19" t="s">
        <v>135</v>
      </c>
      <c r="G1750" s="34">
        <f>119-2</f>
        <v>117</v>
      </c>
    </row>
    <row r="1751" spans="1:7" x14ac:dyDescent="0.25">
      <c r="A1751" s="63" t="s">
        <v>140</v>
      </c>
      <c r="B1751" s="33">
        <v>916</v>
      </c>
      <c r="C1751" s="193" t="s">
        <v>68</v>
      </c>
      <c r="D1751" s="193" t="s">
        <v>78</v>
      </c>
      <c r="E1751" s="54" t="s">
        <v>416</v>
      </c>
      <c r="F1751" s="19" t="s">
        <v>141</v>
      </c>
      <c r="G1751" s="34">
        <v>8</v>
      </c>
    </row>
    <row r="1752" spans="1:7" x14ac:dyDescent="0.25">
      <c r="A1752" s="190" t="s">
        <v>507</v>
      </c>
      <c r="B1752" s="33">
        <v>916</v>
      </c>
      <c r="C1752" s="193" t="s">
        <v>68</v>
      </c>
      <c r="D1752" s="193" t="s">
        <v>78</v>
      </c>
      <c r="E1752" s="54" t="s">
        <v>416</v>
      </c>
      <c r="F1752" s="193" t="s">
        <v>506</v>
      </c>
      <c r="G1752" s="30">
        <v>2</v>
      </c>
    </row>
    <row r="1753" spans="1:7" ht="31.5" x14ac:dyDescent="0.25">
      <c r="A1753" s="41" t="s">
        <v>518</v>
      </c>
      <c r="B1753" s="21">
        <v>916</v>
      </c>
      <c r="C1753" s="22" t="s">
        <v>68</v>
      </c>
      <c r="D1753" s="21" t="s">
        <v>78</v>
      </c>
      <c r="E1753" s="22" t="s">
        <v>227</v>
      </c>
      <c r="F1753" s="22"/>
      <c r="G1753" s="23">
        <f>G1754</f>
        <v>171</v>
      </c>
    </row>
    <row r="1754" spans="1:7" x14ac:dyDescent="0.25">
      <c r="A1754" s="50" t="s">
        <v>585</v>
      </c>
      <c r="B1754" s="51">
        <v>916</v>
      </c>
      <c r="C1754" s="52" t="s">
        <v>68</v>
      </c>
      <c r="D1754" s="52" t="s">
        <v>78</v>
      </c>
      <c r="E1754" s="66" t="s">
        <v>589</v>
      </c>
      <c r="F1754" s="26"/>
      <c r="G1754" s="53">
        <f>G1755+G1760</f>
        <v>171</v>
      </c>
    </row>
    <row r="1755" spans="1:7" ht="34.5" customHeight="1" x14ac:dyDescent="0.25">
      <c r="A1755" s="48" t="s">
        <v>586</v>
      </c>
      <c r="B1755" s="21">
        <v>916</v>
      </c>
      <c r="C1755" s="68" t="s">
        <v>68</v>
      </c>
      <c r="D1755" s="22" t="s">
        <v>78</v>
      </c>
      <c r="E1755" s="49" t="s">
        <v>590</v>
      </c>
      <c r="F1755" s="68"/>
      <c r="G1755" s="23">
        <f>G1756</f>
        <v>91</v>
      </c>
    </row>
    <row r="1756" spans="1:7" ht="47.25" x14ac:dyDescent="0.25">
      <c r="A1756" s="24" t="s">
        <v>587</v>
      </c>
      <c r="B1756" s="25">
        <v>916</v>
      </c>
      <c r="C1756" s="26" t="s">
        <v>68</v>
      </c>
      <c r="D1756" s="26" t="s">
        <v>78</v>
      </c>
      <c r="E1756" s="55" t="s">
        <v>591</v>
      </c>
      <c r="F1756" s="26"/>
      <c r="G1756" s="27">
        <f>G1757</f>
        <v>91</v>
      </c>
    </row>
    <row r="1757" spans="1:7" x14ac:dyDescent="0.25">
      <c r="A1757" s="189" t="s">
        <v>22</v>
      </c>
      <c r="B1757" s="33">
        <v>916</v>
      </c>
      <c r="C1757" s="19" t="s">
        <v>68</v>
      </c>
      <c r="D1757" s="19" t="s">
        <v>78</v>
      </c>
      <c r="E1757" s="54" t="s">
        <v>591</v>
      </c>
      <c r="F1757" s="193" t="s">
        <v>15</v>
      </c>
      <c r="G1757" s="30">
        <f>G1758</f>
        <v>91</v>
      </c>
    </row>
    <row r="1758" spans="1:7" ht="31.5" x14ac:dyDescent="0.25">
      <c r="A1758" s="189" t="s">
        <v>17</v>
      </c>
      <c r="B1758" s="33">
        <v>916</v>
      </c>
      <c r="C1758" s="19" t="s">
        <v>68</v>
      </c>
      <c r="D1758" s="19" t="s">
        <v>78</v>
      </c>
      <c r="E1758" s="54" t="s">
        <v>591</v>
      </c>
      <c r="F1758" s="193" t="s">
        <v>16</v>
      </c>
      <c r="G1758" s="30">
        <f>G1759</f>
        <v>91</v>
      </c>
    </row>
    <row r="1759" spans="1:7" ht="31.5" x14ac:dyDescent="0.25">
      <c r="A1759" s="190" t="s">
        <v>130</v>
      </c>
      <c r="B1759" s="33">
        <v>916</v>
      </c>
      <c r="C1759" s="19" t="s">
        <v>68</v>
      </c>
      <c r="D1759" s="19" t="s">
        <v>78</v>
      </c>
      <c r="E1759" s="54" t="s">
        <v>591</v>
      </c>
      <c r="F1759" s="193" t="s">
        <v>134</v>
      </c>
      <c r="G1759" s="30">
        <f>130-39</f>
        <v>91</v>
      </c>
    </row>
    <row r="1760" spans="1:7" ht="31.5" x14ac:dyDescent="0.25">
      <c r="A1760" s="48" t="s">
        <v>226</v>
      </c>
      <c r="B1760" s="21">
        <v>916</v>
      </c>
      <c r="C1760" s="68" t="s">
        <v>68</v>
      </c>
      <c r="D1760" s="22" t="s">
        <v>78</v>
      </c>
      <c r="E1760" s="49" t="s">
        <v>592</v>
      </c>
      <c r="F1760" s="68"/>
      <c r="G1760" s="23">
        <f>G1761</f>
        <v>80</v>
      </c>
    </row>
    <row r="1761" spans="1:7" x14ac:dyDescent="0.25">
      <c r="A1761" s="24" t="s">
        <v>588</v>
      </c>
      <c r="B1761" s="25">
        <v>916</v>
      </c>
      <c r="C1761" s="26" t="s">
        <v>68</v>
      </c>
      <c r="D1761" s="26" t="s">
        <v>78</v>
      </c>
      <c r="E1761" s="55" t="s">
        <v>593</v>
      </c>
      <c r="F1761" s="26"/>
      <c r="G1761" s="27">
        <f>G1762</f>
        <v>80</v>
      </c>
    </row>
    <row r="1762" spans="1:7" x14ac:dyDescent="0.25">
      <c r="A1762" s="189" t="s">
        <v>22</v>
      </c>
      <c r="B1762" s="33">
        <v>916</v>
      </c>
      <c r="C1762" s="19" t="s">
        <v>68</v>
      </c>
      <c r="D1762" s="19" t="s">
        <v>78</v>
      </c>
      <c r="E1762" s="55" t="s">
        <v>593</v>
      </c>
      <c r="F1762" s="193" t="s">
        <v>15</v>
      </c>
      <c r="G1762" s="30">
        <f>G1763</f>
        <v>80</v>
      </c>
    </row>
    <row r="1763" spans="1:7" ht="31.5" x14ac:dyDescent="0.25">
      <c r="A1763" s="189" t="s">
        <v>17</v>
      </c>
      <c r="B1763" s="33">
        <v>916</v>
      </c>
      <c r="C1763" s="19" t="s">
        <v>68</v>
      </c>
      <c r="D1763" s="19" t="s">
        <v>78</v>
      </c>
      <c r="E1763" s="55" t="s">
        <v>593</v>
      </c>
      <c r="F1763" s="193" t="s">
        <v>16</v>
      </c>
      <c r="G1763" s="30">
        <f>G1764</f>
        <v>80</v>
      </c>
    </row>
    <row r="1764" spans="1:7" ht="31.5" x14ac:dyDescent="0.25">
      <c r="A1764" s="190" t="s">
        <v>130</v>
      </c>
      <c r="B1764" s="33">
        <v>916</v>
      </c>
      <c r="C1764" s="19" t="s">
        <v>68</v>
      </c>
      <c r="D1764" s="19" t="s">
        <v>78</v>
      </c>
      <c r="E1764" s="55" t="s">
        <v>593</v>
      </c>
      <c r="F1764" s="193" t="s">
        <v>134</v>
      </c>
      <c r="G1764" s="30">
        <v>80</v>
      </c>
    </row>
    <row r="1765" spans="1:7" ht="18.75" x14ac:dyDescent="0.3">
      <c r="A1765" s="37" t="s">
        <v>103</v>
      </c>
      <c r="B1765" s="21">
        <v>916</v>
      </c>
      <c r="C1765" s="38">
        <v>10</v>
      </c>
      <c r="D1765" s="38" t="s">
        <v>98</v>
      </c>
      <c r="E1765" s="38" t="s">
        <v>96</v>
      </c>
      <c r="F1765" s="38"/>
      <c r="G1765" s="83">
        <f>G1766+G1780</f>
        <v>94343</v>
      </c>
    </row>
    <row r="1766" spans="1:7" x14ac:dyDescent="0.25">
      <c r="A1766" s="39" t="s">
        <v>104</v>
      </c>
      <c r="B1766" s="21">
        <v>916</v>
      </c>
      <c r="C1766" s="22">
        <v>10</v>
      </c>
      <c r="D1766" s="22" t="s">
        <v>57</v>
      </c>
      <c r="E1766" s="40" t="s">
        <v>96</v>
      </c>
      <c r="F1766" s="19"/>
      <c r="G1766" s="23">
        <f>G1767</f>
        <v>3637</v>
      </c>
    </row>
    <row r="1767" spans="1:7" ht="31.5" x14ac:dyDescent="0.25">
      <c r="A1767" s="41" t="s">
        <v>519</v>
      </c>
      <c r="B1767" s="21">
        <v>916</v>
      </c>
      <c r="C1767" s="22" t="s">
        <v>107</v>
      </c>
      <c r="D1767" s="21" t="s">
        <v>57</v>
      </c>
      <c r="E1767" s="22" t="s">
        <v>417</v>
      </c>
      <c r="F1767" s="22"/>
      <c r="G1767" s="23">
        <f>G1768+G1774</f>
        <v>3637</v>
      </c>
    </row>
    <row r="1768" spans="1:7" x14ac:dyDescent="0.25">
      <c r="A1768" s="48" t="s">
        <v>712</v>
      </c>
      <c r="B1768" s="21">
        <v>916</v>
      </c>
      <c r="C1768" s="22">
        <v>10</v>
      </c>
      <c r="D1768" s="22" t="s">
        <v>57</v>
      </c>
      <c r="E1768" s="49" t="s">
        <v>537</v>
      </c>
      <c r="F1768" s="68"/>
      <c r="G1768" s="23">
        <f>G1769</f>
        <v>37</v>
      </c>
    </row>
    <row r="1769" spans="1:7" x14ac:dyDescent="0.25">
      <c r="A1769" s="48" t="s">
        <v>527</v>
      </c>
      <c r="B1769" s="21">
        <v>916</v>
      </c>
      <c r="C1769" s="22">
        <v>10</v>
      </c>
      <c r="D1769" s="22" t="s">
        <v>57</v>
      </c>
      <c r="E1769" s="49" t="s">
        <v>545</v>
      </c>
      <c r="F1769" s="68"/>
      <c r="G1769" s="23">
        <f>G1770</f>
        <v>37</v>
      </c>
    </row>
    <row r="1770" spans="1:7" ht="47.25" x14ac:dyDescent="0.25">
      <c r="A1770" s="60" t="s">
        <v>783</v>
      </c>
      <c r="B1770" s="25">
        <v>916</v>
      </c>
      <c r="C1770" s="26">
        <v>10</v>
      </c>
      <c r="D1770" s="26" t="s">
        <v>57</v>
      </c>
      <c r="E1770" s="55" t="s">
        <v>549</v>
      </c>
      <c r="F1770" s="110"/>
      <c r="G1770" s="27">
        <f>G1771</f>
        <v>37</v>
      </c>
    </row>
    <row r="1771" spans="1:7" x14ac:dyDescent="0.25">
      <c r="A1771" s="36" t="s">
        <v>23</v>
      </c>
      <c r="B1771" s="33">
        <v>916</v>
      </c>
      <c r="C1771" s="193">
        <v>10</v>
      </c>
      <c r="D1771" s="193" t="s">
        <v>57</v>
      </c>
      <c r="E1771" s="54" t="s">
        <v>549</v>
      </c>
      <c r="F1771" s="124">
        <v>300</v>
      </c>
      <c r="G1771" s="35">
        <f>G1772</f>
        <v>37</v>
      </c>
    </row>
    <row r="1772" spans="1:7" x14ac:dyDescent="0.25">
      <c r="A1772" s="36" t="s">
        <v>105</v>
      </c>
      <c r="B1772" s="33">
        <v>916</v>
      </c>
      <c r="C1772" s="193">
        <v>10</v>
      </c>
      <c r="D1772" s="193" t="s">
        <v>57</v>
      </c>
      <c r="E1772" s="54" t="s">
        <v>549</v>
      </c>
      <c r="F1772" s="124">
        <v>310</v>
      </c>
      <c r="G1772" s="35">
        <f>G1773</f>
        <v>37</v>
      </c>
    </row>
    <row r="1773" spans="1:7" ht="31.5" x14ac:dyDescent="0.25">
      <c r="A1773" s="36" t="s">
        <v>162</v>
      </c>
      <c r="B1773" s="33">
        <v>916</v>
      </c>
      <c r="C1773" s="193">
        <v>10</v>
      </c>
      <c r="D1773" s="193" t="s">
        <v>57</v>
      </c>
      <c r="E1773" s="54" t="s">
        <v>549</v>
      </c>
      <c r="F1773" s="124">
        <v>313</v>
      </c>
      <c r="G1773" s="35">
        <v>37</v>
      </c>
    </row>
    <row r="1774" spans="1:7" x14ac:dyDescent="0.25">
      <c r="A1774" s="48" t="s">
        <v>535</v>
      </c>
      <c r="B1774" s="21">
        <v>916</v>
      </c>
      <c r="C1774" s="22">
        <v>10</v>
      </c>
      <c r="D1774" s="22" t="s">
        <v>57</v>
      </c>
      <c r="E1774" s="49" t="s">
        <v>558</v>
      </c>
      <c r="F1774" s="64"/>
      <c r="G1774" s="88">
        <f>G1775</f>
        <v>3600</v>
      </c>
    </row>
    <row r="1775" spans="1:7" ht="47.25" x14ac:dyDescent="0.25">
      <c r="A1775" s="48" t="s">
        <v>536</v>
      </c>
      <c r="B1775" s="21">
        <v>916</v>
      </c>
      <c r="C1775" s="22">
        <v>10</v>
      </c>
      <c r="D1775" s="22" t="s">
        <v>57</v>
      </c>
      <c r="E1775" s="49" t="s">
        <v>559</v>
      </c>
      <c r="F1775" s="68"/>
      <c r="G1775" s="23">
        <f>G1776</f>
        <v>3600</v>
      </c>
    </row>
    <row r="1776" spans="1:7" ht="63" x14ac:dyDescent="0.25">
      <c r="A1776" s="60" t="s">
        <v>778</v>
      </c>
      <c r="B1776" s="25">
        <v>916</v>
      </c>
      <c r="C1776" s="26">
        <v>10</v>
      </c>
      <c r="D1776" s="26" t="s">
        <v>57</v>
      </c>
      <c r="E1776" s="55" t="s">
        <v>560</v>
      </c>
      <c r="F1776" s="110"/>
      <c r="G1776" s="90">
        <f>G1777</f>
        <v>3600</v>
      </c>
    </row>
    <row r="1777" spans="1:7" ht="31.5" x14ac:dyDescent="0.25">
      <c r="A1777" s="36" t="s">
        <v>18</v>
      </c>
      <c r="B1777" s="33">
        <v>916</v>
      </c>
      <c r="C1777" s="193">
        <v>10</v>
      </c>
      <c r="D1777" s="193" t="s">
        <v>57</v>
      </c>
      <c r="E1777" s="54" t="s">
        <v>560</v>
      </c>
      <c r="F1777" s="193" t="s">
        <v>20</v>
      </c>
      <c r="G1777" s="35">
        <f>G1778</f>
        <v>3600</v>
      </c>
    </row>
    <row r="1778" spans="1:7" x14ac:dyDescent="0.25">
      <c r="A1778" s="36" t="s">
        <v>25</v>
      </c>
      <c r="B1778" s="33">
        <v>916</v>
      </c>
      <c r="C1778" s="193">
        <v>10</v>
      </c>
      <c r="D1778" s="193" t="s">
        <v>57</v>
      </c>
      <c r="E1778" s="54" t="s">
        <v>560</v>
      </c>
      <c r="F1778" s="193" t="s">
        <v>26</v>
      </c>
      <c r="G1778" s="35">
        <f>G1779</f>
        <v>3600</v>
      </c>
    </row>
    <row r="1779" spans="1:7" x14ac:dyDescent="0.25">
      <c r="A1779" s="36" t="s">
        <v>144</v>
      </c>
      <c r="B1779" s="33">
        <v>916</v>
      </c>
      <c r="C1779" s="193">
        <v>10</v>
      </c>
      <c r="D1779" s="193" t="s">
        <v>57</v>
      </c>
      <c r="E1779" s="54" t="s">
        <v>560</v>
      </c>
      <c r="F1779" s="193" t="s">
        <v>151</v>
      </c>
      <c r="G1779" s="35">
        <v>3600</v>
      </c>
    </row>
    <row r="1780" spans="1:7" x14ac:dyDescent="0.25">
      <c r="A1780" s="39" t="s">
        <v>106</v>
      </c>
      <c r="B1780" s="21">
        <v>916</v>
      </c>
      <c r="C1780" s="22">
        <v>10</v>
      </c>
      <c r="D1780" s="22" t="s">
        <v>58</v>
      </c>
      <c r="E1780" s="40" t="s">
        <v>96</v>
      </c>
      <c r="F1780" s="19"/>
      <c r="G1780" s="23">
        <f>G1781</f>
        <v>90706</v>
      </c>
    </row>
    <row r="1781" spans="1:7" ht="31.5" x14ac:dyDescent="0.25">
      <c r="A1781" s="41" t="s">
        <v>513</v>
      </c>
      <c r="B1781" s="21">
        <v>916</v>
      </c>
      <c r="C1781" s="22" t="s">
        <v>107</v>
      </c>
      <c r="D1781" s="21" t="s">
        <v>58</v>
      </c>
      <c r="E1781" s="22" t="s">
        <v>316</v>
      </c>
      <c r="F1781" s="22"/>
      <c r="G1781" s="23">
        <f>G1782</f>
        <v>90706</v>
      </c>
    </row>
    <row r="1782" spans="1:7" x14ac:dyDescent="0.25">
      <c r="A1782" s="59" t="s">
        <v>6</v>
      </c>
      <c r="B1782" s="51">
        <v>916</v>
      </c>
      <c r="C1782" s="52" t="s">
        <v>107</v>
      </c>
      <c r="D1782" s="52" t="s">
        <v>58</v>
      </c>
      <c r="E1782" s="52" t="s">
        <v>317</v>
      </c>
      <c r="F1782" s="52"/>
      <c r="G1782" s="53">
        <f>G1783+G1791</f>
        <v>90706</v>
      </c>
    </row>
    <row r="1783" spans="1:7" ht="47.25" x14ac:dyDescent="0.25">
      <c r="A1783" s="48" t="s">
        <v>236</v>
      </c>
      <c r="B1783" s="21">
        <v>916</v>
      </c>
      <c r="C1783" s="22" t="s">
        <v>107</v>
      </c>
      <c r="D1783" s="22" t="s">
        <v>58</v>
      </c>
      <c r="E1783" s="49" t="s">
        <v>243</v>
      </c>
      <c r="F1783" s="68"/>
      <c r="G1783" s="23">
        <f>G1784</f>
        <v>29494</v>
      </c>
    </row>
    <row r="1784" spans="1:7" ht="31.5" x14ac:dyDescent="0.25">
      <c r="A1784" s="24" t="s">
        <v>460</v>
      </c>
      <c r="B1784" s="25">
        <v>916</v>
      </c>
      <c r="C1784" s="26" t="s">
        <v>107</v>
      </c>
      <c r="D1784" s="26" t="s">
        <v>58</v>
      </c>
      <c r="E1784" s="55" t="s">
        <v>244</v>
      </c>
      <c r="F1784" s="193"/>
      <c r="G1784" s="27">
        <f>G1785+G1788</f>
        <v>29494</v>
      </c>
    </row>
    <row r="1785" spans="1:7" x14ac:dyDescent="0.25">
      <c r="A1785" s="189" t="s">
        <v>22</v>
      </c>
      <c r="B1785" s="33">
        <v>916</v>
      </c>
      <c r="C1785" s="193" t="s">
        <v>107</v>
      </c>
      <c r="D1785" s="193" t="s">
        <v>58</v>
      </c>
      <c r="E1785" s="54" t="s">
        <v>244</v>
      </c>
      <c r="F1785" s="19" t="s">
        <v>15</v>
      </c>
      <c r="G1785" s="34">
        <f>G1786</f>
        <v>294</v>
      </c>
    </row>
    <row r="1786" spans="1:7" ht="31.5" x14ac:dyDescent="0.25">
      <c r="A1786" s="189" t="s">
        <v>17</v>
      </c>
      <c r="B1786" s="33">
        <v>916</v>
      </c>
      <c r="C1786" s="193" t="s">
        <v>107</v>
      </c>
      <c r="D1786" s="193" t="s">
        <v>58</v>
      </c>
      <c r="E1786" s="54" t="s">
        <v>244</v>
      </c>
      <c r="F1786" s="19" t="s">
        <v>16</v>
      </c>
      <c r="G1786" s="34">
        <f>G1787</f>
        <v>294</v>
      </c>
    </row>
    <row r="1787" spans="1:7" ht="31.5" x14ac:dyDescent="0.25">
      <c r="A1787" s="190" t="s">
        <v>130</v>
      </c>
      <c r="B1787" s="33">
        <v>916</v>
      </c>
      <c r="C1787" s="193" t="s">
        <v>107</v>
      </c>
      <c r="D1787" s="193" t="s">
        <v>58</v>
      </c>
      <c r="E1787" s="54" t="s">
        <v>244</v>
      </c>
      <c r="F1787" s="193" t="s">
        <v>134</v>
      </c>
      <c r="G1787" s="34">
        <f>200+94</f>
        <v>294</v>
      </c>
    </row>
    <row r="1788" spans="1:7" x14ac:dyDescent="0.25">
      <c r="A1788" s="190" t="s">
        <v>23</v>
      </c>
      <c r="B1788" s="33">
        <v>916</v>
      </c>
      <c r="C1788" s="193" t="s">
        <v>107</v>
      </c>
      <c r="D1788" s="193" t="s">
        <v>58</v>
      </c>
      <c r="E1788" s="54" t="s">
        <v>244</v>
      </c>
      <c r="F1788" s="124">
        <v>300</v>
      </c>
      <c r="G1788" s="35">
        <f>G1789</f>
        <v>29200</v>
      </c>
    </row>
    <row r="1789" spans="1:7" x14ac:dyDescent="0.25">
      <c r="A1789" s="189" t="s">
        <v>105</v>
      </c>
      <c r="B1789" s="33">
        <v>916</v>
      </c>
      <c r="C1789" s="193" t="s">
        <v>107</v>
      </c>
      <c r="D1789" s="193" t="s">
        <v>58</v>
      </c>
      <c r="E1789" s="54" t="s">
        <v>244</v>
      </c>
      <c r="F1789" s="124">
        <v>310</v>
      </c>
      <c r="G1789" s="35">
        <f>G1790</f>
        <v>29200</v>
      </c>
    </row>
    <row r="1790" spans="1:7" ht="31.5" x14ac:dyDescent="0.25">
      <c r="A1790" s="189" t="s">
        <v>162</v>
      </c>
      <c r="B1790" s="33">
        <v>916</v>
      </c>
      <c r="C1790" s="193" t="s">
        <v>107</v>
      </c>
      <c r="D1790" s="193" t="s">
        <v>58</v>
      </c>
      <c r="E1790" s="54" t="s">
        <v>244</v>
      </c>
      <c r="F1790" s="124">
        <v>313</v>
      </c>
      <c r="G1790" s="35">
        <f>19800+9400</f>
        <v>29200</v>
      </c>
    </row>
    <row r="1791" spans="1:7" ht="47.25" x14ac:dyDescent="0.25">
      <c r="A1791" s="48" t="s">
        <v>238</v>
      </c>
      <c r="B1791" s="21">
        <v>916</v>
      </c>
      <c r="C1791" s="22" t="s">
        <v>107</v>
      </c>
      <c r="D1791" s="22" t="s">
        <v>58</v>
      </c>
      <c r="E1791" s="49" t="s">
        <v>249</v>
      </c>
      <c r="F1791" s="124"/>
      <c r="G1791" s="88">
        <f>G1792</f>
        <v>61212</v>
      </c>
    </row>
    <row r="1792" spans="1:7" ht="63" x14ac:dyDescent="0.25">
      <c r="A1792" s="24" t="s">
        <v>205</v>
      </c>
      <c r="B1792" s="25">
        <v>916</v>
      </c>
      <c r="C1792" s="26" t="s">
        <v>107</v>
      </c>
      <c r="D1792" s="26" t="s">
        <v>58</v>
      </c>
      <c r="E1792" s="55" t="s">
        <v>254</v>
      </c>
      <c r="F1792" s="110"/>
      <c r="G1792" s="90">
        <f>G1793+G1796</f>
        <v>61212</v>
      </c>
    </row>
    <row r="1793" spans="1:7" x14ac:dyDescent="0.25">
      <c r="A1793" s="189" t="s">
        <v>22</v>
      </c>
      <c r="B1793" s="33">
        <v>916</v>
      </c>
      <c r="C1793" s="193" t="s">
        <v>107</v>
      </c>
      <c r="D1793" s="193" t="s">
        <v>58</v>
      </c>
      <c r="E1793" s="54" t="s">
        <v>254</v>
      </c>
      <c r="F1793" s="19" t="s">
        <v>15</v>
      </c>
      <c r="G1793" s="34">
        <f>G1794</f>
        <v>595</v>
      </c>
    </row>
    <row r="1794" spans="1:7" ht="31.5" x14ac:dyDescent="0.25">
      <c r="A1794" s="189" t="s">
        <v>17</v>
      </c>
      <c r="B1794" s="33">
        <v>916</v>
      </c>
      <c r="C1794" s="193" t="s">
        <v>107</v>
      </c>
      <c r="D1794" s="193" t="s">
        <v>58</v>
      </c>
      <c r="E1794" s="54" t="s">
        <v>254</v>
      </c>
      <c r="F1794" s="19" t="s">
        <v>16</v>
      </c>
      <c r="G1794" s="34">
        <f>G1795</f>
        <v>595</v>
      </c>
    </row>
    <row r="1795" spans="1:7" ht="31.5" x14ac:dyDescent="0.25">
      <c r="A1795" s="190" t="s">
        <v>130</v>
      </c>
      <c r="B1795" s="33">
        <v>916</v>
      </c>
      <c r="C1795" s="193" t="s">
        <v>107</v>
      </c>
      <c r="D1795" s="193" t="s">
        <v>58</v>
      </c>
      <c r="E1795" s="54" t="s">
        <v>254</v>
      </c>
      <c r="F1795" s="193" t="s">
        <v>134</v>
      </c>
      <c r="G1795" s="34">
        <f>832-237</f>
        <v>595</v>
      </c>
    </row>
    <row r="1796" spans="1:7" x14ac:dyDescent="0.25">
      <c r="A1796" s="190" t="s">
        <v>23</v>
      </c>
      <c r="B1796" s="33">
        <v>916</v>
      </c>
      <c r="C1796" s="193" t="s">
        <v>107</v>
      </c>
      <c r="D1796" s="193" t="s">
        <v>58</v>
      </c>
      <c r="E1796" s="54" t="s">
        <v>254</v>
      </c>
      <c r="F1796" s="124">
        <v>300</v>
      </c>
      <c r="G1796" s="35">
        <f>G1797</f>
        <v>60617</v>
      </c>
    </row>
    <row r="1797" spans="1:7" x14ac:dyDescent="0.25">
      <c r="A1797" s="189" t="s">
        <v>105</v>
      </c>
      <c r="B1797" s="33">
        <v>916</v>
      </c>
      <c r="C1797" s="193" t="s">
        <v>107</v>
      </c>
      <c r="D1797" s="193" t="s">
        <v>58</v>
      </c>
      <c r="E1797" s="54" t="s">
        <v>254</v>
      </c>
      <c r="F1797" s="124">
        <v>310</v>
      </c>
      <c r="G1797" s="35">
        <f>G1798</f>
        <v>60617</v>
      </c>
    </row>
    <row r="1798" spans="1:7" ht="31.5" x14ac:dyDescent="0.25">
      <c r="A1798" s="189" t="s">
        <v>162</v>
      </c>
      <c r="B1798" s="33">
        <v>916</v>
      </c>
      <c r="C1798" s="193" t="s">
        <v>107</v>
      </c>
      <c r="D1798" s="193" t="s">
        <v>58</v>
      </c>
      <c r="E1798" s="54" t="s">
        <v>254</v>
      </c>
      <c r="F1798" s="124">
        <v>313</v>
      </c>
      <c r="G1798" s="35">
        <f>83174-22557</f>
        <v>60617</v>
      </c>
    </row>
    <row r="1799" spans="1:7" x14ac:dyDescent="0.25">
      <c r="A1799" s="28"/>
      <c r="B1799" s="33"/>
      <c r="C1799" s="193"/>
      <c r="D1799" s="193"/>
      <c r="E1799" s="54"/>
      <c r="F1799" s="64"/>
      <c r="G1799" s="120"/>
    </row>
    <row r="1800" spans="1:7" ht="18.75" x14ac:dyDescent="0.3">
      <c r="A1800" s="37" t="s">
        <v>769</v>
      </c>
      <c r="B1800" s="21">
        <v>917</v>
      </c>
      <c r="C1800" s="38"/>
      <c r="D1800" s="38"/>
      <c r="E1800" s="197"/>
      <c r="F1800" s="198"/>
      <c r="G1800" s="123">
        <f>G1801</f>
        <v>13916</v>
      </c>
    </row>
    <row r="1801" spans="1:7" ht="18.75" x14ac:dyDescent="0.3">
      <c r="A1801" s="37" t="s">
        <v>52</v>
      </c>
      <c r="B1801" s="21">
        <v>917</v>
      </c>
      <c r="C1801" s="38" t="s">
        <v>64</v>
      </c>
      <c r="D1801" s="38"/>
      <c r="E1801" s="38"/>
      <c r="F1801" s="38"/>
      <c r="G1801" s="83">
        <f>G1802</f>
        <v>13916</v>
      </c>
    </row>
    <row r="1802" spans="1:7" ht="31.5" x14ac:dyDescent="0.25">
      <c r="A1802" s="39" t="s">
        <v>60</v>
      </c>
      <c r="B1802" s="21">
        <v>917</v>
      </c>
      <c r="C1802" s="22" t="s">
        <v>64</v>
      </c>
      <c r="D1802" s="22" t="s">
        <v>61</v>
      </c>
      <c r="E1802" s="40"/>
      <c r="F1802" s="19"/>
      <c r="G1802" s="23">
        <f>G1803</f>
        <v>13916</v>
      </c>
    </row>
    <row r="1803" spans="1:7" ht="31.5" x14ac:dyDescent="0.25">
      <c r="A1803" s="41" t="s">
        <v>88</v>
      </c>
      <c r="B1803" s="21">
        <v>917</v>
      </c>
      <c r="C1803" s="22" t="s">
        <v>64</v>
      </c>
      <c r="D1803" s="21" t="s">
        <v>61</v>
      </c>
      <c r="E1803" s="22" t="s">
        <v>222</v>
      </c>
      <c r="F1803" s="22"/>
      <c r="G1803" s="23">
        <f>G1804+G1817</f>
        <v>13916</v>
      </c>
    </row>
    <row r="1804" spans="1:7" x14ac:dyDescent="0.25">
      <c r="A1804" s="24" t="s">
        <v>1</v>
      </c>
      <c r="B1804" s="25">
        <v>917</v>
      </c>
      <c r="C1804" s="26" t="s">
        <v>53</v>
      </c>
      <c r="D1804" s="26" t="s">
        <v>61</v>
      </c>
      <c r="E1804" s="26" t="s">
        <v>223</v>
      </c>
      <c r="F1804" s="26"/>
      <c r="G1804" s="27">
        <f>G1805+G1810+G1814</f>
        <v>11971</v>
      </c>
    </row>
    <row r="1805" spans="1:7" ht="47.25" x14ac:dyDescent="0.25">
      <c r="A1805" s="28" t="s">
        <v>306</v>
      </c>
      <c r="B1805" s="33">
        <v>917</v>
      </c>
      <c r="C1805" s="193" t="s">
        <v>53</v>
      </c>
      <c r="D1805" s="193" t="s">
        <v>61</v>
      </c>
      <c r="E1805" s="193" t="s">
        <v>223</v>
      </c>
      <c r="F1805" s="193">
        <v>100</v>
      </c>
      <c r="G1805" s="30">
        <f t="shared" ref="G1805" si="73">G1806</f>
        <v>10434</v>
      </c>
    </row>
    <row r="1806" spans="1:7" x14ac:dyDescent="0.25">
      <c r="A1806" s="28" t="s">
        <v>8</v>
      </c>
      <c r="B1806" s="33">
        <v>917</v>
      </c>
      <c r="C1806" s="193" t="s">
        <v>53</v>
      </c>
      <c r="D1806" s="193" t="s">
        <v>61</v>
      </c>
      <c r="E1806" s="193" t="s">
        <v>223</v>
      </c>
      <c r="F1806" s="193">
        <v>120</v>
      </c>
      <c r="G1806" s="30">
        <f>G1807+G1808+G1809</f>
        <v>10434</v>
      </c>
    </row>
    <row r="1807" spans="1:7" x14ac:dyDescent="0.25">
      <c r="A1807" s="28" t="s">
        <v>482</v>
      </c>
      <c r="B1807" s="33">
        <v>917</v>
      </c>
      <c r="C1807" s="193" t="s">
        <v>53</v>
      </c>
      <c r="D1807" s="193" t="s">
        <v>61</v>
      </c>
      <c r="E1807" s="193" t="s">
        <v>223</v>
      </c>
      <c r="F1807" s="193" t="s">
        <v>132</v>
      </c>
      <c r="G1807" s="30">
        <v>6651</v>
      </c>
    </row>
    <row r="1808" spans="1:7" ht="31.5" x14ac:dyDescent="0.25">
      <c r="A1808" s="28" t="s">
        <v>129</v>
      </c>
      <c r="B1808" s="33">
        <v>917</v>
      </c>
      <c r="C1808" s="193" t="s">
        <v>53</v>
      </c>
      <c r="D1808" s="193" t="s">
        <v>61</v>
      </c>
      <c r="E1808" s="193" t="s">
        <v>223</v>
      </c>
      <c r="F1808" s="193" t="s">
        <v>133</v>
      </c>
      <c r="G1808" s="30">
        <v>1381</v>
      </c>
    </row>
    <row r="1809" spans="1:7" ht="47.25" x14ac:dyDescent="0.25">
      <c r="A1809" s="190" t="s">
        <v>221</v>
      </c>
      <c r="B1809" s="33">
        <v>917</v>
      </c>
      <c r="C1809" s="193" t="s">
        <v>53</v>
      </c>
      <c r="D1809" s="193" t="s">
        <v>61</v>
      </c>
      <c r="E1809" s="193" t="s">
        <v>223</v>
      </c>
      <c r="F1809" s="193" t="s">
        <v>224</v>
      </c>
      <c r="G1809" s="30">
        <v>2402</v>
      </c>
    </row>
    <row r="1810" spans="1:7" x14ac:dyDescent="0.25">
      <c r="A1810" s="28" t="s">
        <v>22</v>
      </c>
      <c r="B1810" s="33">
        <v>917</v>
      </c>
      <c r="C1810" s="193" t="s">
        <v>53</v>
      </c>
      <c r="D1810" s="193" t="s">
        <v>61</v>
      </c>
      <c r="E1810" s="193" t="s">
        <v>223</v>
      </c>
      <c r="F1810" s="193">
        <v>200</v>
      </c>
      <c r="G1810" s="30">
        <f>G1811</f>
        <v>1420</v>
      </c>
    </row>
    <row r="1811" spans="1:7" s="61" customFormat="1" ht="31.5" x14ac:dyDescent="0.25">
      <c r="A1811" s="28" t="s">
        <v>17</v>
      </c>
      <c r="B1811" s="33">
        <v>917</v>
      </c>
      <c r="C1811" s="193" t="s">
        <v>53</v>
      </c>
      <c r="D1811" s="193" t="s">
        <v>61</v>
      </c>
      <c r="E1811" s="193" t="s">
        <v>223</v>
      </c>
      <c r="F1811" s="193">
        <v>240</v>
      </c>
      <c r="G1811" s="30">
        <f>G1812+G1813</f>
        <v>1420</v>
      </c>
    </row>
    <row r="1812" spans="1:7" s="61" customFormat="1" ht="31.5" x14ac:dyDescent="0.25">
      <c r="A1812" s="36" t="s">
        <v>567</v>
      </c>
      <c r="B1812" s="33">
        <v>917</v>
      </c>
      <c r="C1812" s="193" t="s">
        <v>53</v>
      </c>
      <c r="D1812" s="193" t="s">
        <v>61</v>
      </c>
      <c r="E1812" s="193" t="s">
        <v>223</v>
      </c>
      <c r="F1812" s="193" t="s">
        <v>568</v>
      </c>
      <c r="G1812" s="30">
        <v>750</v>
      </c>
    </row>
    <row r="1813" spans="1:7" s="61" customFormat="1" ht="31.5" x14ac:dyDescent="0.25">
      <c r="A1813" s="28" t="s">
        <v>130</v>
      </c>
      <c r="B1813" s="33">
        <v>917</v>
      </c>
      <c r="C1813" s="193" t="s">
        <v>53</v>
      </c>
      <c r="D1813" s="193" t="s">
        <v>61</v>
      </c>
      <c r="E1813" s="193" t="s">
        <v>223</v>
      </c>
      <c r="F1813" s="193" t="s">
        <v>134</v>
      </c>
      <c r="G1813" s="30">
        <v>670</v>
      </c>
    </row>
    <row r="1814" spans="1:7" s="61" customFormat="1" x14ac:dyDescent="0.25">
      <c r="A1814" s="28" t="s">
        <v>13</v>
      </c>
      <c r="B1814" s="33">
        <v>917</v>
      </c>
      <c r="C1814" s="193" t="s">
        <v>64</v>
      </c>
      <c r="D1814" s="193" t="s">
        <v>61</v>
      </c>
      <c r="E1814" s="193" t="s">
        <v>223</v>
      </c>
      <c r="F1814" s="193">
        <v>800</v>
      </c>
      <c r="G1814" s="30">
        <f t="shared" ref="G1814" si="74">G1815</f>
        <v>117</v>
      </c>
    </row>
    <row r="1815" spans="1:7" s="61" customFormat="1" x14ac:dyDescent="0.25">
      <c r="A1815" s="190" t="s">
        <v>34</v>
      </c>
      <c r="B1815" s="33">
        <v>917</v>
      </c>
      <c r="C1815" s="193" t="s">
        <v>53</v>
      </c>
      <c r="D1815" s="193" t="s">
        <v>61</v>
      </c>
      <c r="E1815" s="193" t="s">
        <v>223</v>
      </c>
      <c r="F1815" s="193">
        <v>850</v>
      </c>
      <c r="G1815" s="30">
        <f>G1816</f>
        <v>117</v>
      </c>
    </row>
    <row r="1816" spans="1:7" s="61" customFormat="1" x14ac:dyDescent="0.25">
      <c r="A1816" s="190" t="s">
        <v>131</v>
      </c>
      <c r="B1816" s="33">
        <v>917</v>
      </c>
      <c r="C1816" s="193" t="s">
        <v>53</v>
      </c>
      <c r="D1816" s="193" t="s">
        <v>61</v>
      </c>
      <c r="E1816" s="193" t="s">
        <v>223</v>
      </c>
      <c r="F1816" s="193" t="s">
        <v>135</v>
      </c>
      <c r="G1816" s="30">
        <v>117</v>
      </c>
    </row>
    <row r="1817" spans="1:7" s="61" customFormat="1" x14ac:dyDescent="0.25">
      <c r="A1817" s="24" t="s">
        <v>41</v>
      </c>
      <c r="B1817" s="25">
        <v>917</v>
      </c>
      <c r="C1817" s="26" t="s">
        <v>53</v>
      </c>
      <c r="D1817" s="26" t="s">
        <v>61</v>
      </c>
      <c r="E1817" s="26" t="s">
        <v>307</v>
      </c>
      <c r="F1817" s="26"/>
      <c r="G1817" s="27">
        <f>G1818</f>
        <v>1945</v>
      </c>
    </row>
    <row r="1818" spans="1:7" s="61" customFormat="1" ht="47.25" x14ac:dyDescent="0.25">
      <c r="A1818" s="28" t="s">
        <v>306</v>
      </c>
      <c r="B1818" s="33">
        <v>917</v>
      </c>
      <c r="C1818" s="193" t="s">
        <v>53</v>
      </c>
      <c r="D1818" s="193" t="s">
        <v>61</v>
      </c>
      <c r="E1818" s="193" t="s">
        <v>307</v>
      </c>
      <c r="F1818" s="193">
        <v>100</v>
      </c>
      <c r="G1818" s="30">
        <f>G1819</f>
        <v>1945</v>
      </c>
    </row>
    <row r="1819" spans="1:7" s="61" customFormat="1" x14ac:dyDescent="0.25">
      <c r="A1819" s="28" t="s">
        <v>8</v>
      </c>
      <c r="B1819" s="33">
        <v>917</v>
      </c>
      <c r="C1819" s="193" t="s">
        <v>53</v>
      </c>
      <c r="D1819" s="193" t="s">
        <v>61</v>
      </c>
      <c r="E1819" s="193" t="s">
        <v>307</v>
      </c>
      <c r="F1819" s="193">
        <v>120</v>
      </c>
      <c r="G1819" s="30">
        <f>G1820+G1821</f>
        <v>1945</v>
      </c>
    </row>
    <row r="1820" spans="1:7" s="61" customFormat="1" x14ac:dyDescent="0.25">
      <c r="A1820" s="190" t="s">
        <v>482</v>
      </c>
      <c r="B1820" s="33">
        <v>917</v>
      </c>
      <c r="C1820" s="193" t="s">
        <v>53</v>
      </c>
      <c r="D1820" s="193" t="s">
        <v>61</v>
      </c>
      <c r="E1820" s="193" t="s">
        <v>307</v>
      </c>
      <c r="F1820" s="193" t="s">
        <v>132</v>
      </c>
      <c r="G1820" s="30">
        <v>1571</v>
      </c>
    </row>
    <row r="1821" spans="1:7" s="61" customFormat="1" ht="47.25" x14ac:dyDescent="0.25">
      <c r="A1821" s="190" t="s">
        <v>221</v>
      </c>
      <c r="B1821" s="33">
        <v>917</v>
      </c>
      <c r="C1821" s="193" t="s">
        <v>53</v>
      </c>
      <c r="D1821" s="193" t="s">
        <v>61</v>
      </c>
      <c r="E1821" s="193" t="s">
        <v>307</v>
      </c>
      <c r="F1821" s="193" t="s">
        <v>224</v>
      </c>
      <c r="G1821" s="30">
        <v>374</v>
      </c>
    </row>
    <row r="1822" spans="1:7" s="61" customFormat="1" ht="18.75" x14ac:dyDescent="0.3">
      <c r="A1822" s="190"/>
      <c r="B1822" s="21"/>
      <c r="C1822" s="38"/>
      <c r="D1822" s="38"/>
      <c r="E1822" s="26"/>
      <c r="F1822" s="193"/>
      <c r="G1822" s="30"/>
    </row>
    <row r="1823" spans="1:7" s="61" customFormat="1" ht="37.5" x14ac:dyDescent="0.3">
      <c r="A1823" s="37" t="s">
        <v>770</v>
      </c>
      <c r="B1823" s="21">
        <v>919</v>
      </c>
      <c r="C1823" s="38"/>
      <c r="D1823" s="38"/>
      <c r="E1823" s="26"/>
      <c r="F1823" s="193"/>
      <c r="G1823" s="83">
        <f>G1824</f>
        <v>31670</v>
      </c>
    </row>
    <row r="1824" spans="1:7" s="61" customFormat="1" ht="18.75" x14ac:dyDescent="0.3">
      <c r="A1824" s="37" t="s">
        <v>52</v>
      </c>
      <c r="B1824" s="21">
        <v>919</v>
      </c>
      <c r="C1824" s="38" t="s">
        <v>64</v>
      </c>
      <c r="D1824" s="38"/>
      <c r="E1824" s="38"/>
      <c r="F1824" s="38"/>
      <c r="G1824" s="83">
        <f>G1825</f>
        <v>31670</v>
      </c>
    </row>
    <row r="1825" spans="1:7" s="61" customFormat="1" ht="31.5" x14ac:dyDescent="0.25">
      <c r="A1825" s="20" t="s">
        <v>60</v>
      </c>
      <c r="B1825" s="21">
        <v>919</v>
      </c>
      <c r="C1825" s="22" t="s">
        <v>53</v>
      </c>
      <c r="D1825" s="22" t="s">
        <v>61</v>
      </c>
      <c r="E1825" s="68"/>
      <c r="F1825" s="65"/>
      <c r="G1825" s="23">
        <f>G1826+G1853</f>
        <v>31670</v>
      </c>
    </row>
    <row r="1826" spans="1:7" s="61" customFormat="1" ht="31.5" x14ac:dyDescent="0.25">
      <c r="A1826" s="20" t="s">
        <v>518</v>
      </c>
      <c r="B1826" s="21">
        <v>919</v>
      </c>
      <c r="C1826" s="22" t="s">
        <v>53</v>
      </c>
      <c r="D1826" s="22" t="s">
        <v>61</v>
      </c>
      <c r="E1826" s="68" t="s">
        <v>227</v>
      </c>
      <c r="F1826" s="65"/>
      <c r="G1826" s="23">
        <f>G1827</f>
        <v>29940</v>
      </c>
    </row>
    <row r="1827" spans="1:7" s="61" customFormat="1" x14ac:dyDescent="0.25">
      <c r="A1827" s="50" t="s">
        <v>585</v>
      </c>
      <c r="B1827" s="51">
        <v>919</v>
      </c>
      <c r="C1827" s="52" t="s">
        <v>53</v>
      </c>
      <c r="D1827" s="52" t="s">
        <v>61</v>
      </c>
      <c r="E1827" s="66" t="s">
        <v>589</v>
      </c>
      <c r="F1827" s="26"/>
      <c r="G1827" s="53">
        <f>G1828+G1833+G1838</f>
        <v>29940</v>
      </c>
    </row>
    <row r="1828" spans="1:7" s="61" customFormat="1" ht="40.5" customHeight="1" x14ac:dyDescent="0.25">
      <c r="A1828" s="48" t="s">
        <v>586</v>
      </c>
      <c r="B1828" s="21">
        <v>919</v>
      </c>
      <c r="C1828" s="22" t="s">
        <v>53</v>
      </c>
      <c r="D1828" s="22" t="s">
        <v>61</v>
      </c>
      <c r="E1828" s="49" t="s">
        <v>590</v>
      </c>
      <c r="F1828" s="68"/>
      <c r="G1828" s="23">
        <f>G1829</f>
        <v>89</v>
      </c>
    </row>
    <row r="1829" spans="1:7" s="61" customFormat="1" ht="47.25" x14ac:dyDescent="0.25">
      <c r="A1829" s="24" t="s">
        <v>587</v>
      </c>
      <c r="B1829" s="25">
        <v>919</v>
      </c>
      <c r="C1829" s="26" t="s">
        <v>64</v>
      </c>
      <c r="D1829" s="26" t="s">
        <v>61</v>
      </c>
      <c r="E1829" s="55" t="s">
        <v>591</v>
      </c>
      <c r="F1829" s="26"/>
      <c r="G1829" s="27">
        <f>G1830</f>
        <v>89</v>
      </c>
    </row>
    <row r="1830" spans="1:7" s="61" customFormat="1" x14ac:dyDescent="0.25">
      <c r="A1830" s="189" t="s">
        <v>22</v>
      </c>
      <c r="B1830" s="54">
        <v>919</v>
      </c>
      <c r="C1830" s="19" t="s">
        <v>53</v>
      </c>
      <c r="D1830" s="193" t="s">
        <v>61</v>
      </c>
      <c r="E1830" s="54" t="s">
        <v>591</v>
      </c>
      <c r="F1830" s="193" t="s">
        <v>15</v>
      </c>
      <c r="G1830" s="30">
        <f>G1831</f>
        <v>89</v>
      </c>
    </row>
    <row r="1831" spans="1:7" s="61" customFormat="1" ht="31.5" x14ac:dyDescent="0.25">
      <c r="A1831" s="189" t="s">
        <v>17</v>
      </c>
      <c r="B1831" s="54">
        <v>919</v>
      </c>
      <c r="C1831" s="193" t="s">
        <v>53</v>
      </c>
      <c r="D1831" s="193" t="s">
        <v>61</v>
      </c>
      <c r="E1831" s="54" t="s">
        <v>591</v>
      </c>
      <c r="F1831" s="193" t="s">
        <v>16</v>
      </c>
      <c r="G1831" s="30">
        <f>G1832</f>
        <v>89</v>
      </c>
    </row>
    <row r="1832" spans="1:7" s="61" customFormat="1" ht="31.5" x14ac:dyDescent="0.25">
      <c r="A1832" s="190" t="s">
        <v>130</v>
      </c>
      <c r="B1832" s="54">
        <v>919</v>
      </c>
      <c r="C1832" s="193" t="s">
        <v>53</v>
      </c>
      <c r="D1832" s="193" t="s">
        <v>61</v>
      </c>
      <c r="E1832" s="54" t="s">
        <v>591</v>
      </c>
      <c r="F1832" s="193" t="s">
        <v>134</v>
      </c>
      <c r="G1832" s="30">
        <f>108-19</f>
        <v>89</v>
      </c>
    </row>
    <row r="1833" spans="1:7" s="61" customFormat="1" ht="31.5" x14ac:dyDescent="0.25">
      <c r="A1833" s="48" t="s">
        <v>226</v>
      </c>
      <c r="B1833" s="49">
        <v>919</v>
      </c>
      <c r="C1833" s="22" t="s">
        <v>53</v>
      </c>
      <c r="D1833" s="22" t="s">
        <v>61</v>
      </c>
      <c r="E1833" s="49" t="s">
        <v>592</v>
      </c>
      <c r="F1833" s="68"/>
      <c r="G1833" s="23">
        <f>G1834</f>
        <v>45</v>
      </c>
    </row>
    <row r="1834" spans="1:7" s="61" customFormat="1" x14ac:dyDescent="0.25">
      <c r="A1834" s="24" t="s">
        <v>588</v>
      </c>
      <c r="B1834" s="25">
        <v>919</v>
      </c>
      <c r="C1834" s="26" t="s">
        <v>53</v>
      </c>
      <c r="D1834" s="26" t="s">
        <v>61</v>
      </c>
      <c r="E1834" s="55" t="s">
        <v>593</v>
      </c>
      <c r="F1834" s="26"/>
      <c r="G1834" s="27">
        <f>G1835</f>
        <v>45</v>
      </c>
    </row>
    <row r="1835" spans="1:7" s="61" customFormat="1" x14ac:dyDescent="0.25">
      <c r="A1835" s="189" t="s">
        <v>22</v>
      </c>
      <c r="B1835" s="54">
        <v>919</v>
      </c>
      <c r="C1835" s="193" t="s">
        <v>53</v>
      </c>
      <c r="D1835" s="193" t="s">
        <v>61</v>
      </c>
      <c r="E1835" s="54" t="s">
        <v>593</v>
      </c>
      <c r="F1835" s="193" t="s">
        <v>15</v>
      </c>
      <c r="G1835" s="30">
        <f>G1836</f>
        <v>45</v>
      </c>
    </row>
    <row r="1836" spans="1:7" s="61" customFormat="1" ht="31.5" x14ac:dyDescent="0.25">
      <c r="A1836" s="189" t="s">
        <v>17</v>
      </c>
      <c r="B1836" s="54">
        <v>919</v>
      </c>
      <c r="C1836" s="193" t="s">
        <v>64</v>
      </c>
      <c r="D1836" s="193" t="s">
        <v>61</v>
      </c>
      <c r="E1836" s="54" t="s">
        <v>593</v>
      </c>
      <c r="F1836" s="193" t="s">
        <v>16</v>
      </c>
      <c r="G1836" s="30">
        <f>G1837</f>
        <v>45</v>
      </c>
    </row>
    <row r="1837" spans="1:7" s="61" customFormat="1" ht="31.5" x14ac:dyDescent="0.25">
      <c r="A1837" s="190" t="s">
        <v>130</v>
      </c>
      <c r="B1837" s="54">
        <v>919</v>
      </c>
      <c r="C1837" s="19" t="s">
        <v>53</v>
      </c>
      <c r="D1837" s="193" t="s">
        <v>61</v>
      </c>
      <c r="E1837" s="54" t="s">
        <v>593</v>
      </c>
      <c r="F1837" s="193" t="s">
        <v>134</v>
      </c>
      <c r="G1837" s="30">
        <f>76-31</f>
        <v>45</v>
      </c>
    </row>
    <row r="1838" spans="1:7" s="61" customFormat="1" ht="31.5" x14ac:dyDescent="0.25">
      <c r="A1838" s="70" t="s">
        <v>606</v>
      </c>
      <c r="B1838" s="49">
        <v>919</v>
      </c>
      <c r="C1838" s="193" t="s">
        <v>53</v>
      </c>
      <c r="D1838" s="193" t="s">
        <v>61</v>
      </c>
      <c r="E1838" s="49" t="s">
        <v>607</v>
      </c>
      <c r="F1838" s="52"/>
      <c r="G1838" s="23">
        <f>G1839</f>
        <v>29806</v>
      </c>
    </row>
    <row r="1839" spans="1:7" s="61" customFormat="1" x14ac:dyDescent="0.25">
      <c r="A1839" s="24" t="s">
        <v>611</v>
      </c>
      <c r="B1839" s="25">
        <v>919</v>
      </c>
      <c r="C1839" s="26" t="s">
        <v>53</v>
      </c>
      <c r="D1839" s="26" t="s">
        <v>61</v>
      </c>
      <c r="E1839" s="55" t="s">
        <v>616</v>
      </c>
      <c r="F1839" s="26"/>
      <c r="G1839" s="30">
        <f>G1840+G1845+G1849</f>
        <v>29806</v>
      </c>
    </row>
    <row r="1840" spans="1:7" s="61" customFormat="1" ht="47.25" x14ac:dyDescent="0.25">
      <c r="A1840" s="28" t="s">
        <v>306</v>
      </c>
      <c r="B1840" s="33">
        <v>919</v>
      </c>
      <c r="C1840" s="193" t="s">
        <v>53</v>
      </c>
      <c r="D1840" s="193" t="s">
        <v>61</v>
      </c>
      <c r="E1840" s="54" t="s">
        <v>616</v>
      </c>
      <c r="F1840" s="193">
        <v>100</v>
      </c>
      <c r="G1840" s="30">
        <f>G1841</f>
        <v>28443</v>
      </c>
    </row>
    <row r="1841" spans="1:7" s="61" customFormat="1" x14ac:dyDescent="0.25">
      <c r="A1841" s="28" t="s">
        <v>8</v>
      </c>
      <c r="B1841" s="55">
        <v>919</v>
      </c>
      <c r="C1841" s="26" t="s">
        <v>53</v>
      </c>
      <c r="D1841" s="26" t="s">
        <v>61</v>
      </c>
      <c r="E1841" s="54" t="s">
        <v>616</v>
      </c>
      <c r="F1841" s="193">
        <v>120</v>
      </c>
      <c r="G1841" s="30">
        <f>G1842+G1843+G1844</f>
        <v>28443</v>
      </c>
    </row>
    <row r="1842" spans="1:7" s="61" customFormat="1" x14ac:dyDescent="0.25">
      <c r="A1842" s="28" t="s">
        <v>482</v>
      </c>
      <c r="B1842" s="54">
        <v>919</v>
      </c>
      <c r="C1842" s="193" t="s">
        <v>53</v>
      </c>
      <c r="D1842" s="193" t="s">
        <v>61</v>
      </c>
      <c r="E1842" s="54" t="s">
        <v>616</v>
      </c>
      <c r="F1842" s="193" t="s">
        <v>132</v>
      </c>
      <c r="G1842" s="30">
        <v>17804</v>
      </c>
    </row>
    <row r="1843" spans="1:7" s="61" customFormat="1" ht="31.5" x14ac:dyDescent="0.25">
      <c r="A1843" s="28" t="s">
        <v>129</v>
      </c>
      <c r="B1843" s="54">
        <v>919</v>
      </c>
      <c r="C1843" s="193" t="s">
        <v>64</v>
      </c>
      <c r="D1843" s="193" t="s">
        <v>61</v>
      </c>
      <c r="E1843" s="54" t="s">
        <v>616</v>
      </c>
      <c r="F1843" s="193" t="s">
        <v>133</v>
      </c>
      <c r="G1843" s="30">
        <v>4542</v>
      </c>
    </row>
    <row r="1844" spans="1:7" s="61" customFormat="1" ht="47.25" x14ac:dyDescent="0.25">
      <c r="A1844" s="190" t="s">
        <v>221</v>
      </c>
      <c r="B1844" s="54">
        <v>919</v>
      </c>
      <c r="C1844" s="19" t="s">
        <v>53</v>
      </c>
      <c r="D1844" s="193" t="s">
        <v>61</v>
      </c>
      <c r="E1844" s="54" t="s">
        <v>616</v>
      </c>
      <c r="F1844" s="193" t="s">
        <v>224</v>
      </c>
      <c r="G1844" s="30">
        <v>6097</v>
      </c>
    </row>
    <row r="1845" spans="1:7" s="61" customFormat="1" x14ac:dyDescent="0.25">
      <c r="A1845" s="28" t="s">
        <v>22</v>
      </c>
      <c r="B1845" s="29">
        <v>919</v>
      </c>
      <c r="C1845" s="193" t="s">
        <v>53</v>
      </c>
      <c r="D1845" s="193" t="s">
        <v>61</v>
      </c>
      <c r="E1845" s="54" t="s">
        <v>616</v>
      </c>
      <c r="F1845" s="193">
        <v>200</v>
      </c>
      <c r="G1845" s="30">
        <f>G1846</f>
        <v>1361</v>
      </c>
    </row>
    <row r="1846" spans="1:7" ht="31.5" x14ac:dyDescent="0.25">
      <c r="A1846" s="28" t="s">
        <v>17</v>
      </c>
      <c r="B1846" s="54">
        <v>919</v>
      </c>
      <c r="C1846" s="193" t="s">
        <v>53</v>
      </c>
      <c r="D1846" s="193" t="s">
        <v>61</v>
      </c>
      <c r="E1846" s="54" t="s">
        <v>616</v>
      </c>
      <c r="F1846" s="193">
        <v>240</v>
      </c>
      <c r="G1846" s="30">
        <f>G1847+G1848</f>
        <v>1361</v>
      </c>
    </row>
    <row r="1847" spans="1:7" ht="31.5" x14ac:dyDescent="0.25">
      <c r="A1847" s="36" t="s">
        <v>567</v>
      </c>
      <c r="B1847" s="54">
        <v>919</v>
      </c>
      <c r="C1847" s="193" t="s">
        <v>53</v>
      </c>
      <c r="D1847" s="193" t="s">
        <v>61</v>
      </c>
      <c r="E1847" s="54" t="s">
        <v>616</v>
      </c>
      <c r="F1847" s="193" t="s">
        <v>568</v>
      </c>
      <c r="G1847" s="30">
        <f>844-60</f>
        <v>784</v>
      </c>
    </row>
    <row r="1848" spans="1:7" ht="31.5" x14ac:dyDescent="0.25">
      <c r="A1848" s="28" t="s">
        <v>130</v>
      </c>
      <c r="B1848" s="54">
        <v>919</v>
      </c>
      <c r="C1848" s="193" t="s">
        <v>53</v>
      </c>
      <c r="D1848" s="193" t="s">
        <v>61</v>
      </c>
      <c r="E1848" s="54" t="s">
        <v>616</v>
      </c>
      <c r="F1848" s="193" t="s">
        <v>134</v>
      </c>
      <c r="G1848" s="30">
        <f>677-100</f>
        <v>577</v>
      </c>
    </row>
    <row r="1849" spans="1:7" x14ac:dyDescent="0.25">
      <c r="A1849" s="28" t="s">
        <v>13</v>
      </c>
      <c r="B1849" s="54">
        <v>919</v>
      </c>
      <c r="C1849" s="193" t="s">
        <v>53</v>
      </c>
      <c r="D1849" s="193" t="s">
        <v>61</v>
      </c>
      <c r="E1849" s="54" t="s">
        <v>616</v>
      </c>
      <c r="F1849" s="193">
        <v>800</v>
      </c>
      <c r="G1849" s="30">
        <f>G1850</f>
        <v>2</v>
      </c>
    </row>
    <row r="1850" spans="1:7" x14ac:dyDescent="0.25">
      <c r="A1850" s="190" t="s">
        <v>34</v>
      </c>
      <c r="B1850" s="54">
        <v>919</v>
      </c>
      <c r="C1850" s="193" t="s">
        <v>53</v>
      </c>
      <c r="D1850" s="193" t="s">
        <v>61</v>
      </c>
      <c r="E1850" s="54" t="s">
        <v>616</v>
      </c>
      <c r="F1850" s="193">
        <v>850</v>
      </c>
      <c r="G1850" s="30">
        <f>G1851+G1852</f>
        <v>2</v>
      </c>
    </row>
    <row r="1851" spans="1:7" x14ac:dyDescent="0.25">
      <c r="A1851" s="190" t="s">
        <v>131</v>
      </c>
      <c r="B1851" s="54">
        <v>919</v>
      </c>
      <c r="C1851" s="193" t="s">
        <v>64</v>
      </c>
      <c r="D1851" s="193" t="s">
        <v>61</v>
      </c>
      <c r="E1851" s="54" t="s">
        <v>616</v>
      </c>
      <c r="F1851" s="193" t="s">
        <v>135</v>
      </c>
      <c r="G1851" s="30">
        <v>1</v>
      </c>
    </row>
    <row r="1852" spans="1:7" x14ac:dyDescent="0.25">
      <c r="A1852" s="190" t="s">
        <v>140</v>
      </c>
      <c r="B1852" s="54">
        <v>919</v>
      </c>
      <c r="C1852" s="193" t="s">
        <v>64</v>
      </c>
      <c r="D1852" s="193" t="s">
        <v>61</v>
      </c>
      <c r="E1852" s="54" t="s">
        <v>616</v>
      </c>
      <c r="F1852" s="193" t="s">
        <v>141</v>
      </c>
      <c r="G1852" s="30">
        <v>1</v>
      </c>
    </row>
    <row r="1853" spans="1:7" ht="47.25" x14ac:dyDescent="0.25">
      <c r="A1853" s="48" t="s">
        <v>732</v>
      </c>
      <c r="B1853" s="49">
        <v>919</v>
      </c>
      <c r="C1853" s="22" t="s">
        <v>53</v>
      </c>
      <c r="D1853" s="22" t="s">
        <v>61</v>
      </c>
      <c r="E1853" s="49" t="s">
        <v>619</v>
      </c>
      <c r="F1853" s="22"/>
      <c r="G1853" s="23">
        <f t="shared" ref="G1853:G1858" si="75">G1854</f>
        <v>1730</v>
      </c>
    </row>
    <row r="1854" spans="1:7" ht="47.25" x14ac:dyDescent="0.25">
      <c r="A1854" s="74" t="s">
        <v>230</v>
      </c>
      <c r="B1854" s="54">
        <v>919</v>
      </c>
      <c r="C1854" s="193" t="s">
        <v>53</v>
      </c>
      <c r="D1854" s="193" t="s">
        <v>61</v>
      </c>
      <c r="E1854" s="49" t="s">
        <v>660</v>
      </c>
      <c r="F1854" s="193"/>
      <c r="G1854" s="23">
        <f t="shared" si="75"/>
        <v>1730</v>
      </c>
    </row>
    <row r="1855" spans="1:7" ht="31.5" x14ac:dyDescent="0.25">
      <c r="A1855" s="48" t="s">
        <v>231</v>
      </c>
      <c r="B1855" s="54">
        <v>919</v>
      </c>
      <c r="C1855" s="193" t="s">
        <v>53</v>
      </c>
      <c r="D1855" s="193" t="s">
        <v>61</v>
      </c>
      <c r="E1855" s="49" t="s">
        <v>661</v>
      </c>
      <c r="F1855" s="193"/>
      <c r="G1855" s="27">
        <f t="shared" si="75"/>
        <v>1730</v>
      </c>
    </row>
    <row r="1856" spans="1:7" x14ac:dyDescent="0.25">
      <c r="A1856" s="24" t="s">
        <v>215</v>
      </c>
      <c r="B1856" s="54">
        <v>919</v>
      </c>
      <c r="C1856" s="19" t="s">
        <v>53</v>
      </c>
      <c r="D1856" s="19" t="s">
        <v>61</v>
      </c>
      <c r="E1856" s="26" t="s">
        <v>662</v>
      </c>
      <c r="F1856" s="193"/>
      <c r="G1856" s="30">
        <f t="shared" si="75"/>
        <v>1730</v>
      </c>
    </row>
    <row r="1857" spans="1:7" x14ac:dyDescent="0.25">
      <c r="A1857" s="189" t="s">
        <v>22</v>
      </c>
      <c r="B1857" s="54">
        <v>919</v>
      </c>
      <c r="C1857" s="193" t="s">
        <v>53</v>
      </c>
      <c r="D1857" s="193" t="s">
        <v>61</v>
      </c>
      <c r="E1857" s="193" t="s">
        <v>662</v>
      </c>
      <c r="F1857" s="193" t="s">
        <v>15</v>
      </c>
      <c r="G1857" s="27">
        <f t="shared" si="75"/>
        <v>1730</v>
      </c>
    </row>
    <row r="1858" spans="1:7" ht="31.5" x14ac:dyDescent="0.25">
      <c r="A1858" s="189" t="s">
        <v>17</v>
      </c>
      <c r="B1858" s="54">
        <v>919</v>
      </c>
      <c r="C1858" s="193" t="s">
        <v>53</v>
      </c>
      <c r="D1858" s="193" t="s">
        <v>61</v>
      </c>
      <c r="E1858" s="193" t="s">
        <v>662</v>
      </c>
      <c r="F1858" s="193" t="s">
        <v>16</v>
      </c>
      <c r="G1858" s="27">
        <f t="shared" si="75"/>
        <v>1730</v>
      </c>
    </row>
    <row r="1859" spans="1:7" ht="31.5" x14ac:dyDescent="0.25">
      <c r="A1859" s="63" t="s">
        <v>655</v>
      </c>
      <c r="B1859" s="54">
        <v>919</v>
      </c>
      <c r="C1859" s="193" t="s">
        <v>53</v>
      </c>
      <c r="D1859" s="193" t="s">
        <v>61</v>
      </c>
      <c r="E1859" s="193" t="s">
        <v>662</v>
      </c>
      <c r="F1859" s="193" t="s">
        <v>568</v>
      </c>
      <c r="G1859" s="34">
        <v>1730</v>
      </c>
    </row>
    <row r="1860" spans="1:7" ht="18.75" x14ac:dyDescent="0.3">
      <c r="A1860" s="164"/>
      <c r="C1860" s="165"/>
      <c r="D1860" s="165"/>
      <c r="E1860" s="166"/>
      <c r="F1860" s="166"/>
      <c r="G1860" s="83">
        <f>G5+G62+G1084+G1366+G1800+G1824</f>
        <v>9449405.4400000013</v>
      </c>
    </row>
    <row r="1861" spans="1:7" s="132" customFormat="1" ht="18.75" x14ac:dyDescent="0.3">
      <c r="A1861" s="167"/>
      <c r="B1861" s="168"/>
      <c r="C1861" s="169"/>
      <c r="D1861" s="170"/>
      <c r="E1861" s="171"/>
      <c r="F1861" s="172"/>
      <c r="G1861" s="173"/>
    </row>
    <row r="1862" spans="1:7" s="132" customFormat="1" ht="37.5" customHeight="1" x14ac:dyDescent="0.3">
      <c r="A1862" s="174" t="s">
        <v>509</v>
      </c>
      <c r="B1862" s="175"/>
      <c r="C1862" s="175"/>
      <c r="D1862" s="176"/>
      <c r="E1862" s="176" t="s">
        <v>510</v>
      </c>
      <c r="F1862" s="172"/>
      <c r="G1862" s="173"/>
    </row>
    <row r="1863" spans="1:7" x14ac:dyDescent="0.25">
      <c r="B1863" s="2"/>
    </row>
    <row r="1864" spans="1:7" ht="18.75" x14ac:dyDescent="0.3">
      <c r="B1864" s="2"/>
      <c r="F1864" s="179"/>
      <c r="G1864" s="180"/>
    </row>
    <row r="1865" spans="1:7" ht="18.75" x14ac:dyDescent="0.3">
      <c r="B1865" s="2"/>
      <c r="F1865" s="179"/>
      <c r="G1865" s="181"/>
    </row>
    <row r="1866" spans="1:7" ht="18.75" x14ac:dyDescent="0.3">
      <c r="B1866" s="2"/>
      <c r="F1866" s="182"/>
      <c r="G1866" s="183"/>
    </row>
    <row r="1867" spans="1:7" ht="18.75" x14ac:dyDescent="0.3">
      <c r="A1867" s="4"/>
      <c r="B1867" s="2"/>
      <c r="C1867" s="4"/>
      <c r="D1867" s="4"/>
      <c r="E1867" s="4"/>
      <c r="F1867" s="17"/>
      <c r="G1867" s="184"/>
    </row>
    <row r="1868" spans="1:7" x14ac:dyDescent="0.25">
      <c r="A1868" s="4"/>
      <c r="B1868" s="2"/>
      <c r="C1868" s="4"/>
      <c r="D1868" s="4"/>
      <c r="E1868" s="4"/>
      <c r="F1868" s="4"/>
      <c r="G1868" s="185"/>
    </row>
    <row r="1869" spans="1:7" x14ac:dyDescent="0.25">
      <c r="A1869" s="4"/>
      <c r="B1869" s="2"/>
      <c r="C1869" s="4"/>
      <c r="D1869" s="4"/>
      <c r="E1869" s="4"/>
      <c r="F1869" s="4"/>
      <c r="G1869" s="185"/>
    </row>
    <row r="1870" spans="1:7" x14ac:dyDescent="0.25">
      <c r="A1870" s="4"/>
      <c r="B1870" s="2"/>
      <c r="C1870" s="4"/>
      <c r="D1870" s="4"/>
      <c r="E1870" s="4"/>
      <c r="F1870" s="4"/>
      <c r="G1870" s="185"/>
    </row>
    <row r="1871" spans="1:7" x14ac:dyDescent="0.25">
      <c r="A1871" s="4"/>
      <c r="B1871" s="2"/>
      <c r="C1871" s="4"/>
      <c r="D1871" s="4"/>
      <c r="E1871" s="4"/>
      <c r="F1871" s="4"/>
      <c r="G1871" s="185"/>
    </row>
    <row r="1872" spans="1:7" x14ac:dyDescent="0.25">
      <c r="A1872" s="4"/>
      <c r="B1872" s="2"/>
      <c r="C1872" s="4"/>
      <c r="D1872" s="4"/>
      <c r="E1872" s="4"/>
      <c r="F1872" s="4"/>
      <c r="G1872" s="185"/>
    </row>
  </sheetData>
  <autoFilter ref="A4:K1860"/>
  <mergeCells count="2">
    <mergeCell ref="A2:G2"/>
    <mergeCell ref="E1:G1"/>
  </mergeCells>
  <phoneticPr fontId="0" type="noConversion"/>
  <pageMargins left="0.78740157480314965" right="0.39370078740157483" top="0.28999999999999998" bottom="0.41" header="0.15748031496062992" footer="0.23622047244094491"/>
  <pageSetup paperSize="9" scale="55" fitToHeight="34" orientation="portrait" blackAndWhite="1"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2017</vt:lpstr>
      <vt:lpstr>'2017'!Заголовки_для_печати</vt:lpstr>
      <vt:lpstr>'2017'!Область_печати</vt:lpstr>
    </vt:vector>
  </TitlesOfParts>
  <Company>MinFin 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504_bei</dc:creator>
  <cp:lastModifiedBy>Чегодаева Анна Александровна</cp:lastModifiedBy>
  <cp:lastPrinted>2017-11-27T08:03:14Z</cp:lastPrinted>
  <dcterms:created xsi:type="dcterms:W3CDTF">2007-08-15T05:41:05Z</dcterms:created>
  <dcterms:modified xsi:type="dcterms:W3CDTF">2017-11-27T14:53:12Z</dcterms:modified>
</cp:coreProperties>
</file>